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7" i="371" l="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13" i="431"/>
  <c r="K17" i="431"/>
  <c r="L10" i="431"/>
  <c r="L18" i="431"/>
  <c r="M15" i="431"/>
  <c r="N12" i="431"/>
  <c r="O9" i="431"/>
  <c r="P10" i="431"/>
  <c r="Q11" i="431"/>
  <c r="C18" i="431"/>
  <c r="D15" i="431"/>
  <c r="E12" i="431"/>
  <c r="F9" i="431"/>
  <c r="F17" i="431"/>
  <c r="G18" i="431"/>
  <c r="H15" i="431"/>
  <c r="I16" i="431"/>
  <c r="K10" i="431"/>
  <c r="L11" i="431"/>
  <c r="M12" i="431"/>
  <c r="N9" i="431"/>
  <c r="O10" i="431"/>
  <c r="P11" i="431"/>
  <c r="Q12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O13" i="431"/>
  <c r="P14" i="431"/>
  <c r="Q19" i="431"/>
  <c r="C10" i="431"/>
  <c r="D11" i="431"/>
  <c r="D19" i="431"/>
  <c r="E16" i="431"/>
  <c r="F13" i="431"/>
  <c r="G14" i="431"/>
  <c r="H19" i="431"/>
  <c r="J9" i="431"/>
  <c r="J17" i="431"/>
  <c r="K14" i="431"/>
  <c r="L15" i="431"/>
  <c r="M16" i="431"/>
  <c r="N17" i="431"/>
  <c r="O18" i="431"/>
  <c r="P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K9" i="431"/>
  <c r="L14" i="431"/>
  <c r="M11" i="431"/>
  <c r="M19" i="431"/>
  <c r="N16" i="431"/>
  <c r="O17" i="431"/>
  <c r="P18" i="431"/>
  <c r="Q15" i="431"/>
  <c r="C14" i="431"/>
  <c r="G10" i="431"/>
  <c r="H11" i="431"/>
  <c r="I12" i="431"/>
  <c r="J13" i="431"/>
  <c r="K18" i="431"/>
  <c r="L19" i="431"/>
  <c r="N13" i="431"/>
  <c r="O14" i="431"/>
  <c r="P15" i="431"/>
  <c r="Q16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6" i="431" l="1"/>
  <c r="R16" i="431"/>
  <c r="S15" i="431"/>
  <c r="R15" i="431"/>
  <c r="R18" i="431"/>
  <c r="S18" i="431"/>
  <c r="S14" i="431"/>
  <c r="R14" i="431"/>
  <c r="R10" i="431"/>
  <c r="S10" i="431"/>
  <c r="S19" i="431"/>
  <c r="R19" i="431"/>
  <c r="S17" i="431"/>
  <c r="R17" i="431"/>
  <c r="S13" i="431"/>
  <c r="R13" i="431"/>
  <c r="S9" i="431"/>
  <c r="R9" i="431"/>
  <c r="R12" i="431"/>
  <c r="S12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<sst xmlns="http://schemas.openxmlformats.org/spreadsheetml/2006/main" count="50111" uniqueCount="5096">
  <si>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</si>
  <si>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</si>
  <si>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</si>
  <si>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</si>
  <si>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</si>
  <si>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</si>
  <si>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</si>
  <si>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</si>
  <si>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</si>
  <si>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</si>
  <si>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</si>
  <si>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</si>
  <si>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</si>
  <si>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</si>
  <si>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</si>
  <si>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</si>
  <si>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</si>
  <si>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</si>
  <si>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</si>
  <si>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</si>
  <si>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</si>
  <si>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</si>
  <si>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</si>
  <si>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</si>
  <si>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</si>
  <si>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</si>
  <si>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</si>
  <si>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</si>
  <si>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</si>
  <si>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</si>
  <si>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</si>
  <si>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</si>
  <si>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</si>
  <si>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</si>
  <si>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</si>
  <si>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</si>
  <si>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</si>
  <si>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</si>
  <si>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</si>
  <si>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</si>
  <si>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</si>
  <si>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</si>
  <si>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</si>
  <si>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</si>
  <si>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</si>
  <si>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</si>
  <si>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</si>
  <si>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</si>
  <si>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</si>
  <si>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</si>
  <si>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</si>
  <si>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</si>
  <si>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</si>
  <si>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</si>
  <si>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</si>
  <si>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</si>
  <si>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</si>
  <si>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</si>
  <si>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</si>
  <si>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</si>
  <si>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</si>
  <si>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</si>
  <si>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</si>
  <si>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</si>
  <si>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</si>
  <si>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</si>
  <si>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</si>
  <si>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</si>
  <si>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</si>
  <si>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</si>
  <si>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</si>
  <si>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</si>
  <si>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</si>
  <si>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</si>
  <si>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</si>
  <si>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</si>
  <si>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</si>
  <si>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</si>
  <si>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</si>
  <si>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</si>
  <si>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</si>
  <si>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</si>
  <si>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</si>
  <si>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</si>
  <si>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</si>
  <si>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</si>
  <si>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</si>
  <si>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</si>
  <si>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</si>
  <si>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</si>
  <si>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</si>
  <si>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</si>
  <si>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</si>
  <si>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</si>
  <si>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</si>
  <si>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</si>
  <si>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</si>
  <si>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</si>
  <si>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</si>
  <si>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</si>
  <si>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</si>
  <si>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</si>
  <si>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</si>
  <si>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</si>
  <si>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</si>
  <si>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</si>
  <si>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</si>
  <si>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</si>
  <si>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</si>
  <si>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</si>
  <si>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</si>
  <si>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</si>
  <si>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</si>
  <si>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</si>
  <si>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</si>
  <si>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</si>
  <si>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</si>
  <si>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</si>
  <si>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</si>
  <si>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</si>
  <si>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</si>
  <si>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</si>
  <si>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</si>
  <si>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</si>
  <si>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</si>
  <si>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</si>
  <si>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</si>
  <si>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</si>
  <si>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</si>
  <si>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</si>
  <si>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</si>
  <si>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</si>
  <si>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</si>
  <si>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</si>
  <si>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</si>
  <si>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</si>
  <si>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</si>
  <si>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</si>
  <si>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</si>
  <si>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</si>
  <si>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</si>
  <si>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</si>
  <si>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</si>
  <si>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</si>
  <si>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</si>
  <si>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</si>
  <si>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</si>
  <si>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</si>
  <si>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</si>
  <si>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</si>
  <si>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</si>
  <si>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</si>
  <si>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</si>
  <si>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</si>
  <si>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</si>
  <si>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</si>
  <si>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</si>
  <si>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</si>
  <si>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</si>
  <si>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</si>
  <si>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</si>
  <si>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</si>
  <si>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</si>
  <si>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</si>
  <si>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</si>
  <si>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</si>
  <si>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</si>
  <si>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</si>
  <si>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</si>
  <si>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</si>
  <si>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</si>
  <si>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</si>
  <si>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</si>
  <si>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</si>
  <si>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</si>
  <si>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</si>
  <si>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</si>
  <si>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</si>
  <si>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</si>
  <si>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</si>
  <si>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</si>
  <si>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</si>
  <si>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</si>
  <si>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</si>
  <si>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</si>
  <si>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</si>
  <si>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</si>
  <si>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</si>
  <si>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</si>
  <si>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</si>
  <si>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</si>
  <si>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</si>
  <si>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</si>
  <si>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</si>
  <si>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</si>
  <si>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</si>
  <si>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</si>
  <si>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</si>
  <si>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</si>
  <si>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</si>
  <si>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</si>
  <si>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</si>
  <si>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</si>
  <si>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</si>
  <si>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</si>
  <si>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</si>
  <si>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</si>
  <si>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</si>
  <si>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</si>
  <si>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</si>
  <si>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</si>
  <si>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</si>
  <si>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</si>
  <si>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</si>
  <si>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</si>
  <si>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</si>
  <si>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</si>
  <si>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</si>
  <si>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</si>
  <si>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</si>
  <si>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</si>
  <si>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</si>
  <si>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</si>
  <si>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</si>
  <si>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</si>
  <si>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</si>
  <si>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</si>
  <si>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</si>
  <si>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</si>
  <si>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</si>
  <si>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</si>
  <si>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</si>
  <si>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</si>
  <si>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</si>
  <si>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</si>
  <si>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</si>
  <si>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</si>
  <si>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</si>
  <si>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</si>
  <si>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</si>
  <si>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</si>
  <si>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</si>
  <si>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</si>
  <si>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</si>
  <si>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</si>
  <si>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</si>
  <si>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</si>
  <si>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</si>
  <si>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</si>
  <si>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</si>
  <si>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</si>
  <si>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</si>
  <si>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</si>
  <si>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</si>
  <si>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</si>
  <si>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</si>
  <si>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</si>
  <si>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</si>
  <si>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</si>
  <si>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</si>
  <si>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</si>
  <si>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</si>
  <si>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</si>
  <si>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</si>
  <si>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</si>
  <si>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</si>
  <si>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</si>
  <si>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</si>
  <si>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</si>
  <si>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</si>
  <si>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</si>
  <si>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</si>
  <si>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</si>
  <si>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</si>
  <si>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</si>
  <si>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</si>
  <si>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</si>
  <si>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</si>
  <si>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</si>
  <si>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</si>
  <si>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</si>
  <si>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</si>
  <si>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</si>
  <si>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</si>
  <si>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</si>
  <si>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</si>
  <si>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</si>
  <si>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</si>
  <si>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</si>
  <si>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</si>
  <si>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</si>
  <si>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</si>
  <si>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</si>
  <si>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</si>
  <si>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</si>
  <si>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</si>
  <si>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</si>
  <si>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</si>
  <si>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</si>
  <si>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</si>
  <si>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</si>
  <si>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</si>
  <si>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</si>
  <si>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</si>
  <si>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</si>
  <si>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</si>
  <si>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</si>
  <si>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</si>
  <si>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</si>
  <si>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</si>
  <si>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</si>
  <si>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</si>
  <si>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</si>
  <si>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</si>
  <si>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</si>
  <si>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</si>
  <si>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</si>
  <si>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</si>
  <si>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</si>
  <si>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</si>
  <si>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</si>
  <si>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</si>
  <si>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</si>
  <si>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</si>
  <si>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</si>
  <si>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</si>
  <si>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</si>
  <si>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</si>
  <si>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</si>
  <si>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</si>
  <si>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</si>
  <si>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</si>
  <si>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</si>
  <si>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</si>
  <si>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</si>
  <si>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</si>
  <si>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</si>
  <si>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</si>
  <si>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</si>
  <si>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</si>
  <si>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</si>
  <si>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</si>
  <si>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</si>
  <si>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</si>
  <si>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</si>
  <si>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</si>
  <si>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</si>
  <si>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</si>
  <si>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</si>
  <si>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</si>
  <si>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</si>
  <si>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</si>
  <si>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</si>
  <si>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</si>
  <si>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</si>
  <si>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</si>
  <si>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</si>
  <si>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</si>
  <si>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</si>
  <si>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</si>
  <si>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</si>
  <si>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</si>
  <si>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</si>
  <si>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</si>
  <si>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</si>
  <si>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</si>
  <si>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</si>
  <si>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</si>
  <si>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</si>
  <si>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</si>
  <si>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</si>
  <si>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</si>
  <si>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</si>
  <si>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</si>
  <si>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</si>
  <si>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</si>
  <si>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</si>
  <si>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</si>
  <si>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</si>
  <si>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</si>
  <si>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</si>
  <si>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</si>
  <si>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</si>
  <si>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</si>
  <si>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</si>
  <si>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</si>
  <si>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</si>
  <si>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</si>
  <si>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</si>
  <si>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</si>
  <si>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</si>
  <si>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</si>
  <si>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</si>
  <si>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</si>
  <si>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</si>
  <si>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</si>
  <si>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</si>
  <si>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</si>
  <si>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</si>
  <si>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</si>
  <si>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</si>
  <si>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</si>
  <si>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</si>
  <si>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</si>
  <si>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</si>
  <si>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</si>
  <si>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</si>
  <si>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</si>
  <si>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</si>
  <si>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</si>
  <si>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</si>
  <si>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</si>
  <si>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</si>
  <si>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</si>
  <si>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</si>
  <si>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</si>
  <si>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</si>
  <si>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</si>
  <si>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</si>
  <si>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</si>
  <si>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</si>
  <si>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</si>
  <si>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</si>
  <si>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</si>
  <si>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</si>
  <si>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</si>
  <si>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</si>
  <si>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</si>
  <si>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</si>
  <si>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</si>
  <si>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</si>
  <si>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</si>
  <si>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</si>
  <si>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</si>
  <si>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</si>
  <si>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</si>
  <si>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</si>
  <si>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</si>
  <si>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</si>
  <si>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</si>
  <si>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</si>
  <si>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</si>
  <si>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</si>
  <si>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</si>
  <si>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</si>
  <si>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</si>
  <si>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</si>
  <si>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</si>
  <si>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</si>
  <si>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</si>
  <si>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</si>
  <si>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</si>
  <si>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</si>
  <si>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</si>
  <si>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</si>
  <si>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</si>
  <si>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</si>
  <si>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</si>
  <si>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</si>
  <si>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</si>
  <si>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</si>
  <si>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</si>
  <si>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</si>
  <si>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</si>
  <si>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</si>
  <si>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</si>
  <si>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</si>
  <si>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</si>
  <si>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</si>
  <si>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</si>
  <si>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</si>
  <si>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</si>
  <si>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</si>
  <si>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</si>
  <si>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</si>
  <si>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</si>
  <si>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</si>
  <si>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</si>
  <si>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</si>
  <si>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</si>
  <si>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</si>
  <si>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</si>
  <si>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</si>
  <si>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</si>
  <si>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</si>
  <si>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</si>
  <si>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</si>
  <si>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</si>
  <si>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</si>
  <si>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</si>
  <si>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</si>
  <si>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</si>
  <si>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</si>
  <si>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</si>
  <si>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</si>
  <si>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</si>
  <si>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</si>
  <si>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</si>
  <si>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</si>
  <si>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</si>
  <si>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</si>
  <si>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</si>
  <si>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</si>
  <si>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</si>
  <si>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</si>
  <si>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</si>
  <si>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</si>
  <si>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</si>
  <si>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</si>
  <si>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</si>
  <si>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</si>
  <si>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</si>
  <si>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</si>
  <si>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</si>
  <si>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</si>
  <si>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</si>
  <si>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</si>
  <si>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</si>
  <si>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</si>
  <si>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</si>
  <si>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</si>
  <si>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</si>
  <si>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</si>
  <si>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</si>
  <si>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</si>
  <si>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</si>
  <si>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</si>
  <si>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</si>
  <si>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</si>
  <si>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</si>
  <si>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</si>
  <si>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</si>
  <si>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</si>
  <si>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</si>
  <si>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</si>
  <si>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</si>
  <si>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</si>
  <si>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</si>
  <si>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</si>
  <si>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</si>
  <si>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</si>
  <si>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</si>
  <si>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</si>
  <si>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</si>
  <si>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</si>
  <si>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</si>
  <si>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</si>
  <si>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</si>
  <si>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</si>
  <si>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</si>
  <si>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</si>
  <si>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</si>
  <si>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</si>
  <si>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</si>
  <si>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</si>
  <si>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</si>
  <si>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</si>
  <si>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</si>
  <si>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</si>
  <si>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</si>
  <si>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</si>
  <si>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</si>
  <si>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</si>
  <si>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</si>
  <si>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</si>
  <si>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</si>
  <si>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</si>
  <si>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</si>
  <si>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</si>
  <si>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</si>
  <si>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</si>
  <si>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</si>
  <si>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</si>
  <si>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</si>
  <si>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</si>
  <si>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</si>
  <si>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</si>
  <si>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</si>
  <si>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</si>
  <si>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</si>
  <si>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</si>
  <si>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</si>
  <si>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</si>
  <si>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</si>
  <si>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</si>
  <si>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</si>
  <si>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</si>
  <si>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</si>
  <si>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</si>
  <si>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</si>
  <si>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</si>
  <si>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</si>
  <si>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</si>
  <si>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</si>
  <si>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</si>
  <si>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</si>
  <si>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</si>
  <si>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</si>
  <si>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</si>
  <si>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</si>
  <si>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</si>
  <si>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</si>
  <si>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</si>
  <si>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</si>
  <si>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</si>
  <si>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</si>
  <si>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ENT 90X20MG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</si>
  <si>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</si>
  <si>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</si>
  <si>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</si>
  <si>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</si>
  <si>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</si>
  <si>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</si>
  <si>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</si>
  <si>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</si>
  <si>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ALPHA D3 1MCG</t>
  </si>
  <si>
    <t>POR CPS MOL 30X1RG</t>
  </si>
  <si>
    <t>AMBROBENE 7.5MG/ML</t>
  </si>
  <si>
    <t>SOL 1X100ML</t>
  </si>
  <si>
    <t>AMBROBENE 75 MG</t>
  </si>
  <si>
    <t>POR CPS PRO 20X75MG</t>
  </si>
  <si>
    <t>ANAFRANIL SR 75</t>
  </si>
  <si>
    <t>TBL RET 20X75MG</t>
  </si>
  <si>
    <t>ANOPYRIN 100MG</t>
  </si>
  <si>
    <t>TBL 20X100MG</t>
  </si>
  <si>
    <t>APO-IBUPROFEN 400 MG</t>
  </si>
  <si>
    <t>POR TBL FLM 100X400MG</t>
  </si>
  <si>
    <t>ARLEVERT</t>
  </si>
  <si>
    <t>POR TBL NOB 48</t>
  </si>
  <si>
    <t>ASCORUTIN (BLISTR)</t>
  </si>
  <si>
    <t>TBL OBD 50</t>
  </si>
  <si>
    <t>ASPIRIN PROTECT</t>
  </si>
  <si>
    <t>100MG TBL ENT 50</t>
  </si>
  <si>
    <t>ATIMOS 12 MCG</t>
  </si>
  <si>
    <t>INH SOL PSS 100X12RG</t>
  </si>
  <si>
    <t>AULIN</t>
  </si>
  <si>
    <t>POR TBL NOB 30X100MG</t>
  </si>
  <si>
    <t>AVAMYS NAS.SPR.SUS 120X27,5RG</t>
  </si>
  <si>
    <t>AZARGA 10 MG/ML + 5 MG/ML</t>
  </si>
  <si>
    <t>OPH GTT SUS 1X5ML</t>
  </si>
  <si>
    <t>BETASERC 24</t>
  </si>
  <si>
    <t>POR TBL NOB 50X24MG</t>
  </si>
  <si>
    <t>BISEPTOL 480</t>
  </si>
  <si>
    <t>POR TBL NOB 28X480MG</t>
  </si>
  <si>
    <t>BISOPROLOL PMCS 2,5 MG</t>
  </si>
  <si>
    <t>POR TBL NOB 30X2.5MG</t>
  </si>
  <si>
    <t>BRAUNOVIDON MAST</t>
  </si>
  <si>
    <t>UNG 1X20GM-TUBA</t>
  </si>
  <si>
    <t>BROMHEXIN 12 BC</t>
  </si>
  <si>
    <t>SOL 1X30ML</t>
  </si>
  <si>
    <t>BROMHEXIN 8</t>
  </si>
  <si>
    <t>GTT 20ML 8MG/ML</t>
  </si>
  <si>
    <t>BRUMARE 1 MG/ML NOSNÍ SPREJ, ROZTOK</t>
  </si>
  <si>
    <t>NAS SPR SOL 1X10ML/10MG</t>
  </si>
  <si>
    <t>BUSCOPAN</t>
  </si>
  <si>
    <t>10MG TBL OBD 20</t>
  </si>
  <si>
    <t>CADUET 5MG/10MG</t>
  </si>
  <si>
    <t>POR TBL FLM 30</t>
  </si>
  <si>
    <t>CALCIUM BIOTIKA</t>
  </si>
  <si>
    <t>INJ 10X10ML/1GM</t>
  </si>
  <si>
    <t>CALCIUM-SANDOZ FORTE 500 MG</t>
  </si>
  <si>
    <t>POR TBL EFF 20X500MG</t>
  </si>
  <si>
    <t>Carbosorb tbl.20-blistr</t>
  </si>
  <si>
    <t>CARZAP HCT 16 MG/12,5 MG  TABLETY</t>
  </si>
  <si>
    <t>POR TBL NOB 28</t>
  </si>
  <si>
    <t>CAVINTON</t>
  </si>
  <si>
    <t>INJ 10X2ML/10MG</t>
  </si>
  <si>
    <t>TBL 50X5MG</t>
  </si>
  <si>
    <t>CAVINTON FORTE</t>
  </si>
  <si>
    <t>POR TBL NOB 90X10MG</t>
  </si>
  <si>
    <t>CEZERA 5 MG</t>
  </si>
  <si>
    <t>POR TBL FLM 30X5MG</t>
  </si>
  <si>
    <t>POR TBL FLM 90X5MG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</si>
  <si>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</si>
  <si>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</si>
  <si>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</si>
  <si>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</si>
  <si>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</si>
  <si>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</si>
  <si>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</si>
  <si>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</si>
  <si>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</si>
  <si>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</si>
  <si>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DEGAN</t>
  </si>
  <si>
    <t>TBL 40X10MG</t>
  </si>
  <si>
    <t>INJ 50X2ML/10MG</t>
  </si>
  <si>
    <t>DEPAKINE CHRONO 300</t>
  </si>
  <si>
    <t>TBL RET 100X300MG</t>
  </si>
  <si>
    <t>DETRALEX</t>
  </si>
  <si>
    <t>POR TBL FLM 60</t>
  </si>
  <si>
    <t>POR TBL FLM 120X500MG</t>
  </si>
  <si>
    <t>DEXAMED</t>
  </si>
  <si>
    <t>INJ 10X2ML/8MG</t>
  </si>
  <si>
    <t>DHC CONTINUS 60 MG</t>
  </si>
  <si>
    <t>PORTBLRET60X60MG B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</si>
  <si>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</si>
  <si>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</si>
  <si>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</si>
  <si>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</si>
  <si>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</si>
  <si>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</si>
  <si>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</si>
  <si>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</si>
  <si>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</si>
  <si>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DITHIADEN</t>
  </si>
  <si>
    <t>TBL 20X2MG</t>
  </si>
  <si>
    <t>INJ 10X2ML</t>
  </si>
  <si>
    <t>DITUSTAT</t>
  </si>
  <si>
    <t>POR GTT SOL 1X25ML</t>
  </si>
  <si>
    <t>DORSIFLEX</t>
  </si>
  <si>
    <t>TBL 30X200MG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</si>
  <si>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</si>
  <si>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</si>
  <si>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</si>
  <si>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</si>
  <si>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</si>
  <si>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</si>
  <si>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TRIXO LIND 500ML</t>
  </si>
  <si>
    <t>EBRANTIL I.V. 25</t>
  </si>
  <si>
    <t>INJ SOL 5X5ML/25MG</t>
  </si>
  <si>
    <t>ELICEA 10 MG</t>
  </si>
  <si>
    <t>TBL FLM 98X10MG</t>
  </si>
  <si>
    <t>POR TBL FLM 28X10MG</t>
  </si>
  <si>
    <t>ELIQUIS 5 MG</t>
  </si>
  <si>
    <t>POR TBL FLM 60X5MG</t>
  </si>
  <si>
    <t>ENDIARON</t>
  </si>
  <si>
    <t>250MG TBL FLM 20</t>
  </si>
  <si>
    <t>ENELBIN RETARD</t>
  </si>
  <si>
    <t>TBL OBD 50X100MG</t>
  </si>
  <si>
    <t>ENTEROL</t>
  </si>
  <si>
    <t>POR CPS DUR 50X250MG</t>
  </si>
  <si>
    <t>ERCEFURYL 200 MG CPS.</t>
  </si>
  <si>
    <t>POR CPS DUR 14X200MG</t>
  </si>
  <si>
    <t>ERDOMED 300MG</t>
  </si>
  <si>
    <t>CPS 20X300MG</t>
  </si>
  <si>
    <t>ESSENTIALE FORTE N</t>
  </si>
  <si>
    <t>POR CPS DUR 50</t>
  </si>
  <si>
    <t>FENTALIS 75 MCG/H TRANSDERMÁLNÍ NÁPLAST</t>
  </si>
  <si>
    <t>DRM EMP TDR 5X17.34MG</t>
  </si>
  <si>
    <t>FLONIDAN</t>
  </si>
  <si>
    <t>TBL 30X10MG</t>
  </si>
  <si>
    <t>TBL 10X10MG</t>
  </si>
  <si>
    <t>FLORSALMIN</t>
  </si>
  <si>
    <t>GTT 1X50ML</t>
  </si>
  <si>
    <t>FOKUSIN</t>
  </si>
  <si>
    <t>POR CPS RDR30X0.4MG</t>
  </si>
  <si>
    <t>POR CPS RDR 90X0.4MG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</si>
  <si>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</si>
  <si>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</si>
  <si>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</si>
  <si>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</si>
  <si>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</si>
  <si>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</si>
  <si>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</si>
  <si>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</si>
  <si>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FURORESE 40</t>
  </si>
  <si>
    <t>TBL 50X40MG</t>
  </si>
  <si>
    <t>FUROSEMID ACCORD</t>
  </si>
  <si>
    <t>10MG/ML INJ/INF SOL 10X2ML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</si>
  <si>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</si>
  <si>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</si>
  <si>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</si>
  <si>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</si>
  <si>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</si>
  <si>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</si>
  <si>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</si>
  <si>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</si>
  <si>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</si>
  <si>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HALOPERIDOL</t>
  </si>
  <si>
    <t>TBL 50X1.5MG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</si>
  <si>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</si>
  <si>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</si>
  <si>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</si>
  <si>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</si>
  <si>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</si>
  <si>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</si>
  <si>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</si>
  <si>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</si>
  <si>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</si>
  <si>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</si>
  <si>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</si>
  <si>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</si>
  <si>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</si>
  <si>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</si>
  <si>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</si>
  <si>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</si>
  <si>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Hylo-Gel 10ml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</si>
  <si>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</si>
  <si>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</si>
  <si>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</si>
  <si>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</si>
  <si>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</si>
  <si>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</si>
  <si>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</si>
  <si>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</si>
  <si>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ICHTOXYL</t>
  </si>
  <si>
    <t>UNG 1X30GM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</si>
  <si>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</si>
  <si>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</si>
  <si>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</si>
  <si>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</si>
  <si>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</si>
  <si>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</si>
  <si>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ISAME 150 MG</t>
  </si>
  <si>
    <t>POR TBL NOB 100X150MG</t>
  </si>
  <si>
    <t>KANAVIT</t>
  </si>
  <si>
    <t>INJ 5X1ML/10MG</t>
  </si>
  <si>
    <t>GTT 1X5ML 20MG/ML</t>
  </si>
  <si>
    <t>KINITO 50 MG, POTAHOVANÉ TABLETY</t>
  </si>
  <si>
    <t>POR TBL FLM 100X50MG</t>
  </si>
  <si>
    <t>KL ALUMIN.ACETOTAR.CREMOR 100g</t>
  </si>
  <si>
    <t>KL AQUA PURIF. BAG IN BOX 5 l</t>
  </si>
  <si>
    <t>KL BENZINUM 500 ml/330g HVLP</t>
  </si>
  <si>
    <t>KL ELIXÍR NA OPTIKU</t>
  </si>
  <si>
    <t>KL OLIVAE OLEUM 20G</t>
  </si>
  <si>
    <t>KL SOL.ARG.NITR.10% 20G</t>
  </si>
  <si>
    <t>KL SOL.BONAIN 10 g</t>
  </si>
  <si>
    <t>KL SOL.HIRSCH 25g</t>
  </si>
  <si>
    <t>ORL</t>
  </si>
  <si>
    <t>KL SOL.HYD.PEROX.3% 250G</t>
  </si>
  <si>
    <t>KL SOL.LUGOLI 10G</t>
  </si>
  <si>
    <t>KL UNG.ATB UŠNÍ, 60G</t>
  </si>
  <si>
    <t>2 x 30g</t>
  </si>
  <si>
    <t>LAGOSA</t>
  </si>
  <si>
    <t>DRG 50X150MG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</si>
  <si>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</si>
  <si>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</si>
  <si>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</si>
  <si>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</si>
  <si>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</si>
  <si>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</si>
  <si>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</si>
  <si>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</si>
  <si>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</si>
  <si>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POR CPS DUR 30X267MG</t>
  </si>
  <si>
    <t>LISKANTIN</t>
  </si>
  <si>
    <t>POR TBL NOB 100X250MG</t>
  </si>
  <si>
    <t>LOZAP 12.5 ZENTIVA</t>
  </si>
  <si>
    <t>PORTBLFLM 30X12.5MG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</si>
  <si>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</si>
  <si>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</si>
  <si>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</si>
  <si>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</si>
  <si>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</si>
  <si>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</si>
  <si>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</si>
  <si>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</si>
  <si>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</si>
  <si>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MAXI-KALZ 1000</t>
  </si>
  <si>
    <t>1000MG TBL EFF 10</t>
  </si>
  <si>
    <t>MAXI-KALZ 500</t>
  </si>
  <si>
    <t>500MG TBL EFF 20</t>
  </si>
  <si>
    <t>MAXITROL</t>
  </si>
  <si>
    <t>OPH UNG 3,5G</t>
  </si>
  <si>
    <t>MEDROL</t>
  </si>
  <si>
    <t>4MG TBL NOB 30 II</t>
  </si>
  <si>
    <t>MESOCAIN</t>
  </si>
  <si>
    <t>INJ 10X10ML 1%</t>
  </si>
  <si>
    <t>GEL 1X20GM</t>
  </si>
  <si>
    <t>MILGAMMA N</t>
  </si>
  <si>
    <t>INJ 5X2ML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</si>
  <si>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</si>
  <si>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</si>
  <si>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</si>
  <si>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</si>
  <si>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</si>
  <si>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</si>
  <si>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</si>
  <si>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</si>
  <si>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NASIVIN SENSITIVE 0,05%</t>
  </si>
  <si>
    <t>NAS SPR SOL 1X10ML/5MG</t>
  </si>
  <si>
    <t>NEODOLPASSE</t>
  </si>
  <si>
    <t>INF 10X250ML</t>
  </si>
  <si>
    <t>NEUROL 0.25</t>
  </si>
  <si>
    <t>TBL 30X0.25MG</t>
  </si>
  <si>
    <t>NEUROL 0.5</t>
  </si>
  <si>
    <t>POR TBL NOB30X0.5MG</t>
  </si>
  <si>
    <t>NEURONTIN 300MG</t>
  </si>
  <si>
    <t>CPS 50X300MG</t>
  </si>
  <si>
    <t>NORETHISTERON ZENTIVA</t>
  </si>
  <si>
    <t>TBL NOB 45X5MG</t>
  </si>
  <si>
    <t>NOVALGIN</t>
  </si>
  <si>
    <t>INJ 10X2ML/1000MG</t>
  </si>
  <si>
    <t>TBL OBD 20X500MG</t>
  </si>
  <si>
    <t>INJ 5X5ML/2500MG</t>
  </si>
  <si>
    <t>NOVONORM 2 MG</t>
  </si>
  <si>
    <t>PORTBLNOB 90X2MG</t>
  </si>
  <si>
    <t>ONDANSETRON ACCORD</t>
  </si>
  <si>
    <t>2MG/ML INJ+INF SOL 5X4ML</t>
  </si>
  <si>
    <t>OPHTHALMO-AZULEN</t>
  </si>
  <si>
    <t>UNG OPH 1X5GM</t>
  </si>
  <si>
    <t>OPHTHALMO-SEPTONEX</t>
  </si>
  <si>
    <t>OTOBACID N</t>
  </si>
  <si>
    <t>AUR GTT SOL 1X5ML</t>
  </si>
  <si>
    <t>OXAZEPAM TBL.20X10MG</t>
  </si>
  <si>
    <t>TBL 20X10MG(BLISTR)</t>
  </si>
  <si>
    <t>PARACETAMOL KABI 10MG/ML</t>
  </si>
  <si>
    <t>INF SOL 10X100ML/1000MG</t>
  </si>
  <si>
    <t>PARALEN 500</t>
  </si>
  <si>
    <t>POR TBL NOB 12X500MG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</si>
  <si>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</si>
  <si>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</si>
  <si>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</si>
  <si>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</si>
  <si>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</si>
  <si>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</si>
  <si>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PRENEWEL 4 MG/1,25 MG</t>
  </si>
  <si>
    <t>POR TBL NOB 30</t>
  </si>
  <si>
    <t>PRESTANCE 5 MG/5 MG</t>
  </si>
  <si>
    <t>POR TBL NOB 90</t>
  </si>
  <si>
    <t>PRESTARIUM NEO</t>
  </si>
  <si>
    <t>PRESTARIUM NEO COMBI 10 MG/2,5 MG</t>
  </si>
  <si>
    <t>POR TBL FLM 90</t>
  </si>
  <si>
    <t>PRESTARIUM NEO COMBI 5mg/1,25mg</t>
  </si>
  <si>
    <t>PROTEVASC 35 MG TABLETY S PRODLOUŽENÝM UVOLŇOVÁNÍM</t>
  </si>
  <si>
    <t>POR TBL PRO 60X35MG</t>
  </si>
  <si>
    <t>REASEC</t>
  </si>
  <si>
    <t>TBL 20X2.5MG</t>
  </si>
  <si>
    <t>RORENDO ORO TAB 0,5 MG</t>
  </si>
  <si>
    <t>POR TBL DIS 30X0,5MG</t>
  </si>
  <si>
    <t>ROSUMOP 20 MG</t>
  </si>
  <si>
    <t>SANORIN</t>
  </si>
  <si>
    <t>LIQ 10ML 0.1%</t>
  </si>
  <si>
    <t>LIQ 10ML 0.05%</t>
  </si>
  <si>
    <t>SANORIN 0.5 PM</t>
  </si>
  <si>
    <t>SPR NAS SOL 1X10ML</t>
  </si>
  <si>
    <t>SANORIN 1 PM</t>
  </si>
  <si>
    <t>1MG/ML NAS GTT SOL 1X10ML</t>
  </si>
  <si>
    <t>SERTRALIN APOTEX 50 MG POTAHOVANÉ TABLETY</t>
  </si>
  <si>
    <t>POR TBL FLM 30X50MG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</si>
  <si>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</si>
  <si>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</si>
  <si>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</si>
  <si>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</si>
  <si>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</si>
  <si>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</si>
  <si>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STOPTUSSIN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</si>
  <si>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</si>
  <si>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</si>
  <si>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</si>
  <si>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</si>
  <si>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</si>
  <si>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</si>
  <si>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</si>
  <si>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</si>
  <si>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</si>
  <si>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</si>
  <si>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</si>
  <si>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</si>
  <si>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TENSIOMIN</t>
  </si>
  <si>
    <t>TBL 30X12.5MG</t>
  </si>
  <si>
    <t>TIAPRIDAL</t>
  </si>
  <si>
    <t>POR TBLNOB 50X100MG</t>
  </si>
  <si>
    <t>TISERCIN</t>
  </si>
  <si>
    <t>TBL OBD 50X25MG</t>
  </si>
  <si>
    <t>Tisseel Lyo 2 ml</t>
  </si>
  <si>
    <t>TOBRADEX</t>
  </si>
  <si>
    <t>3MG/ML+1MG/ML OPH GTT SUS 1X5ML</t>
  </si>
  <si>
    <t>TORECAN</t>
  </si>
  <si>
    <t>SUP 6X6.5MG</t>
  </si>
  <si>
    <t>INJ 5X1ML/6.5MG</t>
  </si>
  <si>
    <t>TORVACARD NEO 20 MG</t>
  </si>
  <si>
    <t>POR TBL FLM 90X20MG</t>
  </si>
  <si>
    <t>TRAJENTA 5 MG</t>
  </si>
  <si>
    <t>TRALGIT GTT.</t>
  </si>
  <si>
    <t>POR GTT SOL 1X10ML</t>
  </si>
  <si>
    <t>POR GTT SOL 1X96ML</t>
  </si>
  <si>
    <t>TRAMAL</t>
  </si>
  <si>
    <t>GTT 1X96ML</t>
  </si>
  <si>
    <t>TULIP</t>
  </si>
  <si>
    <t>40MG TBL FLM 30</t>
  </si>
  <si>
    <t>TULIP 20 MG POTAHOVANÉ TABLETY</t>
  </si>
  <si>
    <t>TULIP 40 MG</t>
  </si>
  <si>
    <t>POR TBL FLM 90X40MG</t>
  </si>
  <si>
    <t>VASOCARDIN 50</t>
  </si>
  <si>
    <t>POR TBL NOB 50X50MG</t>
  </si>
  <si>
    <t>VENTOLIN INHALER N</t>
  </si>
  <si>
    <t>INHSUSPSS200X100RG</t>
  </si>
  <si>
    <t>VERTIMED 24MG TABLETY</t>
  </si>
  <si>
    <t>TBL NOB 60</t>
  </si>
  <si>
    <t>VIDISIC</t>
  </si>
  <si>
    <t>GEL OPH 1X10GM</t>
  </si>
  <si>
    <t>GEL OPH 3X10GM</t>
  </si>
  <si>
    <t>Vincentka přírod.0.7l-nevrat.láhev</t>
  </si>
  <si>
    <t>VITAMIN A SLOVAKOFARMA</t>
  </si>
  <si>
    <t>CPS 50X30KU</t>
  </si>
  <si>
    <t>VITAMIN B12 LECIVA 1000RG</t>
  </si>
  <si>
    <t>INJ 5X1ML/1000RG</t>
  </si>
  <si>
    <t>VITAMIN B12 LECIVA 300RG</t>
  </si>
  <si>
    <t>INJ 5X1ML/300RG</t>
  </si>
  <si>
    <t>XALATAN</t>
  </si>
  <si>
    <t>GTT OPH 1X2.5ML</t>
  </si>
  <si>
    <t>XIGDUO 5 MG/1000 MG</t>
  </si>
  <si>
    <t>ZALDIAR</t>
  </si>
  <si>
    <t>37,5MG/325MG TBL FLM 30X1</t>
  </si>
  <si>
    <t>POR TBL FLM 20</t>
  </si>
  <si>
    <t>ZODAC</t>
  </si>
  <si>
    <t>TBL OBD 60X10MG</t>
  </si>
  <si>
    <t>TBL OBD 30X10MG</t>
  </si>
  <si>
    <t>POR TBL FLM 90X10MG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</si>
  <si>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</si>
  <si>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</si>
  <si>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</si>
  <si>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</si>
  <si>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</si>
  <si>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</si>
  <si>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</si>
  <si>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</si>
  <si>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</si>
  <si>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</si>
  <si>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NUTRIDRINK COMPACT PROTEIN S PŘÍCHUTÍ BANÁNOVOU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</si>
  <si>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</si>
  <si>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</si>
  <si>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</si>
  <si>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</si>
  <si>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</si>
  <si>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</si>
  <si>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</si>
  <si>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</si>
  <si>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</si>
  <si>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</si>
  <si>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</si>
  <si>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</si>
  <si>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1000ml</t>
  </si>
  <si>
    <t>NUTRISON ENERGY MULTI FIBRE</t>
  </si>
  <si>
    <t>POR SOL 1X1500ML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</si>
  <si>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</si>
  <si>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</si>
  <si>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</si>
  <si>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</si>
  <si>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</si>
  <si>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</si>
  <si>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</si>
  <si>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</si>
  <si>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</si>
  <si>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</si>
  <si>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</si>
  <si>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</si>
  <si>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</si>
  <si>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BELOGENT KRÉM</t>
  </si>
  <si>
    <t>CRM 1X30GM</t>
  </si>
  <si>
    <t>CEFTAZIDIM KABI 1 GM</t>
  </si>
  <si>
    <t>INJ PLV SOL 10X1GM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</si>
  <si>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</si>
  <si>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</si>
  <si>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</si>
  <si>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</si>
  <si>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</si>
  <si>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</si>
  <si>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</si>
  <si>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</si>
  <si>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</si>
  <si>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</si>
  <si>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</si>
  <si>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</si>
  <si>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</si>
  <si>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</si>
  <si>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20X200MG</t>
  </si>
  <si>
    <t>FRAMYKOIN</t>
  </si>
  <si>
    <t>UNG 1X10GM</t>
  </si>
  <si>
    <t>FUROLIN TABLETY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</si>
  <si>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</si>
  <si>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</si>
  <si>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</si>
  <si>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</si>
  <si>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</si>
  <si>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</si>
  <si>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</si>
  <si>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</si>
  <si>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</si>
  <si>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</si>
  <si>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</si>
  <si>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</si>
  <si>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METRONIDAZOLE 0.5% POLFA</t>
  </si>
  <si>
    <t>INJ 1X100ML 5MG/1ML</t>
  </si>
  <si>
    <t>OPHTHALMO-FRAMYKOIN</t>
  </si>
  <si>
    <t>OPHTHALMO-FRAMYKOIN COMPOSITUM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</si>
  <si>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</si>
  <si>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</si>
  <si>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</si>
  <si>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</si>
  <si>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</si>
  <si>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</si>
  <si>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TOBREX</t>
  </si>
  <si>
    <t>GTT OPH 5ML 3MG/1ML</t>
  </si>
  <si>
    <t>UNASYN</t>
  </si>
  <si>
    <t>INJ PLV SOL 1X1.5GM</t>
  </si>
  <si>
    <t>POR TBL FLM12X375MG</t>
  </si>
  <si>
    <t>XORIMAX 500 MG POTAH.TABLETY</t>
  </si>
  <si>
    <t>PORTBLFLM10X500MG</t>
  </si>
  <si>
    <t>léky - antimykotika (LEK)</t>
  </si>
  <si>
    <t>FLUCONAZOL KABI 2 MG/ML</t>
  </si>
  <si>
    <t>INF SOL 10X100ML/200MG</t>
  </si>
  <si>
    <t>VORICONAZOLE ACCORD</t>
  </si>
  <si>
    <t>INF PLV SOL 1x200MG</t>
  </si>
  <si>
    <t>VORIKONAZOL SANDOZ 200 MG</t>
  </si>
  <si>
    <t>TBL FLM 14X200MG</t>
  </si>
  <si>
    <t>ACIDUM ASCORBICUM</t>
  </si>
  <si>
    <t>INJ 5X5ML</t>
  </si>
  <si>
    <t>APAURIN</t>
  </si>
  <si>
    <t>POR TBL FLM 30X400MG</t>
  </si>
  <si>
    <t>AQUA PRO INJECTIONE BRAUN</t>
  </si>
  <si>
    <t>PAR LQF 20X100ML-PE</t>
  </si>
  <si>
    <t>INJ SOL 20X10ML-PLA</t>
  </si>
  <si>
    <t>BETADINE</t>
  </si>
  <si>
    <t>UNG 1X20GM</t>
  </si>
  <si>
    <t>BETADINE - zelená</t>
  </si>
  <si>
    <t>LIQ 1X120ML</t>
  </si>
  <si>
    <t>Diprophos 5mg/2mg - MIMOŘÁDNÝ DOVOZ!!</t>
  </si>
  <si>
    <t>5x1ml inj.</t>
  </si>
  <si>
    <t>GLUKÓZA 40 BRAUN</t>
  </si>
  <si>
    <t>INF 20X10ML-PLA.AMP</t>
  </si>
  <si>
    <t>IBALGIN 400 TBL 36</t>
  </si>
  <si>
    <t xml:space="preserve">POR TBL FLM 36X400MG </t>
  </si>
  <si>
    <t>IBUMAX 400 MG</t>
  </si>
  <si>
    <t>PORTBLFLM30X400MG</t>
  </si>
  <si>
    <t>IBUPROFEN AL 400</t>
  </si>
  <si>
    <t>TBL OBD 30X400MG</t>
  </si>
  <si>
    <t>KL AQUA PURIF. KUL,FAG 5 kg</t>
  </si>
  <si>
    <t>KL AQUA PURIF. KUL., FAG. 1 kg</t>
  </si>
  <si>
    <t>KL PRIPRAVEK</t>
  </si>
  <si>
    <t>KL SOL.AC.TRICHLORACET. 10% 20G</t>
  </si>
  <si>
    <t>KL SOL.EPINEPHRINI T.0,01% 20G</t>
  </si>
  <si>
    <t>KL SOL.METHYLROS.CHL.1% 20 G</t>
  </si>
  <si>
    <t>OPH GTT SOL 1X10ML PLAST</t>
  </si>
  <si>
    <t>PLV ADS 1X20GM</t>
  </si>
  <si>
    <t>LIQ 1X30ML</t>
  </si>
  <si>
    <t>KL SOL.EPINEPHRINI T.0,1%  250G (1:1000)</t>
  </si>
  <si>
    <t>KL SOL.HYD.PEROX.3% 100G</t>
  </si>
  <si>
    <t>OPHTHALMO-HYDROCORTISON LECIVA</t>
  </si>
  <si>
    <t>UNG OPH 1X5GM 0.5%</t>
  </si>
  <si>
    <t>SEPTANEST S ADRENALINEM 1:100 000</t>
  </si>
  <si>
    <t>40MG/ML+10MCG/ML INJ SOL 50X1,7ML</t>
  </si>
  <si>
    <t>SUPRACAIN 4%</t>
  </si>
  <si>
    <t>TISSEEL (FROZ)</t>
  </si>
  <si>
    <t>EPL GKU SOL 1X2ML</t>
  </si>
  <si>
    <t>Tisseel Lyo 4 ml</t>
  </si>
  <si>
    <t>1311 - ORL: lůžkové oddělení 14</t>
  </si>
  <si>
    <t>1321 - ORL: ambulance</t>
  </si>
  <si>
    <t>A02BC02 - PANTOPRAZOL</t>
  </si>
  <si>
    <t>A07DA - ANTIPROPULZIVA</t>
  </si>
  <si>
    <t>B01AB06 - NADROPARIN</t>
  </si>
  <si>
    <t>C01EB15 - TRIMETAZIDIN</t>
  </si>
  <si>
    <t>C03CA01 - FUROSEMID</t>
  </si>
  <si>
    <t>C05BA01 - ORGANO-HEPARINOID</t>
  </si>
  <si>
    <t>C07AB02 - METOPROLOL</t>
  </si>
  <si>
    <t>C07AB07 - BISOPROLOL</t>
  </si>
  <si>
    <t>C09AA04 - PERINDOPRIL</t>
  </si>
  <si>
    <t>C09BA04 - PERINDOPRIL A DIURETIKA</t>
  </si>
  <si>
    <t>C09BB04 - PERINDOPRIL A AMLODIPIN</t>
  </si>
  <si>
    <t>C09CA01 - LOSARTAN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</si>
  <si>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</si>
  <si>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</si>
  <si>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</si>
  <si>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</si>
  <si>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</si>
  <si>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</si>
  <si>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</si>
  <si>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</si>
  <si>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J01FF01 - KLINDAMYCIN</t>
  </si>
  <si>
    <t>J01XD01 - METRONIDAZOL</t>
  </si>
  <si>
    <t>J02AC01 - FLUKONAZOL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</si>
  <si>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</si>
  <si>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</si>
  <si>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</si>
  <si>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</si>
  <si>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</si>
  <si>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</si>
  <si>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</si>
  <si>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</si>
  <si>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</si>
  <si>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</si>
  <si>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</si>
  <si>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</si>
  <si>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</si>
  <si>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</si>
  <si>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</si>
  <si>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</si>
  <si>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</si>
  <si>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</si>
  <si>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</si>
  <si>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</si>
  <si>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B01AF02 - APIXABAN</t>
  </si>
  <si>
    <t>R03AK07 - FORMOTEROL A BUDESONID</t>
  </si>
  <si>
    <t>A03FA07 - ITOPRIDUM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</si>
  <si>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</si>
  <si>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</si>
  <si>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</si>
  <si>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</si>
  <si>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</si>
  <si>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</si>
  <si>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</si>
  <si>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214526</t>
  </si>
  <si>
    <t>CONTROLOC</t>
  </si>
  <si>
    <t>40MG TBL ENT 100 I</t>
  </si>
  <si>
    <t>A03FA07</t>
  </si>
  <si>
    <t>166760</t>
  </si>
  <si>
    <t>KINITO</t>
  </si>
  <si>
    <t>50MG TBL FLM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</si>
  <si>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</si>
  <si>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</si>
  <si>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</si>
  <si>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</si>
  <si>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</si>
  <si>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</si>
  <si>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</si>
  <si>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</si>
  <si>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</si>
  <si>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</si>
  <si>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</si>
  <si>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</si>
  <si>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</si>
  <si>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</si>
  <si>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</si>
  <si>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</si>
  <si>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</si>
  <si>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</si>
  <si>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</si>
  <si>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</si>
  <si>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</si>
  <si>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</si>
  <si>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</si>
  <si>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</si>
  <si>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</si>
  <si>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</si>
  <si>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</si>
  <si>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</si>
  <si>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</si>
  <si>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</si>
  <si>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</si>
  <si>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</si>
  <si>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</si>
  <si>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</si>
  <si>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</si>
  <si>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</si>
  <si>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C07AB02</t>
  </si>
  <si>
    <t>214628</t>
  </si>
  <si>
    <t>50MG TBL NOB 50</t>
  </si>
  <si>
    <t>C07AB07</t>
  </si>
  <si>
    <t>199671</t>
  </si>
  <si>
    <t>BISOPROLOL PMCS</t>
  </si>
  <si>
    <t>2,5MG TBL NOB 30</t>
  </si>
  <si>
    <t>C09AA04</t>
  </si>
  <si>
    <t>101205</t>
  </si>
  <si>
    <t>5MG TBL FLM 30</t>
  </si>
  <si>
    <t>101211</t>
  </si>
  <si>
    <t>5MG TBL FLM 90(3X30)</t>
  </si>
  <si>
    <t>C09BA04</t>
  </si>
  <si>
    <t>122690</t>
  </si>
  <si>
    <t>PRESTARIUM NEO COMBI</t>
  </si>
  <si>
    <t>5MG/1,25MG TBL FLM 90(3X30)</t>
  </si>
  <si>
    <t>126031</t>
  </si>
  <si>
    <t>PRENEWEL</t>
  </si>
  <si>
    <t>4MG/1,25MG TBL NOB 30 II</t>
  </si>
  <si>
    <t>162008</t>
  </si>
  <si>
    <t>10MG/2,5MG TBL FLM 30</t>
  </si>
  <si>
    <t>162012</t>
  </si>
  <si>
    <t>10MG/2,5MG TBL FLM 90(3X30)</t>
  </si>
  <si>
    <t>C09BB04</t>
  </si>
  <si>
    <t>124091</t>
  </si>
  <si>
    <t>PRESTANCE</t>
  </si>
  <si>
    <t>5MG/5MG TBL NOB 90(3X30)</t>
  </si>
  <si>
    <t>C09CA01</t>
  </si>
  <si>
    <t>114059</t>
  </si>
  <si>
    <t>LOZAP 12,5 ZENTIVA</t>
  </si>
  <si>
    <t>12,5MG TBL FLM 30 PVC</t>
  </si>
  <si>
    <t>C10AA05</t>
  </si>
  <si>
    <t>122632</t>
  </si>
  <si>
    <t>SORTIS</t>
  </si>
  <si>
    <t>80MG TBL FLM 30</t>
  </si>
  <si>
    <t>148306</t>
  </si>
  <si>
    <t>148309</t>
  </si>
  <si>
    <t>40MG TBL FLM 90</t>
  </si>
  <si>
    <t>204682</t>
  </si>
  <si>
    <t>TORVACARD NEO</t>
  </si>
  <si>
    <t>20MG TBL FLM 90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</si>
  <si>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</si>
  <si>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</si>
  <si>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</si>
  <si>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</si>
  <si>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</si>
  <si>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</si>
  <si>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</si>
  <si>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</si>
  <si>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</si>
  <si>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</si>
  <si>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</si>
  <si>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</si>
  <si>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</si>
  <si>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</si>
  <si>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</si>
  <si>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</si>
  <si>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</si>
  <si>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</si>
  <si>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</si>
  <si>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</si>
  <si>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</si>
  <si>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</si>
  <si>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4MG TBL NOB 30 I</t>
  </si>
  <si>
    <t>9709</t>
  </si>
  <si>
    <t>40MG/ML INJ PSO LQF 40MG+1ML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</si>
  <si>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</si>
  <si>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</si>
  <si>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</si>
  <si>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</si>
  <si>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</si>
  <si>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</si>
  <si>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</si>
  <si>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</si>
  <si>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</si>
  <si>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</si>
  <si>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</si>
  <si>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</si>
  <si>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</si>
  <si>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</si>
  <si>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</si>
  <si>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</si>
  <si>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</si>
  <si>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</si>
  <si>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</si>
  <si>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</si>
  <si>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</si>
  <si>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</si>
  <si>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</si>
  <si>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 10X2ML</t>
  </si>
  <si>
    <t>129836</t>
  </si>
  <si>
    <t>150MG/ML INJ SOL 10X4ML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</si>
  <si>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</si>
  <si>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</si>
  <si>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</si>
  <si>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</si>
  <si>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</si>
  <si>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</si>
  <si>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</si>
  <si>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</si>
  <si>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</si>
  <si>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</si>
  <si>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</si>
  <si>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J02AC03</t>
  </si>
  <si>
    <t>189220</t>
  </si>
  <si>
    <t>VORIKONAZOL SANDOZ</t>
  </si>
  <si>
    <t>200MG TBL FLM 14</t>
  </si>
  <si>
    <t>207309</t>
  </si>
  <si>
    <t>200MG INF PLV SOL 1</t>
  </si>
  <si>
    <t>M01AX17</t>
  </si>
  <si>
    <t>12892</t>
  </si>
  <si>
    <t>100MG TBL NOB 30</t>
  </si>
  <si>
    <t>M04AA01</t>
  </si>
  <si>
    <t>127263</t>
  </si>
  <si>
    <t>N02AB03</t>
  </si>
  <si>
    <t>122580</t>
  </si>
  <si>
    <t>FENTALIS</t>
  </si>
  <si>
    <t>75MCG/H TDR EMP 5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</si>
  <si>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</si>
  <si>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</si>
  <si>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</si>
  <si>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</si>
  <si>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</si>
  <si>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</si>
  <si>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</si>
  <si>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</si>
  <si>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</si>
  <si>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</si>
  <si>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</si>
  <si>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</si>
  <si>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</si>
  <si>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</si>
  <si>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</si>
  <si>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</si>
  <si>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</si>
  <si>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</si>
  <si>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</si>
  <si>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</si>
  <si>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</si>
  <si>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</si>
  <si>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</si>
  <si>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</si>
  <si>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</si>
  <si>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</si>
  <si>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</si>
  <si>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</si>
  <si>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</si>
  <si>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</si>
  <si>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</si>
  <si>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</si>
  <si>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N06AB06</t>
  </si>
  <si>
    <t>195939</t>
  </si>
  <si>
    <t>SERTRALIN APOTEX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</si>
  <si>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</si>
  <si>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</si>
  <si>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</si>
  <si>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</si>
  <si>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</si>
  <si>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</si>
  <si>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</si>
  <si>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N06BX18</t>
  </si>
  <si>
    <t>10253</t>
  </si>
  <si>
    <t>10MG TBL NOB 90</t>
  </si>
  <si>
    <t>4062</t>
  </si>
  <si>
    <t>5MG/ML INJ SOL 10X2ML</t>
  </si>
  <si>
    <t>4063</t>
  </si>
  <si>
    <t>5MG TBL NOB 50</t>
  </si>
  <si>
    <t>N07CA01</t>
  </si>
  <si>
    <t>188400</t>
  </si>
  <si>
    <t>VERTIMED</t>
  </si>
  <si>
    <t>24MG TBL NOB 60</t>
  </si>
  <si>
    <t>215708</t>
  </si>
  <si>
    <t>24MG TBL NOB 50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</si>
  <si>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</si>
  <si>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</si>
  <si>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</si>
  <si>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</si>
  <si>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</si>
  <si>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</si>
  <si>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</si>
  <si>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</si>
  <si>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</si>
  <si>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</si>
  <si>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</si>
  <si>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</si>
  <si>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</si>
  <si>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</si>
  <si>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</si>
  <si>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R06AE07</t>
  </si>
  <si>
    <t>5496</t>
  </si>
  <si>
    <t>10MG TBL FLM 60</t>
  </si>
  <si>
    <t>66030</t>
  </si>
  <si>
    <t>10MG TBL FLM 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</si>
  <si>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</si>
  <si>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</si>
  <si>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</si>
  <si>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</si>
  <si>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</si>
  <si>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</si>
  <si>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</si>
  <si>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</si>
  <si>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</si>
  <si>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53639</t>
  </si>
  <si>
    <t>10MG TBL NOB 30</t>
  </si>
  <si>
    <t>88734</t>
  </si>
  <si>
    <t>10MG TBL NOB 10</t>
  </si>
  <si>
    <t>V06XX</t>
  </si>
  <si>
    <t>217110</t>
  </si>
  <si>
    <t>33220</t>
  </si>
  <si>
    <t>POR SOL 1X225G</t>
  </si>
  <si>
    <t>33419</t>
  </si>
  <si>
    <t>33421</t>
  </si>
  <si>
    <t>33424</t>
  </si>
  <si>
    <t>33677</t>
  </si>
  <si>
    <t>33739</t>
  </si>
  <si>
    <t>33740</t>
  </si>
  <si>
    <t>33741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</si>
  <si>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</si>
  <si>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</si>
  <si>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</si>
  <si>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</si>
  <si>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</si>
  <si>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</si>
  <si>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</si>
  <si>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</si>
  <si>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</si>
  <si>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</si>
  <si>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</si>
  <si>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</si>
  <si>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</si>
  <si>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</si>
  <si>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</si>
  <si>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</si>
  <si>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</si>
  <si>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</si>
  <si>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</si>
  <si>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</si>
  <si>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</si>
  <si>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</si>
  <si>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</si>
  <si>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</si>
  <si>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</si>
  <si>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</si>
  <si>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</si>
  <si>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</si>
  <si>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Doležel Michal</t>
  </si>
  <si>
    <t>Heřman Jan</t>
  </si>
  <si>
    <t>Hitari Faisal</t>
  </si>
  <si>
    <t>Horáková Zuzana</t>
  </si>
  <si>
    <t>Hoza Jiří</t>
  </si>
  <si>
    <t>Hučko Csaba</t>
  </si>
  <si>
    <t>Hyravý Martin</t>
  </si>
  <si>
    <t>Jiný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</si>
  <si>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</si>
  <si>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</si>
  <si>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</si>
  <si>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</si>
  <si>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</si>
  <si>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</si>
  <si>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</si>
  <si>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</si>
  <si>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</si>
  <si>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</si>
  <si>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</si>
  <si>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</si>
  <si>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</si>
  <si>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</si>
  <si>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</si>
  <si>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</si>
  <si>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</si>
  <si>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ANTIBIOTIKA V KOMBINACI S OSTATNÍMI LÉČIVY</t>
  </si>
  <si>
    <t>1077</t>
  </si>
  <si>
    <t>OPHTHALMO-FRAMYKOIN COMP.</t>
  </si>
  <si>
    <t>OPH UNG 5G</t>
  </si>
  <si>
    <t>ANTIINFEKTIVA</t>
  </si>
  <si>
    <t>19047</t>
  </si>
  <si>
    <t>OFLOXACIN 0,3% UNIMED PHARMA</t>
  </si>
  <si>
    <t>3MG/ML AUR/OPH GTT SOL 10ML</t>
  </si>
  <si>
    <t>ATORVASTATIN</t>
  </si>
  <si>
    <t>AZITHROMYCIN</t>
  </si>
  <si>
    <t>45010</t>
  </si>
  <si>
    <t>AZITROMYCIN SANDOZ</t>
  </si>
  <si>
    <t>500MG TBL FLM 3</t>
  </si>
  <si>
    <t>45011</t>
  </si>
  <si>
    <t>500MG TBL FLM 6</t>
  </si>
  <si>
    <t>BENZATHIN-FENOXYMETHYLPENICILIN</t>
  </si>
  <si>
    <t>49549</t>
  </si>
  <si>
    <t>OSPEN</t>
  </si>
  <si>
    <t>400000IU/5ML POR SUS 150ML</t>
  </si>
  <si>
    <t>BETAHISTIN</t>
  </si>
  <si>
    <t>201082</t>
  </si>
  <si>
    <t>VERTIBETIS</t>
  </si>
  <si>
    <t>16MG TBL NOB 60</t>
  </si>
  <si>
    <t>201088</t>
  </si>
  <si>
    <t>225589</t>
  </si>
  <si>
    <t>BETAHISTIN ACTAVIS</t>
  </si>
  <si>
    <t>226320</t>
  </si>
  <si>
    <t>BETAHISTIN AUROBINDO</t>
  </si>
  <si>
    <t>229648</t>
  </si>
  <si>
    <t>229223</t>
  </si>
  <si>
    <t>BETAHISTIN AUROVITAS</t>
  </si>
  <si>
    <t>229646</t>
  </si>
  <si>
    <t>BETASERC 16</t>
  </si>
  <si>
    <t>BETAMETHASON</t>
  </si>
  <si>
    <t>98032</t>
  </si>
  <si>
    <t>DIPROSONE</t>
  </si>
  <si>
    <t>0,5MG/G UNG 30G</t>
  </si>
  <si>
    <t>BIPERIDEN</t>
  </si>
  <si>
    <t>21887</t>
  </si>
  <si>
    <t>AKINETON</t>
  </si>
  <si>
    <t>2MG TBL NOB 50</t>
  </si>
  <si>
    <t>CEFPROZIL</t>
  </si>
  <si>
    <t>199802</t>
  </si>
  <si>
    <t>CEFZIL O.S.</t>
  </si>
  <si>
    <t>250MG POR PLV SUS 60ML</t>
  </si>
  <si>
    <t>CEFUROXIM</t>
  </si>
  <si>
    <t>47727</t>
  </si>
  <si>
    <t>ZINNAT</t>
  </si>
  <si>
    <t>84895</t>
  </si>
  <si>
    <t>125MG TBL FLM 10</t>
  </si>
  <si>
    <t>212001</t>
  </si>
  <si>
    <t>RICEFAN</t>
  </si>
  <si>
    <t>18523</t>
  </si>
  <si>
    <t>250MG TBL FLM 10</t>
  </si>
  <si>
    <t>CETIRIZIN</t>
  </si>
  <si>
    <t>66029</t>
  </si>
  <si>
    <t>10MG TBL FLM 10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</si>
  <si>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</si>
  <si>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</si>
  <si>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</si>
  <si>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</si>
  <si>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</si>
  <si>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</si>
  <si>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</si>
  <si>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</si>
  <si>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15653</t>
  </si>
  <si>
    <t>96039</t>
  </si>
  <si>
    <t>CIPRINOL 500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</si>
  <si>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</si>
  <si>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</si>
  <si>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</si>
  <si>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</si>
  <si>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</si>
  <si>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</si>
  <si>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</si>
  <si>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</si>
  <si>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5MG TBL FLM 90</t>
  </si>
  <si>
    <t>28831</t>
  </si>
  <si>
    <t>AERIUS</t>
  </si>
  <si>
    <t>2,5MG POR TBL DIS 30</t>
  </si>
  <si>
    <t>28837</t>
  </si>
  <si>
    <t>0,5MG/ML POR SOL 60ML+LŽIČKA</t>
  </si>
  <si>
    <t>28839</t>
  </si>
  <si>
    <t>0,5MG/ML POR SOL 120ML+LŽIČKA</t>
  </si>
  <si>
    <t>DEXAMETHASON A ANTIINFEKTIVA</t>
  </si>
  <si>
    <t>180988</t>
  </si>
  <si>
    <t>GENTADEX</t>
  </si>
  <si>
    <t>5MG/ML+1MG/ML OPH GTT SOL 1X5ML</t>
  </si>
  <si>
    <t>2546</t>
  </si>
  <si>
    <t>225168</t>
  </si>
  <si>
    <t>225169</t>
  </si>
  <si>
    <t>DIOSMIN, KOMBINACE</t>
  </si>
  <si>
    <t>132632</t>
  </si>
  <si>
    <t>500MG TBL FLM 60</t>
  </si>
  <si>
    <t>DOXYCYKLIN</t>
  </si>
  <si>
    <t>12738</t>
  </si>
  <si>
    <t>DOXYHEXAL</t>
  </si>
  <si>
    <t>200MG TBL NOB 20</t>
  </si>
  <si>
    <t>ERDOSTEIN</t>
  </si>
  <si>
    <t>47033</t>
  </si>
  <si>
    <t>ERDOMED</t>
  </si>
  <si>
    <t>35MG/ML POR PLV SUS 100ML</t>
  </si>
  <si>
    <t>87076</t>
  </si>
  <si>
    <t>300MG CPS DUR 20</t>
  </si>
  <si>
    <t>199680</t>
  </si>
  <si>
    <t>300MG CPS DUR 60</t>
  </si>
  <si>
    <t>FENOFIBRÁT</t>
  </si>
  <si>
    <t>225973</t>
  </si>
  <si>
    <t>267MG CPS DUR 90</t>
  </si>
  <si>
    <t>FENOXYMETHYLPENICILIN</t>
  </si>
  <si>
    <t>45997</t>
  </si>
  <si>
    <t>OSPEN 1000</t>
  </si>
  <si>
    <t>1000000IU TBL FLM 30</t>
  </si>
  <si>
    <t>132893</t>
  </si>
  <si>
    <t>OSPEN 1500</t>
  </si>
  <si>
    <t>1500000IU TBL FLM 30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</si>
  <si>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</si>
  <si>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</si>
  <si>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</si>
  <si>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</si>
  <si>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</si>
  <si>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</si>
  <si>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</si>
  <si>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</si>
  <si>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FLUTRIMAZOL</t>
  </si>
  <si>
    <t>53905</t>
  </si>
  <si>
    <t>MICETAL</t>
  </si>
  <si>
    <t>10MG/ML DRM SPR SOL 1X30ML</t>
  </si>
  <si>
    <t>HEPATITIDA A, INAKTIVOVANÝ CELÝ VIRUS</t>
  </si>
  <si>
    <t>56571</t>
  </si>
  <si>
    <t>HAVRIX 720 JUNIOR MONODOSE</t>
  </si>
  <si>
    <t>720EU INJ SUS 1X0,5ML SJ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</si>
  <si>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</si>
  <si>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</si>
  <si>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</si>
  <si>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</si>
  <si>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</si>
  <si>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</si>
  <si>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</si>
  <si>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KLARITHROMYCIN</t>
  </si>
  <si>
    <t>53853</t>
  </si>
  <si>
    <t>500MG TBL FLM 14</t>
  </si>
  <si>
    <t>203854</t>
  </si>
  <si>
    <t>KORTIKOSTEROIDY</t>
  </si>
  <si>
    <t>84700</t>
  </si>
  <si>
    <t>0,2MG/G+5MG/G+479,8MG/G AUR GTT SOL 1X5ML</t>
  </si>
  <si>
    <t>LEVOCETIRIZIN</t>
  </si>
  <si>
    <t>LEVODROPROPIZIN</t>
  </si>
  <si>
    <t>107231</t>
  </si>
  <si>
    <t>LEVOPRONT</t>
  </si>
  <si>
    <t>6MG/ML SIR 1X120ML</t>
  </si>
  <si>
    <t>MOMETASON</t>
  </si>
  <si>
    <t>201287</t>
  </si>
  <si>
    <t>0,05MG/DÁV NAS SPR SUS 3X140DÁV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</si>
  <si>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</si>
  <si>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</si>
  <si>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</si>
  <si>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</si>
  <si>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</si>
  <si>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</si>
  <si>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</si>
  <si>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NIMESULID</t>
  </si>
  <si>
    <t>12895</t>
  </si>
  <si>
    <t>100MG POR GRA SUS 30 I</t>
  </si>
  <si>
    <t>12894</t>
  </si>
  <si>
    <t>100MG POR GRA SUS 15 I</t>
  </si>
  <si>
    <t>OMEPRAZOL</t>
  </si>
  <si>
    <t>157258</t>
  </si>
  <si>
    <t>OMEPRAZOL ACTAVIS</t>
  </si>
  <si>
    <t>20MG CPS ETD 100</t>
  </si>
  <si>
    <t>202855</t>
  </si>
  <si>
    <t>HELICID</t>
  </si>
  <si>
    <t>40MG CPS ETD 28 II</t>
  </si>
  <si>
    <t>PANTOPRAZOL</t>
  </si>
  <si>
    <t>109415</t>
  </si>
  <si>
    <t>NOLPAZA</t>
  </si>
  <si>
    <t>40MG TBL ENT 84</t>
  </si>
  <si>
    <t>PREDNISON</t>
  </si>
  <si>
    <t>2963</t>
  </si>
  <si>
    <t>PREDNISON 20 LÉČIVA</t>
  </si>
  <si>
    <t>20MG TBL NOB 20</t>
  </si>
  <si>
    <t>REPAGLINID</t>
  </si>
  <si>
    <t>149702</t>
  </si>
  <si>
    <t>ENYGLID</t>
  </si>
  <si>
    <t>2MG TBL NOB 90</t>
  </si>
  <si>
    <t>ROFLUMILAST</t>
  </si>
  <si>
    <t>167746</t>
  </si>
  <si>
    <t>DAXAS</t>
  </si>
  <si>
    <t>500MCG TBL FLM 30</t>
  </si>
  <si>
    <t>SULFAMETHOXAZOL A TRIMETHOPRIM</t>
  </si>
  <si>
    <t>203954</t>
  </si>
  <si>
    <t>BISEPTOL</t>
  </si>
  <si>
    <t>400MG/80MG TBL NOB 28</t>
  </si>
  <si>
    <t>THIETHYLPERAZIN</t>
  </si>
  <si>
    <t>9844</t>
  </si>
  <si>
    <t>6,5MG TBL OBD 50</t>
  </si>
  <si>
    <t>TRAMADOL</t>
  </si>
  <si>
    <t>132870</t>
  </si>
  <si>
    <t>TRAMAL KAPKY 100 MG/1 ML</t>
  </si>
  <si>
    <t>100MG/ML POR GTT SOL 1X96ML</t>
  </si>
  <si>
    <t>VINPOCETIN</t>
  </si>
  <si>
    <t>FLUTIKASON, KOMBINACE</t>
  </si>
  <si>
    <t>183553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</si>
  <si>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</si>
  <si>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</si>
  <si>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</si>
  <si>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</si>
  <si>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</si>
  <si>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</si>
  <si>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</si>
  <si>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12494</t>
  </si>
  <si>
    <t>AUGMENTIN 1 G</t>
  </si>
  <si>
    <t>875MG/125MG TBL FLM 14 I</t>
  </si>
  <si>
    <t>84792</t>
  </si>
  <si>
    <t>AUGMENTIN DUO</t>
  </si>
  <si>
    <t>80MG/ML+11,4MG/ML POR PLV SUS 70ML+ODM</t>
  </si>
  <si>
    <t>85525</t>
  </si>
  <si>
    <t>AMOKSIKLAV 625 MG</t>
  </si>
  <si>
    <t>500MG/125MG TBL FLM 21</t>
  </si>
  <si>
    <t>99366</t>
  </si>
  <si>
    <t>AMOKSIKLAV 457 MG/5 ML</t>
  </si>
  <si>
    <t>400MG/57MG/5ML POR PLV SUS 70ML</t>
  </si>
  <si>
    <t>132654</t>
  </si>
  <si>
    <t>225850</t>
  </si>
  <si>
    <t>JINÉ KAPILÁRY STABILIZUJÍCÍ LÁTKY</t>
  </si>
  <si>
    <t>107806</t>
  </si>
  <si>
    <t>20MG TBL ENT 30</t>
  </si>
  <si>
    <t>155864</t>
  </si>
  <si>
    <t>SUMAMED FORTE</t>
  </si>
  <si>
    <t>40MG/ML POR PLV SUS 30ML</t>
  </si>
  <si>
    <t>BEKLOMETASON</t>
  </si>
  <si>
    <t>58408</t>
  </si>
  <si>
    <t>NASOBEC</t>
  </si>
  <si>
    <t>50MCG/DÁV NAS SPR SUS 1X200DÁV</t>
  </si>
  <si>
    <t>199796</t>
  </si>
  <si>
    <t>CEFZIL</t>
  </si>
  <si>
    <t>199793</t>
  </si>
  <si>
    <t>215109</t>
  </si>
  <si>
    <t>ZNOBACT</t>
  </si>
  <si>
    <t>CINARIZIN, KOMBINACE</t>
  </si>
  <si>
    <t>122400</t>
  </si>
  <si>
    <t>20MG/40MG TBL NOB 24</t>
  </si>
  <si>
    <t>122401</t>
  </si>
  <si>
    <t>20MG/40MG TBL NOB 48</t>
  </si>
  <si>
    <t>89831</t>
  </si>
  <si>
    <t>28814</t>
  </si>
  <si>
    <t>5MG POR TBL DIS 60</t>
  </si>
  <si>
    <t>28833</t>
  </si>
  <si>
    <t>2,5MG POR TBL DIS 60</t>
  </si>
  <si>
    <t>28834</t>
  </si>
  <si>
    <t>2,5MG POR TBL DIS 90</t>
  </si>
  <si>
    <t>209554</t>
  </si>
  <si>
    <t>DESLORATADIN APOTEX</t>
  </si>
  <si>
    <t>0,5MG/ML POR SOL 120ML II</t>
  </si>
  <si>
    <t>DEXAMETHASON</t>
  </si>
  <si>
    <t>84090</t>
  </si>
  <si>
    <t>8MG/2ML INJ SOL 10X2ML</t>
  </si>
  <si>
    <t>14479</t>
  </si>
  <si>
    <t>3MG/G+1MG/G OPH UNG 3,5G</t>
  </si>
  <si>
    <t>57866</t>
  </si>
  <si>
    <t>186161</t>
  </si>
  <si>
    <t>V-PENICILIN 0,8 MEGA BIOTIKA</t>
  </si>
  <si>
    <t>800000IU TBL NOB 30 I</t>
  </si>
  <si>
    <t>186160</t>
  </si>
  <si>
    <t>V-PENICILIN 1,2 MEGA BIOTIKA</t>
  </si>
  <si>
    <t>1200000IU TBL NOB 30 I</t>
  </si>
  <si>
    <t>57778</t>
  </si>
  <si>
    <t>PENBENE</t>
  </si>
  <si>
    <t>1500000IU TBL FLM 21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</si>
  <si>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</si>
  <si>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</si>
  <si>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</si>
  <si>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</si>
  <si>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</si>
  <si>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</si>
  <si>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CHLORID DRASELNÝ</t>
  </si>
  <si>
    <t>200935</t>
  </si>
  <si>
    <t>KALNORMIN</t>
  </si>
  <si>
    <t>1G TBL PRO 30</t>
  </si>
  <si>
    <t>ITRAKONAZOL</t>
  </si>
  <si>
    <t>56067</t>
  </si>
  <si>
    <t>SPORANOX</t>
  </si>
  <si>
    <t>10MG/ML POR SOL 150ML</t>
  </si>
  <si>
    <t>KLINDAMYCIN</t>
  </si>
  <si>
    <t>107135</t>
  </si>
  <si>
    <t>DALACIN C</t>
  </si>
  <si>
    <t>150MG CPS DUR 16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</si>
  <si>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</si>
  <si>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</si>
  <si>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</si>
  <si>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</si>
  <si>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</si>
  <si>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</si>
  <si>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</si>
  <si>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</si>
  <si>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216531</t>
  </si>
  <si>
    <t>ZENARO</t>
  </si>
  <si>
    <t>5MG TBL FLM 50 IV</t>
  </si>
  <si>
    <t>NAFTIFIN</t>
  </si>
  <si>
    <t>54315</t>
  </si>
  <si>
    <t>EXODERIL</t>
  </si>
  <si>
    <t>10MG/ML DRM SOL 1X20ML</t>
  </si>
  <si>
    <t>OFLOXACIN</t>
  </si>
  <si>
    <t>55636</t>
  </si>
  <si>
    <t>OFLOXIN 200</t>
  </si>
  <si>
    <t>200MG TBL FLM 10</t>
  </si>
  <si>
    <t>25364</t>
  </si>
  <si>
    <t>20MG CPS ETD 14</t>
  </si>
  <si>
    <t>25366</t>
  </si>
  <si>
    <t>20MG CPS ETD 90</t>
  </si>
  <si>
    <t>269</t>
  </si>
  <si>
    <t>PREDNISON 5 LÉČIVA</t>
  </si>
  <si>
    <t>5MG TBL NOB 20</t>
  </si>
  <si>
    <t>PSEUDOEFEDRIN, KOMBINACE</t>
  </si>
  <si>
    <t>216104</t>
  </si>
  <si>
    <t>5MG/120MG TBL PRO 14 II</t>
  </si>
  <si>
    <t>RUPATADIN</t>
  </si>
  <si>
    <t>177810</t>
  </si>
  <si>
    <t>TAMALIS</t>
  </si>
  <si>
    <t>1MG/ML POR SOL 120ML</t>
  </si>
  <si>
    <t>SÍRAN ŽELEZNATÝ</t>
  </si>
  <si>
    <t>14712</t>
  </si>
  <si>
    <t>TARDYFERON</t>
  </si>
  <si>
    <t>80MG TBL RET 100 I</t>
  </si>
  <si>
    <t>SULODEXID</t>
  </si>
  <si>
    <t>173400</t>
  </si>
  <si>
    <t>VESSEL DUE F</t>
  </si>
  <si>
    <t>250SU CPS MOL 60</t>
  </si>
  <si>
    <t>10252</t>
  </si>
  <si>
    <t>VITAMIN B1 V KOMBINACI S VITAMINEM B6 A/NEBO B12</t>
  </si>
  <si>
    <t>13818</t>
  </si>
  <si>
    <t>40/90/0,25MG CPS MOL 100</t>
  </si>
  <si>
    <t>13816</t>
  </si>
  <si>
    <t>40/90/0,25MG CPS MOL 50</t>
  </si>
  <si>
    <t>ZOLPIDEM</t>
  </si>
  <si>
    <t>JINANOVÝ LIST</t>
  </si>
  <si>
    <t>130502</t>
  </si>
  <si>
    <t>TEBOKAN</t>
  </si>
  <si>
    <t>120MG TBL FLM 30</t>
  </si>
  <si>
    <t>75124</t>
  </si>
  <si>
    <t>40MG TBL FLM 50</t>
  </si>
  <si>
    <t>Jiná</t>
  </si>
  <si>
    <t>*2010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</si>
  <si>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</si>
  <si>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</si>
  <si>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</si>
  <si>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</si>
  <si>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</si>
  <si>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</si>
  <si>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</si>
  <si>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</si>
  <si>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82859</t>
  </si>
  <si>
    <t>KANYLA TRACHEOSTOMICKÁ BIESALSKI - PVC</t>
  </si>
  <si>
    <t>VEL. 4.0-13.0, PVC, SET, 858310, 1KS/BAL</t>
  </si>
  <si>
    <t>AMIDY</t>
  </si>
  <si>
    <t>2684</t>
  </si>
  <si>
    <t>10MG/G+2MG/G GEL 1X20G</t>
  </si>
  <si>
    <t>102684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</si>
  <si>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</si>
  <si>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</si>
  <si>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</si>
  <si>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</si>
  <si>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</si>
  <si>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</si>
  <si>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</si>
  <si>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</si>
  <si>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88219</t>
  </si>
  <si>
    <t>42845</t>
  </si>
  <si>
    <t>125MG POR GRA SUS 50ML</t>
  </si>
  <si>
    <t>169033</t>
  </si>
  <si>
    <t>500MG TBL FLM 16</t>
  </si>
  <si>
    <t>CITALOPRAM</t>
  </si>
  <si>
    <t>94948</t>
  </si>
  <si>
    <t>SEROPRAM</t>
  </si>
  <si>
    <t>20MG TBL FLM 28</t>
  </si>
  <si>
    <t>183804</t>
  </si>
  <si>
    <t>5MG TBL FLM 50 II</t>
  </si>
  <si>
    <t>ELEKTROLYTY</t>
  </si>
  <si>
    <t>107295</t>
  </si>
  <si>
    <t>0,9% SODIUM CHLORIDE IN WATER FOR INJECTION "FRESENIUS"</t>
  </si>
  <si>
    <t>9MG/ML INF SOL 1X100ML II</t>
  </si>
  <si>
    <t>45998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</si>
  <si>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</si>
  <si>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</si>
  <si>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</si>
  <si>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</si>
  <si>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</si>
  <si>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</si>
  <si>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</si>
  <si>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</si>
  <si>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</si>
  <si>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</si>
  <si>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</si>
  <si>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216199</t>
  </si>
  <si>
    <t>KLACID</t>
  </si>
  <si>
    <t>86397</t>
  </si>
  <si>
    <t>CLOTRIMAZOL AL 1%</t>
  </si>
  <si>
    <t>0,01G/G CRM 50G</t>
  </si>
  <si>
    <t>KODEIN</t>
  </si>
  <si>
    <t>56992</t>
  </si>
  <si>
    <t>CODEIN SLOVAKOFARMA</t>
  </si>
  <si>
    <t>15MG TBL NOB 10</t>
  </si>
  <si>
    <t>LANSOPRAZOL</t>
  </si>
  <si>
    <t>17121</t>
  </si>
  <si>
    <t>LANZUL</t>
  </si>
  <si>
    <t>30MG CPS DUR 28</t>
  </si>
  <si>
    <t>85142</t>
  </si>
  <si>
    <t>XYZAL</t>
  </si>
  <si>
    <t>MAGNESIUM-LAKTÁT</t>
  </si>
  <si>
    <t>17992</t>
  </si>
  <si>
    <t>0,5G TBL NOB 100</t>
  </si>
  <si>
    <t>MELPERON</t>
  </si>
  <si>
    <t>69447</t>
  </si>
  <si>
    <t>BURONIL</t>
  </si>
  <si>
    <t>25MG TBL OBD 50</t>
  </si>
  <si>
    <t>METOPROLOL</t>
  </si>
  <si>
    <t>31536</t>
  </si>
  <si>
    <t>BETALOC ZOK</t>
  </si>
  <si>
    <t>25MG TBL PRO 100</t>
  </si>
  <si>
    <t>192521</t>
  </si>
  <si>
    <t>NASONEX</t>
  </si>
  <si>
    <t>50MCG/DÁV NAS SPR SUS 140DÁV</t>
  </si>
  <si>
    <t>NADROPARIN</t>
  </si>
  <si>
    <t>59806</t>
  </si>
  <si>
    <t>17187</t>
  </si>
  <si>
    <t>NIMESIL</t>
  </si>
  <si>
    <t>100MG POR GRA SUS 30</t>
  </si>
  <si>
    <t>25365</t>
  </si>
  <si>
    <t>20MG CPS ETD 28</t>
  </si>
  <si>
    <t>49113</t>
  </si>
  <si>
    <t>20MG TBL ENT 28 I</t>
  </si>
  <si>
    <t>49112</t>
  </si>
  <si>
    <t>20MG TBL ENT 14 I</t>
  </si>
  <si>
    <t>PERINDOPRIL A AMLODIPIN</t>
  </si>
  <si>
    <t>124129</t>
  </si>
  <si>
    <t>10MG/10MG TBL NOB 30</t>
  </si>
  <si>
    <t>PITOFENON A ANALGETIKA</t>
  </si>
  <si>
    <t>50335</t>
  </si>
  <si>
    <t>500MG/ML+5MG/ML POR GTT SOL 1X25ML</t>
  </si>
  <si>
    <t>POTRAVINY PRO ZVLÁŠTNÍ LÉKAŘSKÉ ÚČELY (PZLÚ)</t>
  </si>
  <si>
    <t>33331</t>
  </si>
  <si>
    <t>NUTRIDRINK BALÍČEK 5+1</t>
  </si>
  <si>
    <t>POR SOL 6X200ML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</si>
  <si>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</si>
  <si>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</si>
  <si>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</si>
  <si>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</si>
  <si>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</si>
  <si>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</si>
  <si>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33897</t>
  </si>
  <si>
    <t>NUTRIDRINK COMPACT PROTEIN S PŘÍCHUTÍ BROSKEV A MANGO</t>
  </si>
  <si>
    <t>217077</t>
  </si>
  <si>
    <t>ENSURE PLUS ADVANCE VANILKOVÁ PŘÍCHUŤ</t>
  </si>
  <si>
    <t>POR SOL 4X220ML</t>
  </si>
  <si>
    <t>217079</t>
  </si>
  <si>
    <t>ENSURE PLUS ADVANCE KÁVOVÁ PŘÍCHUŤ</t>
  </si>
  <si>
    <t>SODNÁ SŮL METAMIZOLU</t>
  </si>
  <si>
    <t>3377</t>
  </si>
  <si>
    <t>400MG/80MG TBL NOB 20</t>
  </si>
  <si>
    <t>11485</t>
  </si>
  <si>
    <t>INJ SOL 5X2ML</t>
  </si>
  <si>
    <t>198054</t>
  </si>
  <si>
    <t>SANVAL</t>
  </si>
  <si>
    <t>214604</t>
  </si>
  <si>
    <t>HYPNOGEN</t>
  </si>
  <si>
    <t>10MG TBL FLM 100</t>
  </si>
  <si>
    <t>FOSFOMYCIN</t>
  </si>
  <si>
    <t>216283</t>
  </si>
  <si>
    <t>URIFOS</t>
  </si>
  <si>
    <t>3G POR GRA SOL 1</t>
  </si>
  <si>
    <t>TRAMADOL A PARACETAMOL</t>
  </si>
  <si>
    <t>179327</t>
  </si>
  <si>
    <t>DORETA</t>
  </si>
  <si>
    <t>75MG/650MG TBL FLM 30 I</t>
  </si>
  <si>
    <t>132872</t>
  </si>
  <si>
    <t>37,5MG/325MG TBL FLM 30</t>
  </si>
  <si>
    <t>SODNÁ SŮL LEVOTHYROXINU</t>
  </si>
  <si>
    <t>147454</t>
  </si>
  <si>
    <t>EUTHYROX</t>
  </si>
  <si>
    <t>88MCG TBL NOB 100 II</t>
  </si>
  <si>
    <t>Kanyly tracheální, tracheostomické</t>
  </si>
  <si>
    <t>26139</t>
  </si>
  <si>
    <t>KANYLA TRACHEOSTOMICKÁ VOCALAID S NÍZKOTLAKOU MANŽ</t>
  </si>
  <si>
    <t>100/517/.VEL. 6, 7, 7.5, 8, 9, 10 MM ID</t>
  </si>
  <si>
    <t>169380</t>
  </si>
  <si>
    <t>KOMPRESY Z NETKANÉHO TEXTILU STERILNÍ</t>
  </si>
  <si>
    <t>10X10CM,4 VRSTVY,5KS</t>
  </si>
  <si>
    <t>41052</t>
  </si>
  <si>
    <t>KANYLA TRACHEOSTOMICKÁ PEDIATRICKÁ SILIKON</t>
  </si>
  <si>
    <t>B-67PO MANŽETA TĚSNĚ PŘILÉHAJÍCÍ K TĚLU TK,15MM KONUS VEL.2,5 AŽ 5,5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</si>
  <si>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</si>
  <si>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</si>
  <si>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</si>
  <si>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</si>
  <si>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</si>
  <si>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</si>
  <si>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</si>
  <si>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</si>
  <si>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</si>
  <si>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</si>
  <si>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</si>
  <si>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</si>
  <si>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</si>
  <si>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</si>
  <si>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</si>
  <si>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169219</t>
  </si>
  <si>
    <t xml:space="preserve">KANYLA TRACHEOSTOMICKÁ PEDIATRICKÁ/NEONATÁLNÍ,BEZ </t>
  </si>
  <si>
    <t>VEL. 2.5 - 5.5MM ID (60P, 60N, 60SP, 60SN)</t>
  </si>
  <si>
    <t>169439</t>
  </si>
  <si>
    <t>CÉVKA ODSÁVACÍ PVC WELLSPRING</t>
  </si>
  <si>
    <t>VELIKOST 12 F,S KONEKTOREM,DÉLKA 30CM,PRO DUPV,500KS</t>
  </si>
  <si>
    <t>41161</t>
  </si>
  <si>
    <t>KANYLA TRACHEOSTOMICKÁ MLUVÍCÍ PVC/POLYKARB/ABS</t>
  </si>
  <si>
    <t>SHILEY DVOUPLÁŠŤOVÁ,FENESTROVANÁ,VENTIL 2KS,VEL.4,6,8,10MM, XCFN+SSVO</t>
  </si>
  <si>
    <t>102674</t>
  </si>
  <si>
    <t>8MG TBL NOB 100</t>
  </si>
  <si>
    <t>176690</t>
  </si>
  <si>
    <t>22106</t>
  </si>
  <si>
    <t>50339</t>
  </si>
  <si>
    <t>126623</t>
  </si>
  <si>
    <t>BETAHISTIN-RATIOPHARM</t>
  </si>
  <si>
    <t>188385</t>
  </si>
  <si>
    <t>225593</t>
  </si>
  <si>
    <t>226313</t>
  </si>
  <si>
    <t>CINARIZIN</t>
  </si>
  <si>
    <t>99884</t>
  </si>
  <si>
    <t>CINARIZIN LEK</t>
  </si>
  <si>
    <t>75MG TBL NOB 50</t>
  </si>
  <si>
    <t>17425</t>
  </si>
  <si>
    <t>CITALEC 10 ZENTIVA</t>
  </si>
  <si>
    <t>27899</t>
  </si>
  <si>
    <t>DIKLOFENAK</t>
  </si>
  <si>
    <t>75633</t>
  </si>
  <si>
    <t>DICLOFENAC AL RETARD</t>
  </si>
  <si>
    <t>100MG TBL PRO 100</t>
  </si>
  <si>
    <t>FLUOCINOLON-ACETONID</t>
  </si>
  <si>
    <t>3388</t>
  </si>
  <si>
    <t>FLUCINAR</t>
  </si>
  <si>
    <t>0,25MG/G UNG 15G</t>
  </si>
  <si>
    <t>HOŘČÍK (RŮZNÉ SOLE V KOMBINACI)</t>
  </si>
  <si>
    <t>66555</t>
  </si>
  <si>
    <t>365MG POR GRA SOL SCC 30</t>
  </si>
  <si>
    <t>KARBAMAZEPIN</t>
  </si>
  <si>
    <t>16444</t>
  </si>
  <si>
    <t>TEGRETOL CR</t>
  </si>
  <si>
    <t>200MG TBL PRO 50</t>
  </si>
  <si>
    <t>216183</t>
  </si>
  <si>
    <t>500MG INF PLV CSL 1</t>
  </si>
  <si>
    <t>13798</t>
  </si>
  <si>
    <t>CANESTEN</t>
  </si>
  <si>
    <t>10MG/G CRM 20G</t>
  </si>
  <si>
    <t>32716</t>
  </si>
  <si>
    <t>5MG TBL FLM 7</t>
  </si>
  <si>
    <t>MEFENOXALON</t>
  </si>
  <si>
    <t>85656</t>
  </si>
  <si>
    <t>200MG TBL NOB 30</t>
  </si>
  <si>
    <t>METOKLOPRAMID</t>
  </si>
  <si>
    <t>93104</t>
  </si>
  <si>
    <t>10MG TBL NOB 40</t>
  </si>
  <si>
    <t>115308</t>
  </si>
  <si>
    <t>PENTOXIFYLIN</t>
  </si>
  <si>
    <t>47085</t>
  </si>
  <si>
    <t>PENTOMER RETARD</t>
  </si>
  <si>
    <t>400MG TBL PRO 100</t>
  </si>
  <si>
    <t>88708</t>
  </si>
  <si>
    <t>ALGIFEN</t>
  </si>
  <si>
    <t>500MG/5,25MG/0,1MG TBL NOB 20</t>
  </si>
  <si>
    <t>216102</t>
  </si>
  <si>
    <t>5MG/120MG TBL PRO 7 II</t>
  </si>
  <si>
    <t>SÍRAN HOŘEČNATÝ</t>
  </si>
  <si>
    <t>499</t>
  </si>
  <si>
    <t>MAGNESIUM SULFURICUM BIOTIKA 20%</t>
  </si>
  <si>
    <t>200MG/ML INJ SOL 5X10ML</t>
  </si>
  <si>
    <t>75022</t>
  </si>
  <si>
    <t>COTRIMOXAZOL AL FORTE</t>
  </si>
  <si>
    <t>800MG/160MG TBL NOB 10</t>
  </si>
  <si>
    <t>TETRYZOLIN, KOMBINACE</t>
  </si>
  <si>
    <t>187418</t>
  </si>
  <si>
    <t>SPERSALLERG</t>
  </si>
  <si>
    <t>0,5MG/ML+0,4MG/ML OPH GTT SOL 10ML</t>
  </si>
  <si>
    <t>THEOFYLIN</t>
  </si>
  <si>
    <t>44309</t>
  </si>
  <si>
    <t>EUPHYLLIN CR N 400</t>
  </si>
  <si>
    <t>400MG CPS PRO 50</t>
  </si>
  <si>
    <t>9847</t>
  </si>
  <si>
    <t>6,5MG SUP 6</t>
  </si>
  <si>
    <t>ITOPRIDUM</t>
  </si>
  <si>
    <t>IVERMEKTIN</t>
  </si>
  <si>
    <t>206473</t>
  </si>
  <si>
    <t>SOOLANTRA</t>
  </si>
  <si>
    <t>10MG/G CRM 15G</t>
  </si>
  <si>
    <t>TRETINOIN, KOMBINACE</t>
  </si>
  <si>
    <t>181542</t>
  </si>
  <si>
    <t>ACNATAC</t>
  </si>
  <si>
    <t>10MG/G+0,25MG/G GEL 30G</t>
  </si>
  <si>
    <t>13491</t>
  </si>
  <si>
    <t>40MG TBL FLM 100</t>
  </si>
  <si>
    <t>*1005</t>
  </si>
  <si>
    <t>ALOPURINOL</t>
  </si>
  <si>
    <t>107869</t>
  </si>
  <si>
    <t>APO-ALLOPURINOL</t>
  </si>
  <si>
    <t>BISOPROLOL</t>
  </si>
  <si>
    <t>158716</t>
  </si>
  <si>
    <t>BISOPROLOL MYLAN</t>
  </si>
  <si>
    <t>CIKLOPIROX</t>
  </si>
  <si>
    <t>76152</t>
  </si>
  <si>
    <t>BATRAFEN ROZTOK</t>
  </si>
  <si>
    <t>10MG/ML DRM SOL 20ML</t>
  </si>
  <si>
    <t>14075</t>
  </si>
  <si>
    <t>203299</t>
  </si>
  <si>
    <t>125MG/5ML POR GRA SUS 60ML</t>
  </si>
  <si>
    <t>KLINDAMYCIN, KOMBINACE</t>
  </si>
  <si>
    <t>169740</t>
  </si>
  <si>
    <t>DUAC</t>
  </si>
  <si>
    <t>10MG/G+50MG/G GEL 15G</t>
  </si>
  <si>
    <t>METFORMIN</t>
  </si>
  <si>
    <t>96087</t>
  </si>
  <si>
    <t>METFORMIN TEVA</t>
  </si>
  <si>
    <t>NORELGESTROMIN A ETHINYLESTRADIOL</t>
  </si>
  <si>
    <t>185373</t>
  </si>
  <si>
    <t>EVRA</t>
  </si>
  <si>
    <t>203MCG/24H+33,9MCG/24H TDR EMP 9</t>
  </si>
  <si>
    <t>26528</t>
  </si>
  <si>
    <t>203MCG/24H+33,9MCG/24H TDR EMP 3</t>
  </si>
  <si>
    <t>115318</t>
  </si>
  <si>
    <t>PERINDOPRIL</t>
  </si>
  <si>
    <t>101233</t>
  </si>
  <si>
    <t>PRESTARIUM NEO FORTE</t>
  </si>
  <si>
    <t>10MG TBL FLM 90(3X30)</t>
  </si>
  <si>
    <t>SILDENAFIL</t>
  </si>
  <si>
    <t>166801</t>
  </si>
  <si>
    <t>OLVION</t>
  </si>
  <si>
    <t>100MG TBL FLM 8</t>
  </si>
  <si>
    <t>TELMISARTAN</t>
  </si>
  <si>
    <t>158198</t>
  </si>
  <si>
    <t>TELMISARTAN SANDOZ</t>
  </si>
  <si>
    <t>80MG TBL NOB 100</t>
  </si>
  <si>
    <t>NITRODĚLOŽNÍ TĚLÍSKO S PROGESTINEM</t>
  </si>
  <si>
    <t>55715</t>
  </si>
  <si>
    <t>MIRENA</t>
  </si>
  <si>
    <t>52MG IUT INS 1</t>
  </si>
  <si>
    <t>INSULIN ASPART</t>
  </si>
  <si>
    <t>26789</t>
  </si>
  <si>
    <t>NOVORAPID PENFILL</t>
  </si>
  <si>
    <t>100U/ML INJ SOL 5X3ML</t>
  </si>
  <si>
    <t>ACETYLCYSTEIN</t>
  </si>
  <si>
    <t>132878</t>
  </si>
  <si>
    <t>ACC LONG</t>
  </si>
  <si>
    <t>600MG TBL EFF 20</t>
  </si>
  <si>
    <t>AMBROXOL</t>
  </si>
  <si>
    <t>202900</t>
  </si>
  <si>
    <t>AMBROSAN</t>
  </si>
  <si>
    <t>30MG TBL NOB 20</t>
  </si>
  <si>
    <t>53913</t>
  </si>
  <si>
    <t>250MG TBL FLM 6</t>
  </si>
  <si>
    <t>153973</t>
  </si>
  <si>
    <t>AZITROMYCIN MYLAN</t>
  </si>
  <si>
    <t>47728</t>
  </si>
  <si>
    <t>155686</t>
  </si>
  <si>
    <t>ZYRTEC</t>
  </si>
  <si>
    <t>5476</t>
  </si>
  <si>
    <t>10MG TBL FLM 7</t>
  </si>
  <si>
    <t>2547</t>
  </si>
  <si>
    <t>132908</t>
  </si>
  <si>
    <t>500MG TBL FLM 120</t>
  </si>
  <si>
    <t>216532</t>
  </si>
  <si>
    <t>5MG TBL FLM 90 IV</t>
  </si>
  <si>
    <t>145175</t>
  </si>
  <si>
    <t>206009</t>
  </si>
  <si>
    <t>MOMETASON FUROÁT ACTAVIS</t>
  </si>
  <si>
    <t>0,05MG/DÁV NAS SPR SUS 1X140DÁV (18G)</t>
  </si>
  <si>
    <t>NAFTIDROFURYL</t>
  </si>
  <si>
    <t>66015</t>
  </si>
  <si>
    <t>ENELBIN 100 RETARD</t>
  </si>
  <si>
    <t>RUTOSID, KOMBINACE</t>
  </si>
  <si>
    <t>96303</t>
  </si>
  <si>
    <t>ASCORUTIN</t>
  </si>
  <si>
    <t>100MG/20MG TBL FLM 50</t>
  </si>
  <si>
    <t>202701</t>
  </si>
  <si>
    <t>20MG TBL ENT 90</t>
  </si>
  <si>
    <t>176913</t>
  </si>
  <si>
    <t>RIVOCOR</t>
  </si>
  <si>
    <t>47740</t>
  </si>
  <si>
    <t>GESTODEN A ETHINYLESTRADIOL</t>
  </si>
  <si>
    <t>97557</t>
  </si>
  <si>
    <t>LINDYNETTE 20</t>
  </si>
  <si>
    <t>75MCG/20MCG TBL OBD 3X21</t>
  </si>
  <si>
    <t>JINÁ IMUNOSTIMULANCIA</t>
  </si>
  <si>
    <t>87299</t>
  </si>
  <si>
    <t>IMUNOR</t>
  </si>
  <si>
    <t>10MG POR LYO 4</t>
  </si>
  <si>
    <t>202905</t>
  </si>
  <si>
    <t>KLACID 250</t>
  </si>
  <si>
    <t>250MG TBL FLM 14</t>
  </si>
  <si>
    <t>216196</t>
  </si>
  <si>
    <t>100339</t>
  </si>
  <si>
    <t>300MG CPS DUR 16</t>
  </si>
  <si>
    <t>56993</t>
  </si>
  <si>
    <t>30MG TBL NOB 10</t>
  </si>
  <si>
    <t>KYSELINA VALPROOVÁ</t>
  </si>
  <si>
    <t>44997</t>
  </si>
  <si>
    <t>DEPAKINE CHRONO 500 MG SÉCABLE</t>
  </si>
  <si>
    <t>500MG TBL RET 100</t>
  </si>
  <si>
    <t>LORATADIN</t>
  </si>
  <si>
    <t>NATAMYCIN</t>
  </si>
  <si>
    <t>211845</t>
  </si>
  <si>
    <t>PIMAFUCIN</t>
  </si>
  <si>
    <t>20MG/G CRM 30G</t>
  </si>
  <si>
    <t>OLOPATADIN</t>
  </si>
  <si>
    <t>27557</t>
  </si>
  <si>
    <t>OPATANOL</t>
  </si>
  <si>
    <t>1MG/ML OPH GTT SOL 1X5ML</t>
  </si>
  <si>
    <t>PERINDOPRIL A BISOPROLOL</t>
  </si>
  <si>
    <t>213255</t>
  </si>
  <si>
    <t>COSYREL</t>
  </si>
  <si>
    <t>5MG/5MG TBL FLM 30</t>
  </si>
  <si>
    <t>DEHTY</t>
  </si>
  <si>
    <t>59982</t>
  </si>
  <si>
    <t>90MG/G UNG 30G</t>
  </si>
  <si>
    <t>62806</t>
  </si>
  <si>
    <t>0,5MG/ML POR SOL 1X200ML</t>
  </si>
  <si>
    <t>85524</t>
  </si>
  <si>
    <t>AMOKSIKLAV 375 MG</t>
  </si>
  <si>
    <t>250MG/125MG TBL FLM 21</t>
  </si>
  <si>
    <t>ACEKLOFENAK</t>
  </si>
  <si>
    <t>191728</t>
  </si>
  <si>
    <t>BIOFENAC</t>
  </si>
  <si>
    <t>100MG POR PLV SUS 20</t>
  </si>
  <si>
    <t>AMLODIPIN</t>
  </si>
  <si>
    <t>125060</t>
  </si>
  <si>
    <t>APO-AMLO</t>
  </si>
  <si>
    <t>5MG TBL NOB 30</t>
  </si>
  <si>
    <t>99886</t>
  </si>
  <si>
    <t>25MG TBL NOB 50</t>
  </si>
  <si>
    <t>26329</t>
  </si>
  <si>
    <t>178686</t>
  </si>
  <si>
    <t>JOVESTO</t>
  </si>
  <si>
    <t>0,5MG/ML POR SOL 120ML I</t>
  </si>
  <si>
    <t>192483</t>
  </si>
  <si>
    <t>DESLORATADIN ZENTIVA</t>
  </si>
  <si>
    <t>0,5MG/ML POR SOL 60ML+STŘ</t>
  </si>
  <si>
    <t>183686</t>
  </si>
  <si>
    <t>DESLORATADINE TEVA</t>
  </si>
  <si>
    <t>0,5MG/ML POR SOL 1X120ML</t>
  </si>
  <si>
    <t>DIMETINDEN</t>
  </si>
  <si>
    <t>15520</t>
  </si>
  <si>
    <t>FENISTIL</t>
  </si>
  <si>
    <t>1MG/ML POR GTT SOL 1X20ML</t>
  </si>
  <si>
    <t>173500</t>
  </si>
  <si>
    <t>87073</t>
  </si>
  <si>
    <t>225MG POR GRA SUS 20</t>
  </si>
  <si>
    <t>4156</t>
  </si>
  <si>
    <t>GELARGIN</t>
  </si>
  <si>
    <t>0,25MG/G GEL 25G</t>
  </si>
  <si>
    <t>173196</t>
  </si>
  <si>
    <t>INDAPAMID</t>
  </si>
  <si>
    <t>191877</t>
  </si>
  <si>
    <t>INDAPAMID PMCS</t>
  </si>
  <si>
    <t>INDOMETACIN</t>
  </si>
  <si>
    <t>93724</t>
  </si>
  <si>
    <t>INDOMETACIN BERLIN-CHEMIE</t>
  </si>
  <si>
    <t>100MG SUP 10</t>
  </si>
  <si>
    <t>203289</t>
  </si>
  <si>
    <t>500MG TBL RET 7</t>
  </si>
  <si>
    <t>216194</t>
  </si>
  <si>
    <t>250MG/5ML POR GRA SUS 60ML</t>
  </si>
  <si>
    <t>KOMBINACE RŮZNÝCH ANTIBIOTIK</t>
  </si>
  <si>
    <t>1076</t>
  </si>
  <si>
    <t>83397</t>
  </si>
  <si>
    <t>FLONIDAN DISTAB</t>
  </si>
  <si>
    <t>10MG POR TBL DIS 30X1</t>
  </si>
  <si>
    <t>183840</t>
  </si>
  <si>
    <t>MOMETASON FUROÁT CIPLA</t>
  </si>
  <si>
    <t>115317</t>
  </si>
  <si>
    <t>215606</t>
  </si>
  <si>
    <t>215605</t>
  </si>
  <si>
    <t>140192</t>
  </si>
  <si>
    <t>OMEPRAZOL STADA</t>
  </si>
  <si>
    <t>124115</t>
  </si>
  <si>
    <t>10MG/5MG TBL NOB 30</t>
  </si>
  <si>
    <t>44305</t>
  </si>
  <si>
    <t>EUPHYLLIN CR N 200</t>
  </si>
  <si>
    <t>200MG CPS PRO 50</t>
  </si>
  <si>
    <t>TOBRAMYCIN</t>
  </si>
  <si>
    <t>13973</t>
  </si>
  <si>
    <t>TOBREX LA</t>
  </si>
  <si>
    <t>3MG/ML OPH GTT SOL 1X5ML</t>
  </si>
  <si>
    <t>DIENOGEST A ETHINYLESTRADIOL</t>
  </si>
  <si>
    <t>126920</t>
  </si>
  <si>
    <t>DIENILLE</t>
  </si>
  <si>
    <t>2MG/0,03MG TBL FLM 3X21</t>
  </si>
  <si>
    <t>208282</t>
  </si>
  <si>
    <t>132992</t>
  </si>
  <si>
    <t>97186</t>
  </si>
  <si>
    <t>100MCG TBL NOB 100 I</t>
  </si>
  <si>
    <t>Pomůcky respirační a inhalační</t>
  </si>
  <si>
    <t>82741</t>
  </si>
  <si>
    <t>INHALÁTOR KOMPRESOROVÝ OMRON NE-C28P</t>
  </si>
  <si>
    <t>OBSAHUJE 2 INHALAČNÍ SOUPRAVY</t>
  </si>
  <si>
    <t>ACIKLOVIR</t>
  </si>
  <si>
    <t>155936</t>
  </si>
  <si>
    <t>400MG TBL NOB 25</t>
  </si>
  <si>
    <t>14958</t>
  </si>
  <si>
    <t>2MG TBL NOB 30</t>
  </si>
  <si>
    <t>OLANZAPIN</t>
  </si>
  <si>
    <t>29581</t>
  </si>
  <si>
    <t>ZALASTA</t>
  </si>
  <si>
    <t>5MG TBL NOB 28</t>
  </si>
  <si>
    <t>226332</t>
  </si>
  <si>
    <t>95604</t>
  </si>
  <si>
    <t>FLIXOTIDE 50 INHALER N</t>
  </si>
  <si>
    <t>50MCG/DÁV INH SUS PSS 120DÁV</t>
  </si>
  <si>
    <t>GABAPENTIN</t>
  </si>
  <si>
    <t>19987</t>
  </si>
  <si>
    <t>GABAPENTIN TEVA</t>
  </si>
  <si>
    <t>300MG CPS DUR 100</t>
  </si>
  <si>
    <t>32018</t>
  </si>
  <si>
    <t>400MG TBL FLM 30</t>
  </si>
  <si>
    <t>112628</t>
  </si>
  <si>
    <t>850MG TBL FLM 60</t>
  </si>
  <si>
    <t>192202</t>
  </si>
  <si>
    <t>ELOCOM</t>
  </si>
  <si>
    <t>1MG/G CRM 1X30G</t>
  </si>
  <si>
    <t>122114</t>
  </si>
  <si>
    <t>APO-OME 20</t>
  </si>
  <si>
    <t>119688</t>
  </si>
  <si>
    <t>49115</t>
  </si>
  <si>
    <t>20MG TBL ENT 100</t>
  </si>
  <si>
    <t>180698</t>
  </si>
  <si>
    <t>40MG TBL ENT 90</t>
  </si>
  <si>
    <t>SÍRAN ŽELEZNATÝ A KYSELINA LISTOVÁ</t>
  </si>
  <si>
    <t>92195</t>
  </si>
  <si>
    <t>TARDYFERON-FOL</t>
  </si>
  <si>
    <t>247,25MG/0,35MG TBL RET 100</t>
  </si>
  <si>
    <t>42477</t>
  </si>
  <si>
    <t>MILGAMMA</t>
  </si>
  <si>
    <t>50MG/250MCG TBL OBD 100</t>
  </si>
  <si>
    <t>214055</t>
  </si>
  <si>
    <t>OSPEN 750</t>
  </si>
  <si>
    <t>750000IU/5ML POR SUS 1X60ML</t>
  </si>
  <si>
    <t>BUDESONID</t>
  </si>
  <si>
    <t>15128</t>
  </si>
  <si>
    <t>TINKAIR 100 MCG</t>
  </si>
  <si>
    <t>100MCG/DÁV NAS SPR SUS 200DÁV</t>
  </si>
  <si>
    <t>28812</t>
  </si>
  <si>
    <t>5MG POR TBL DIS 90</t>
  </si>
  <si>
    <t>28816</t>
  </si>
  <si>
    <t>5MG POR TBL DIS 30</t>
  </si>
  <si>
    <t>178683</t>
  </si>
  <si>
    <t>5MG TBL FLM 50 I</t>
  </si>
  <si>
    <t>45996</t>
  </si>
  <si>
    <t>OSPEN 500</t>
  </si>
  <si>
    <t>500000IU TBL FLM 30</t>
  </si>
  <si>
    <t>66360</t>
  </si>
  <si>
    <t>1500000IU TBL FLM 12</t>
  </si>
  <si>
    <t>FEXOFENADIN</t>
  </si>
  <si>
    <t>164038</t>
  </si>
  <si>
    <t>FEXIGRA TABLETY</t>
  </si>
  <si>
    <t>120MG TBL FLM 60</t>
  </si>
  <si>
    <t>84400</t>
  </si>
  <si>
    <t>NEURONTIN</t>
  </si>
  <si>
    <t>15486</t>
  </si>
  <si>
    <t>IBUMAX</t>
  </si>
  <si>
    <t>600MG TBL FLM 100</t>
  </si>
  <si>
    <t>KYSELINA AZELAOVÁ</t>
  </si>
  <si>
    <t>203012</t>
  </si>
  <si>
    <t>SKINOREN</t>
  </si>
  <si>
    <t>200MG/G CRM 30G</t>
  </si>
  <si>
    <t>42952</t>
  </si>
  <si>
    <t>5MG TBL FLM 14</t>
  </si>
  <si>
    <t>NORETHISTERON A ESTROGEN</t>
  </si>
  <si>
    <t>96382</t>
  </si>
  <si>
    <t>TRISEQUENS</t>
  </si>
  <si>
    <t>2MG+2MG/1MG+1MG TBL FLM 1X28</t>
  </si>
  <si>
    <t>NYSTATIN, KOMBINACE</t>
  </si>
  <si>
    <t>92490</t>
  </si>
  <si>
    <t>MACMIROR COMPLEX 500</t>
  </si>
  <si>
    <t>500MG/200000IU VAG CPS MOL 8</t>
  </si>
  <si>
    <t>215608</t>
  </si>
  <si>
    <t>HELICID 10 ZENTIVA</t>
  </si>
  <si>
    <t>10MG CPS ETD 28</t>
  </si>
  <si>
    <t>SPIRAMYCIN</t>
  </si>
  <si>
    <t>98069</t>
  </si>
  <si>
    <t>ROVAMYCINE</t>
  </si>
  <si>
    <t>1,5MIU TBL FLM 16</t>
  </si>
  <si>
    <t>86264</t>
  </si>
  <si>
    <t>93207</t>
  </si>
  <si>
    <t>3MG/G OPH UNG 3,5G</t>
  </si>
  <si>
    <t>42476</t>
  </si>
  <si>
    <t>50MG/250MCG TBL OBD 50</t>
  </si>
  <si>
    <t>16285</t>
  </si>
  <si>
    <t>STILNOX</t>
  </si>
  <si>
    <t>KODEIN A PARACETAMOL</t>
  </si>
  <si>
    <t>86023</t>
  </si>
  <si>
    <t>TALVOSILEN FORTE</t>
  </si>
  <si>
    <t>500MG/30MG CPS DUR 20</t>
  </si>
  <si>
    <t>FLUORMETHOLON</t>
  </si>
  <si>
    <t>85619</t>
  </si>
  <si>
    <t>FLUCON</t>
  </si>
  <si>
    <t>1MG/ML OPH GTT SUS 1X5ML</t>
  </si>
  <si>
    <t>*2024</t>
  </si>
  <si>
    <t>69503</t>
  </si>
  <si>
    <t>KANYLA TRACHEOSTOMICKÁ  S NÍZKOTLAKOU  MANŽETOU  F</t>
  </si>
  <si>
    <t>S 2 VNITŘNÍMI KANYLAMI VEL. 6,7,7.5,8,8.5,9,10 MM 100/812</t>
  </si>
  <si>
    <t>69518</t>
  </si>
  <si>
    <t>KANYLA TRACHEOSTOMICKÁ  S MANŽETOU AIRE-CUFF</t>
  </si>
  <si>
    <t>SILIKONOVÁ ROZŠÍŘENÝ VNĚJŠÍ PRUMĚR VEL.2.5,3,3.5,4.5,5.5,ID</t>
  </si>
  <si>
    <t>130100</t>
  </si>
  <si>
    <t>CÉVKY ODSÁVACÍ CH 08 BAL 300KS</t>
  </si>
  <si>
    <t>K DUPV,300KS</t>
  </si>
  <si>
    <t>41069</t>
  </si>
  <si>
    <t>ZVLHČOVAČ THERMOVENT T 100/570/015 KE KANYLÁM S 15 MM ISO KONUSEM ( BAL 50 KS)</t>
  </si>
  <si>
    <t>17122</t>
  </si>
  <si>
    <t>30MG CPS DUR 56</t>
  </si>
  <si>
    <t>155938</t>
  </si>
  <si>
    <t>HERPESIN 200</t>
  </si>
  <si>
    <t>200MG TBL NOB 25</t>
  </si>
  <si>
    <t>155941</t>
  </si>
  <si>
    <t>HERPESIN</t>
  </si>
  <si>
    <t>50MG/G CRM 5G</t>
  </si>
  <si>
    <t>BETAMETHASON A ANTIBIOTIKA</t>
  </si>
  <si>
    <t>17170</t>
  </si>
  <si>
    <t>BELOGENT</t>
  </si>
  <si>
    <t>0,5MG/G+1MG/G CRM 30G</t>
  </si>
  <si>
    <t>215111</t>
  </si>
  <si>
    <t>155685</t>
  </si>
  <si>
    <t>76150</t>
  </si>
  <si>
    <t>BATRAFEN</t>
  </si>
  <si>
    <t>CHONDROITIN-SULFÁT</t>
  </si>
  <si>
    <t>14821</t>
  </si>
  <si>
    <t>CONDROSULF</t>
  </si>
  <si>
    <t>800MG TBL FLM 30</t>
  </si>
  <si>
    <t>17802</t>
  </si>
  <si>
    <t>BRONCHO-VAXOM PRO ADULTIS</t>
  </si>
  <si>
    <t>7MG CPS DUR 30</t>
  </si>
  <si>
    <t>98189</t>
  </si>
  <si>
    <t>RIBOMUNYL</t>
  </si>
  <si>
    <t>POR GRA SOL 20</t>
  </si>
  <si>
    <t>KYSELINA AMINOMETHYLBENZOOVÁ</t>
  </si>
  <si>
    <t>2123</t>
  </si>
  <si>
    <t>PAMBA</t>
  </si>
  <si>
    <t>250MG TBL NOB 10</t>
  </si>
  <si>
    <t>KYSELINA FUSIDOVÁ</t>
  </si>
  <si>
    <t>84492</t>
  </si>
  <si>
    <t>FUCIDIN</t>
  </si>
  <si>
    <t>20MG/G CRM 1X15G</t>
  </si>
  <si>
    <t>88746</t>
  </si>
  <si>
    <t>20MG/G UNG 1X15G</t>
  </si>
  <si>
    <t>122112</t>
  </si>
  <si>
    <t>202869</t>
  </si>
  <si>
    <t>40MG CPS ETD 28 VI</t>
  </si>
  <si>
    <t>42591</t>
  </si>
  <si>
    <t>RECTODELT</t>
  </si>
  <si>
    <t>100MG SUP 4</t>
  </si>
  <si>
    <t>VALACIKLOVIR</t>
  </si>
  <si>
    <t>124231</t>
  </si>
  <si>
    <t>VALACICLOVIR MYLAN</t>
  </si>
  <si>
    <t>500MG TBL FLM 42</t>
  </si>
  <si>
    <t>*2061</t>
  </si>
  <si>
    <t>225275</t>
  </si>
  <si>
    <t>FUCICORT</t>
  </si>
  <si>
    <t>20MG/G+1MG/1G CRM 20G</t>
  </si>
  <si>
    <t>3824</t>
  </si>
  <si>
    <t>CONCOR COR</t>
  </si>
  <si>
    <t>DEXTROMETHORFAN</t>
  </si>
  <si>
    <t>204004</t>
  </si>
  <si>
    <t>STOPEX NA SUCHÝ KAŠEL</t>
  </si>
  <si>
    <t>10MG/5ML POR SOL 1X125ML</t>
  </si>
  <si>
    <t>215978</t>
  </si>
  <si>
    <t>INOSIN PRANOBEX</t>
  </si>
  <si>
    <t>107676</t>
  </si>
  <si>
    <t>ISOPRINOSINE</t>
  </si>
  <si>
    <t>500MG TBL NOB 50</t>
  </si>
  <si>
    <t>MIDAZOLAM</t>
  </si>
  <si>
    <t>15010</t>
  </si>
  <si>
    <t>DORMICUM</t>
  </si>
  <si>
    <t>15MG TBL FLM 10X1</t>
  </si>
  <si>
    <t>MOXONIDIN</t>
  </si>
  <si>
    <t>16926</t>
  </si>
  <si>
    <t>MOXOSTAD</t>
  </si>
  <si>
    <t>0,3MG TBL FLM 100</t>
  </si>
  <si>
    <t>32063</t>
  </si>
  <si>
    <t>59808</t>
  </si>
  <si>
    <t>196018</t>
  </si>
  <si>
    <t>METAMIZOL STADA</t>
  </si>
  <si>
    <t>500MG/ML POR GTT SOL 1X100ML</t>
  </si>
  <si>
    <t>75754</t>
  </si>
  <si>
    <t>3MIU TBL FLM 10</t>
  </si>
  <si>
    <t>59673</t>
  </si>
  <si>
    <t>TRALGIT SR 100</t>
  </si>
  <si>
    <t>100MG TBL PRO 50</t>
  </si>
  <si>
    <t>58792</t>
  </si>
  <si>
    <t>ECOBEC</t>
  </si>
  <si>
    <t>100MCG INH SOL PSS 200DÁV</t>
  </si>
  <si>
    <t>47725</t>
  </si>
  <si>
    <t>202087</t>
  </si>
  <si>
    <t>ANALERGIN</t>
  </si>
  <si>
    <t>89025</t>
  </si>
  <si>
    <t>DICLOFENAC AL 50</t>
  </si>
  <si>
    <t>50MG TBL ENT 50</t>
  </si>
  <si>
    <t>92757</t>
  </si>
  <si>
    <t>300MG CPS DUR 10</t>
  </si>
  <si>
    <t>53457</t>
  </si>
  <si>
    <t>10MG/G CRM 1X15G</t>
  </si>
  <si>
    <t>203566</t>
  </si>
  <si>
    <t>75MCG/20MCG TBL OBD 6X21</t>
  </si>
  <si>
    <t>162748</t>
  </si>
  <si>
    <t>500MG TBL NOB 100</t>
  </si>
  <si>
    <t>100104</t>
  </si>
  <si>
    <t>STADAMET</t>
  </si>
  <si>
    <t>176954</t>
  </si>
  <si>
    <t>500MG/ML+5MG/ML POR GTT SOL 1X50ML</t>
  </si>
  <si>
    <t>RAMIPRIL</t>
  </si>
  <si>
    <t>56981</t>
  </si>
  <si>
    <t>TRITACE</t>
  </si>
  <si>
    <t>UHLIČITAN VÁPENATÝ</t>
  </si>
  <si>
    <t>62322</t>
  </si>
  <si>
    <t>62323</t>
  </si>
  <si>
    <t>208837</t>
  </si>
  <si>
    <t>151915</t>
  </si>
  <si>
    <t>VALACICLOVIR +PHARMA</t>
  </si>
  <si>
    <t>94744</t>
  </si>
  <si>
    <t>ZOLPINOX</t>
  </si>
  <si>
    <t>41132</t>
  </si>
  <si>
    <t>KANYLA TRACHEOSTOMICKÁ PEDIATRICKÁ STANDARD 101 S-</t>
  </si>
  <si>
    <t>NODOP,BEZ VNITŘNÍ KANYLY,ID 3-6MM, PÁSEK</t>
  </si>
  <si>
    <t>ALPRAZOLAM</t>
  </si>
  <si>
    <t>DROSPIRENON A ETHINYLESTRADIOL</t>
  </si>
  <si>
    <t>175973</t>
  </si>
  <si>
    <t>SYLVIANE</t>
  </si>
  <si>
    <t>0,03MG/3MG TBL FLM 3X21</t>
  </si>
  <si>
    <t>FLUKONAZOL</t>
  </si>
  <si>
    <t>66036</t>
  </si>
  <si>
    <t>MYCOMAX</t>
  </si>
  <si>
    <t>100MG CPS DUR 28 I</t>
  </si>
  <si>
    <t>53283</t>
  </si>
  <si>
    <t>FROMILID</t>
  </si>
  <si>
    <t>32061</t>
  </si>
  <si>
    <t>OPIOVÉ DERIVÁTY A MUKOLYTIKA</t>
  </si>
  <si>
    <t>725</t>
  </si>
  <si>
    <t>PLEUMOLYSIN</t>
  </si>
  <si>
    <t>POR GTT SOL 1X10ML I</t>
  </si>
  <si>
    <t>218696</t>
  </si>
  <si>
    <t>POR GTT SOL 1X10ML II</t>
  </si>
  <si>
    <t>114303</t>
  </si>
  <si>
    <t>10MG TBL NOB 50</t>
  </si>
  <si>
    <t>225422</t>
  </si>
  <si>
    <t>BETAKLAV</t>
  </si>
  <si>
    <t>LIDSKÝ INSULIN</t>
  </si>
  <si>
    <t>92607</t>
  </si>
  <si>
    <t>HUMULIN N (NPH) CARTRIDGE</t>
  </si>
  <si>
    <t>100IU/ML INJ SUS 5X3ML</t>
  </si>
  <si>
    <t>92608</t>
  </si>
  <si>
    <t>HUMULIN R CARTRIDGE</t>
  </si>
  <si>
    <t>100IU/ML INJ SOL ZVL 5X3ML</t>
  </si>
  <si>
    <t>155940</t>
  </si>
  <si>
    <t>50MG/G CRM 2G</t>
  </si>
  <si>
    <t>ALFAKALCIDOL</t>
  </si>
  <si>
    <t>14398</t>
  </si>
  <si>
    <t>ALPHA D3</t>
  </si>
  <si>
    <t>1MCG CPS MOL 30</t>
  </si>
  <si>
    <t>84101</t>
  </si>
  <si>
    <t>LUIVAC</t>
  </si>
  <si>
    <t>3MG TBL NOB 28 KALBLI</t>
  </si>
  <si>
    <t>132560</t>
  </si>
  <si>
    <t>FROMILID 500</t>
  </si>
  <si>
    <t>METRONIDAZOL</t>
  </si>
  <si>
    <t>2427</t>
  </si>
  <si>
    <t>ENTIZOL</t>
  </si>
  <si>
    <t>250MG TBL NOB 20</t>
  </si>
  <si>
    <t>NYSTATIN</t>
  </si>
  <si>
    <t>1069</t>
  </si>
  <si>
    <t>FUNGICIDIN LÉČIVA</t>
  </si>
  <si>
    <t>100000IU/G UNG 10G</t>
  </si>
  <si>
    <t>155872</t>
  </si>
  <si>
    <t>TRENTAL 400</t>
  </si>
  <si>
    <t>400MG TBL RET 20</t>
  </si>
  <si>
    <t>124087</t>
  </si>
  <si>
    <t>5MG/5MG TBL NOB 30</t>
  </si>
  <si>
    <t>SILYMARIN</t>
  </si>
  <si>
    <t>19570</t>
  </si>
  <si>
    <t>89775</t>
  </si>
  <si>
    <t>CALCII CARBONICI 0,5 TBL. MEDICAMENTA</t>
  </si>
  <si>
    <t>0,5G TBL NOB 50</t>
  </si>
  <si>
    <t>DOSULEPIN</t>
  </si>
  <si>
    <t>4207</t>
  </si>
  <si>
    <t>PROTHIADEN</t>
  </si>
  <si>
    <t>25MG TBL OBD 30</t>
  </si>
  <si>
    <t>90986</t>
  </si>
  <si>
    <t>DEOXYMYKOIN</t>
  </si>
  <si>
    <t>100MG TBL NOB 10</t>
  </si>
  <si>
    <t>97654</t>
  </si>
  <si>
    <t>DOXYBENE</t>
  </si>
  <si>
    <t>100MG CPS MOL 10</t>
  </si>
  <si>
    <t>32953</t>
  </si>
  <si>
    <t>JINÁ ANTIHISTAMINIKA PRO SYSTÉMOVOU APLIKACI</t>
  </si>
  <si>
    <t>2479</t>
  </si>
  <si>
    <t>2MG TBL NOB 20</t>
  </si>
  <si>
    <t>JINÁ ANTIINFEKTIVA</t>
  </si>
  <si>
    <t>876</t>
  </si>
  <si>
    <t>1MG/G OPH UNG 5G</t>
  </si>
  <si>
    <t>200863</t>
  </si>
  <si>
    <t>86393</t>
  </si>
  <si>
    <t>NIFUROXAZID</t>
  </si>
  <si>
    <t>214593</t>
  </si>
  <si>
    <t>200MG CPS DUR 14</t>
  </si>
  <si>
    <t>SERTRALIN</t>
  </si>
  <si>
    <t>225749</t>
  </si>
  <si>
    <t>SERTRALIN ACTAVIS</t>
  </si>
  <si>
    <t>TIAPRID</t>
  </si>
  <si>
    <t>48578</t>
  </si>
  <si>
    <t>100MG TBL NOB 50</t>
  </si>
  <si>
    <t>42776</t>
  </si>
  <si>
    <t>TRALGIT SR 150</t>
  </si>
  <si>
    <t>150MG TBL PRO 30</t>
  </si>
  <si>
    <t>UMĚLÉ SLZY A JINÉ INDIFERENTNÍ PŘÍPRAVKY</t>
  </si>
  <si>
    <t>84325</t>
  </si>
  <si>
    <t>2MG/G OPH GEL 1X10G</t>
  </si>
  <si>
    <t>203586</t>
  </si>
  <si>
    <t>DESLORATADIN DR.MAX</t>
  </si>
  <si>
    <t>10245</t>
  </si>
  <si>
    <t>OMEPRAZOL AL 20</t>
  </si>
  <si>
    <t>20MG CPS ETD 30</t>
  </si>
  <si>
    <t>84262</t>
  </si>
  <si>
    <t>100MG/ML POR GTT SOL 96ML</t>
  </si>
  <si>
    <t>VORIKONAZOL</t>
  </si>
  <si>
    <t>32059</t>
  </si>
  <si>
    <t>119672</t>
  </si>
  <si>
    <t>DICLOFENAC DUO PHARMASWISS</t>
  </si>
  <si>
    <t>75MG CPS RDR 30 I</t>
  </si>
  <si>
    <t>59810</t>
  </si>
  <si>
    <t>19000IU/ML INJ SOL ISP 10X1ML</t>
  </si>
  <si>
    <t>56972</t>
  </si>
  <si>
    <t>1,25MG TBL NOB 20</t>
  </si>
  <si>
    <t>84785</t>
  </si>
  <si>
    <t>2MG/G OPH GEL 3X10G</t>
  </si>
  <si>
    <t>ATENOLOL</t>
  </si>
  <si>
    <t>125514</t>
  </si>
  <si>
    <t>APO-ATENOL</t>
  </si>
  <si>
    <t>50MG TBL NOB 100</t>
  </si>
  <si>
    <t>CYPROTERON A ESTROGEN</t>
  </si>
  <si>
    <t>40416</t>
  </si>
  <si>
    <t>MINERVA</t>
  </si>
  <si>
    <t>0,035MG/2MG TBL OBD 3X21</t>
  </si>
  <si>
    <t>26331</t>
  </si>
  <si>
    <t>5MG TBL FLM 100</t>
  </si>
  <si>
    <t>173249</t>
  </si>
  <si>
    <t>DEXAMETHASONE KRKA</t>
  </si>
  <si>
    <t>20MG TBL NOB 20X1</t>
  </si>
  <si>
    <t>4013</t>
  </si>
  <si>
    <t>200MG TBL NOB 10</t>
  </si>
  <si>
    <t>ESOMEPRAZOL</t>
  </si>
  <si>
    <t>147933</t>
  </si>
  <si>
    <t>EMANERA</t>
  </si>
  <si>
    <t>40MG CPS ETD 90 I</t>
  </si>
  <si>
    <t>41633</t>
  </si>
  <si>
    <t>MIRELLE</t>
  </si>
  <si>
    <t>0,06MG/0,015MG TBL FLM 3X28</t>
  </si>
  <si>
    <t>146117</t>
  </si>
  <si>
    <t>IBALGIN</t>
  </si>
  <si>
    <t>50MG/G CRM 50G</t>
  </si>
  <si>
    <t>50352</t>
  </si>
  <si>
    <t>PROKANAZOL</t>
  </si>
  <si>
    <t>100MG CPS DUR 28</t>
  </si>
  <si>
    <t>106344</t>
  </si>
  <si>
    <t>15MG CPS ETD 28</t>
  </si>
  <si>
    <t>145180</t>
  </si>
  <si>
    <t>5MG TBL FLM 90 II</t>
  </si>
  <si>
    <t>32720</t>
  </si>
  <si>
    <t>14910</t>
  </si>
  <si>
    <t>191999</t>
  </si>
  <si>
    <t>CLARITINE</t>
  </si>
  <si>
    <t>10MG TBL NOB 60</t>
  </si>
  <si>
    <t>191954</t>
  </si>
  <si>
    <t>1MG/ML SIR 1X120ML</t>
  </si>
  <si>
    <t>MEBENDAZOL</t>
  </si>
  <si>
    <t>122198</t>
  </si>
  <si>
    <t>VERMOX</t>
  </si>
  <si>
    <t>100MG TBL NOB 6</t>
  </si>
  <si>
    <t>66046</t>
  </si>
  <si>
    <t>30MG/G GEL 100</t>
  </si>
  <si>
    <t>132991</t>
  </si>
  <si>
    <t>119513</t>
  </si>
  <si>
    <t>LOSEPRAZOL</t>
  </si>
  <si>
    <t>20MG CPS ETD 98</t>
  </si>
  <si>
    <t>25362</t>
  </si>
  <si>
    <t>10246</t>
  </si>
  <si>
    <t>162079</t>
  </si>
  <si>
    <t>20MG TBL ENT 98</t>
  </si>
  <si>
    <t>214435</t>
  </si>
  <si>
    <t>116436</t>
  </si>
  <si>
    <t>APO-PANTO 40</t>
  </si>
  <si>
    <t>40MG TBL ENT 100</t>
  </si>
  <si>
    <t>PYRIDOXIN (VITAMIN B6)</t>
  </si>
  <si>
    <t>280</t>
  </si>
  <si>
    <t>PYRIDOXIN LÉČIVA</t>
  </si>
  <si>
    <t>RABEPRAZOL</t>
  </si>
  <si>
    <t>192580</t>
  </si>
  <si>
    <t>APO-RABEPRAZOL</t>
  </si>
  <si>
    <t>RANITIDIN</t>
  </si>
  <si>
    <t>47471</t>
  </si>
  <si>
    <t>RANISAN</t>
  </si>
  <si>
    <t>150MG TBL FLM 60</t>
  </si>
  <si>
    <t>19571</t>
  </si>
  <si>
    <t>TBL OBD 100</t>
  </si>
  <si>
    <t>498</t>
  </si>
  <si>
    <t>MAGNESIUM SULFURICUM BIOTIKA 10%</t>
  </si>
  <si>
    <t>100MG/ML INJ SOL 5X10ML</t>
  </si>
  <si>
    <t>75023</t>
  </si>
  <si>
    <t>800MG/160MG TBL NOB 20</t>
  </si>
  <si>
    <t>THIAMIN (VITAMIN B1)</t>
  </si>
  <si>
    <t>75025</t>
  </si>
  <si>
    <t>THIAMIN LÉČIVA</t>
  </si>
  <si>
    <t>50MG TBL NOB 20</t>
  </si>
  <si>
    <t>TOLPERISON</t>
  </si>
  <si>
    <t>57525</t>
  </si>
  <si>
    <t>MYDOCALM</t>
  </si>
  <si>
    <t>150MG TBL FLM 30</t>
  </si>
  <si>
    <t>201133</t>
  </si>
  <si>
    <t>FORMOTEROL A BUDESONID</t>
  </si>
  <si>
    <t>166777</t>
  </si>
  <si>
    <t>ITOPRID PMCS</t>
  </si>
  <si>
    <t>50MG TBL FLM 100 II</t>
  </si>
  <si>
    <t>69189</t>
  </si>
  <si>
    <t>50MCG TBL NOB 100 II</t>
  </si>
  <si>
    <t>58880</t>
  </si>
  <si>
    <t>DOLMINA 100 SR</t>
  </si>
  <si>
    <t>100MG TBL PRO 20</t>
  </si>
  <si>
    <t>42463</t>
  </si>
  <si>
    <t>FLIXOTIDE 125 INHALER N</t>
  </si>
  <si>
    <t>125MCG/DÁV INH SUS PSS 60DÁV</t>
  </si>
  <si>
    <t>14256</t>
  </si>
  <si>
    <t>BRONCHO-VAXOM PRO INFANTIBUS SÁČKY</t>
  </si>
  <si>
    <t>3,5MG GRA SCC 30</t>
  </si>
  <si>
    <t>LAKTULOSA</t>
  </si>
  <si>
    <t>215713</t>
  </si>
  <si>
    <t>667G/L POR SOL 1X200ML II</t>
  </si>
  <si>
    <t>211997</t>
  </si>
  <si>
    <t>202458</t>
  </si>
  <si>
    <t>HARMONET</t>
  </si>
  <si>
    <t>0,020MG/0,075MG TBL OBD 3X21 II</t>
  </si>
  <si>
    <t>52307</t>
  </si>
  <si>
    <t>NUROFEN PRO DĚTI</t>
  </si>
  <si>
    <t>20MG/ML POR SUS 100ML II</t>
  </si>
  <si>
    <t>JINÁ LÉČIVA PROTI NACHLAZENÍ</t>
  </si>
  <si>
    <t>44561</t>
  </si>
  <si>
    <t>SINUPRET</t>
  </si>
  <si>
    <t>POR GTT SOL 50ML</t>
  </si>
  <si>
    <t>132735</t>
  </si>
  <si>
    <t>1MG/G GEL 1X30G</t>
  </si>
  <si>
    <t>216195</t>
  </si>
  <si>
    <t>250MG/5ML POR GRA SUS 100ML</t>
  </si>
  <si>
    <t>KYANOKOBALAMIN</t>
  </si>
  <si>
    <t>643</t>
  </si>
  <si>
    <t>VITAMIN B12 LÉČIVA</t>
  </si>
  <si>
    <t>1000MCG INJ SOL 5X1ML</t>
  </si>
  <si>
    <t>157254</t>
  </si>
  <si>
    <t>155052</t>
  </si>
  <si>
    <t>50MG/G CRM 100G</t>
  </si>
  <si>
    <t>50347</t>
  </si>
  <si>
    <t>100MG CPS DUR 4</t>
  </si>
  <si>
    <t>AMOXICILIN</t>
  </si>
  <si>
    <t>62052</t>
  </si>
  <si>
    <t>DUOMOX 1000</t>
  </si>
  <si>
    <t>1000MG TBL SUS 20</t>
  </si>
  <si>
    <t>BUTAMIRÁT</t>
  </si>
  <si>
    <t>14725</t>
  </si>
  <si>
    <t>TUSSIN</t>
  </si>
  <si>
    <t>4,62MG/ML POR GTT SOL 1X25ML</t>
  </si>
  <si>
    <t>58834</t>
  </si>
  <si>
    <t>ZODAC GTT</t>
  </si>
  <si>
    <t>10MG/ML POR GTT SOL 1X20ML I</t>
  </si>
  <si>
    <t>155689</t>
  </si>
  <si>
    <t>10MG/ML POR GTT SOL 20ML</t>
  </si>
  <si>
    <t>58835</t>
  </si>
  <si>
    <t>ZODAC SIR</t>
  </si>
  <si>
    <t>1MG/ML SIR 100ML</t>
  </si>
  <si>
    <t>66366</t>
  </si>
  <si>
    <t>OSPAMOX</t>
  </si>
  <si>
    <t>250MG/5ML POR PLV SUS 60ML</t>
  </si>
  <si>
    <t>26324</t>
  </si>
  <si>
    <t>KYSELINA URSODEOXYCHOLOVÁ</t>
  </si>
  <si>
    <t>13808</t>
  </si>
  <si>
    <t>URSOSAN</t>
  </si>
  <si>
    <t>250MG CPS DUR 100</t>
  </si>
  <si>
    <t>PERINDOPRIL A DIURETIKA</t>
  </si>
  <si>
    <t>23778</t>
  </si>
  <si>
    <t>STIMULOTON</t>
  </si>
  <si>
    <t>100MG TBL FLM 28</t>
  </si>
  <si>
    <t>KANYLA TRACHEOSTOMICKÁ S NÍZKOTLAKOU MANŽETOU FENE</t>
  </si>
  <si>
    <t>19751</t>
  </si>
  <si>
    <t>1000MG TBL SUS 14</t>
  </si>
  <si>
    <t>32557</t>
  </si>
  <si>
    <t>62050</t>
  </si>
  <si>
    <t>DUOMOX 500</t>
  </si>
  <si>
    <t>500MG TBL SUS 20</t>
  </si>
  <si>
    <t>229644</t>
  </si>
  <si>
    <t>BETASERC 8</t>
  </si>
  <si>
    <t>1700</t>
  </si>
  <si>
    <t>5MG/5ML POR SUS 120ML</t>
  </si>
  <si>
    <t>191998</t>
  </si>
  <si>
    <t>32086</t>
  </si>
  <si>
    <t>TRALGIT</t>
  </si>
  <si>
    <t>50MG CPS DUR 20(2X10)</t>
  </si>
  <si>
    <t>AMOROLFIN</t>
  </si>
  <si>
    <t>45304</t>
  </si>
  <si>
    <t>LOCERYL</t>
  </si>
  <si>
    <t>50MG/ML LAC UGC 1X2,5ML I</t>
  </si>
  <si>
    <t>179954</t>
  </si>
  <si>
    <t>DESLORATADIN MYLAN</t>
  </si>
  <si>
    <t>178682</t>
  </si>
  <si>
    <t>178929</t>
  </si>
  <si>
    <t>163303</t>
  </si>
  <si>
    <t>DEXA-GENTAMICIN</t>
  </si>
  <si>
    <t>0,3MG/G+5MG/G OPH UNG 2,5G</t>
  </si>
  <si>
    <t>23315</t>
  </si>
  <si>
    <t>FROMILID UNO</t>
  </si>
  <si>
    <t>500MG TBL RET 14</t>
  </si>
  <si>
    <t>METHYLPREDNISOLON-ACEPONÁT</t>
  </si>
  <si>
    <t>203002</t>
  </si>
  <si>
    <t>ADVANTAN MASTNÝ KRÉM</t>
  </si>
  <si>
    <t>1MG/G CRM 1X15G</t>
  </si>
  <si>
    <t>SPAZMOLYTIKA, PSYCHOLEPTIKA A ANALGETIKA V KOMBINACI</t>
  </si>
  <si>
    <t>91261</t>
  </si>
  <si>
    <t>SPASMOPAN</t>
  </si>
  <si>
    <t>500MG/19,2MG/10MG/0,1MG SUP 5</t>
  </si>
  <si>
    <t>TIZANIDIN</t>
  </si>
  <si>
    <t>16051</t>
  </si>
  <si>
    <t>SIRDALUD</t>
  </si>
  <si>
    <t>MULTIENZYMOVÉ PŘÍPRAVKY (LIPASA, PROTEASA APOD.)</t>
  </si>
  <si>
    <t>200309</t>
  </si>
  <si>
    <t>KREON 25 000</t>
  </si>
  <si>
    <t>25000U CPS ETD 50</t>
  </si>
  <si>
    <t>46694</t>
  </si>
  <si>
    <t>125MCG TBL NOB 100 II</t>
  </si>
  <si>
    <t>216185</t>
  </si>
  <si>
    <t>LÉČIVA K TERAPII ONEMOCNĚNÍ JATER</t>
  </si>
  <si>
    <t>181293</t>
  </si>
  <si>
    <t>ESSENTIALE FORTE</t>
  </si>
  <si>
    <t>600MG CPS DUR 30</t>
  </si>
  <si>
    <t>DROTAVERIN</t>
  </si>
  <si>
    <t>192729</t>
  </si>
  <si>
    <t>NO-SPA</t>
  </si>
  <si>
    <t>40MG TBL NOB 24</t>
  </si>
  <si>
    <t>HYDROKORTISON-BUTYRÁT</t>
  </si>
  <si>
    <t>9305</t>
  </si>
  <si>
    <t>LOCOID 0,1%</t>
  </si>
  <si>
    <t>1MG/G CRM 30G</t>
  </si>
  <si>
    <t>203302</t>
  </si>
  <si>
    <t>216192</t>
  </si>
  <si>
    <t>125MG/5ML POR GRA SUS 100ML</t>
  </si>
  <si>
    <t>203290</t>
  </si>
  <si>
    <t>32954</t>
  </si>
  <si>
    <t>100MG TBL NOB 20</t>
  </si>
  <si>
    <t>16476</t>
  </si>
  <si>
    <t>KLABAX</t>
  </si>
  <si>
    <t>HYMECHROMON</t>
  </si>
  <si>
    <t>93157</t>
  </si>
  <si>
    <t>ISOCHOL</t>
  </si>
  <si>
    <t>400MG TBL OBD 30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</si>
  <si>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</si>
  <si>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</si>
  <si>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</si>
  <si>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</si>
  <si>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</si>
  <si>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</si>
  <si>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</si>
  <si>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R06AX27 - DESLORATADIN</t>
  </si>
  <si>
    <t>J05AX05 - INOSIN PRANOBEX</t>
  </si>
  <si>
    <t>J05AB11 - VALACIKLOVIR</t>
  </si>
  <si>
    <t>A10AC01 - LIDSKÝ INSULIN</t>
  </si>
  <si>
    <t>N05AH03 - OLANZAPIN</t>
  </si>
  <si>
    <t>A10AB01 - LIDSKÝ INSULIN</t>
  </si>
  <si>
    <t>A02BC05 - ESOMEPRAZOL</t>
  </si>
  <si>
    <t>J01FA10 - AZITHROMYCIN</t>
  </si>
  <si>
    <t>N06AB04 - CITALOPRAM</t>
  </si>
  <si>
    <t>A10BA02 - METFORMIN</t>
  </si>
  <si>
    <t>C07AB03 - ATENOLOL</t>
  </si>
  <si>
    <t>A02BA02 - RANITIDIN</t>
  </si>
  <si>
    <t>C08CA01 - AMLODIPIN</t>
  </si>
  <si>
    <t>N02AJ06 - KODEIN A PARACETAMOL</t>
  </si>
  <si>
    <t>N05CD08 - MIDAZOLAM</t>
  </si>
  <si>
    <t>A02BC03 - LANSOPRAZOL</t>
  </si>
  <si>
    <t>C09CA07 - TELMISARTAN</t>
  </si>
  <si>
    <t>C09AA05 - RAMIPRIL</t>
  </si>
  <si>
    <t>R01AD05 - BUDESONID</t>
  </si>
  <si>
    <t>A10AB05 - INSULIN ASPART</t>
  </si>
  <si>
    <t>C02AC05 - MOXONIDIN</t>
  </si>
  <si>
    <t>R05CB01 - ACETYLCYSTEIN</t>
  </si>
  <si>
    <t>R05CB06 - AMBROXOL</t>
  </si>
  <si>
    <t>R03BA05 - FLUTIKASON</t>
  </si>
  <si>
    <t>J01FA09</t>
  </si>
  <si>
    <t>J01FA10</t>
  </si>
  <si>
    <t>R06AX27</t>
  </si>
  <si>
    <t>A02BC03</t>
  </si>
  <si>
    <t>N06AB04</t>
  </si>
  <si>
    <t>A10AB05</t>
  </si>
  <si>
    <t>A10BA02</t>
  </si>
  <si>
    <t>C09CA07</t>
  </si>
  <si>
    <t>R05CB01</t>
  </si>
  <si>
    <t>R05CB06</t>
  </si>
  <si>
    <t>C02AC05</t>
  </si>
  <si>
    <t>C08CA01</t>
  </si>
  <si>
    <t>J05AX05</t>
  </si>
  <si>
    <t>N05CD08</t>
  </si>
  <si>
    <t>C09AA05</t>
  </si>
  <si>
    <t>J05AB11</t>
  </si>
  <si>
    <t>A02BA02</t>
  </si>
  <si>
    <t>A02BC05</t>
  </si>
  <si>
    <t>C07AB03</t>
  </si>
  <si>
    <t>N05AH03</t>
  </si>
  <si>
    <t>R03BA05</t>
  </si>
  <si>
    <t>R01AD05</t>
  </si>
  <si>
    <t>N02AJ06</t>
  </si>
  <si>
    <t>A10AB01</t>
  </si>
  <si>
    <t>A10AC01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</si>
  <si>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</si>
  <si>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</si>
  <si>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</si>
  <si>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</si>
  <si>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</si>
  <si>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</si>
  <si>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</si>
  <si>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</si>
  <si>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</si>
  <si>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</si>
  <si>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</si>
  <si>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</si>
  <si>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</si>
  <si>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</si>
  <si>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</si>
  <si>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</si>
  <si>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</si>
  <si>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</si>
  <si>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</si>
  <si>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</si>
  <si>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</si>
  <si>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</si>
  <si>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</si>
  <si>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</si>
  <si>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</si>
  <si>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</si>
  <si>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</si>
  <si>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</si>
  <si>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</si>
  <si>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</si>
  <si>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ZE076</t>
  </si>
  <si>
    <t>Kompresa vatová 10 x 10/1 ks 0160</t>
  </si>
  <si>
    <t>ZQ157</t>
  </si>
  <si>
    <t>Krytí 7D-Fix - fixace I.V.kanyl netkaný textil a fólie sterilní 7,2 x 9 cm bal. á 100 ks (náhrada za tegaderm) 812009</t>
  </si>
  <si>
    <t>ZA544</t>
  </si>
  <si>
    <t>Krytí inadine nepřilnavé 5,0 x 5,0 cm 1/10 SYS01481EE</t>
  </si>
  <si>
    <t>ZA486</t>
  </si>
  <si>
    <t>Krytí mastný tyl jelonet   5 x 5 cm á 50 ks 7403</t>
  </si>
  <si>
    <t>ZN033</t>
  </si>
  <si>
    <t>Krytí oční elastické s průhledným vyklenutým diskem bal. á 50 ks 34230</t>
  </si>
  <si>
    <t>ZA595</t>
  </si>
  <si>
    <t>Krytí tegaderm 6,0 cm x 7,0 cm bal. á 100 ks s výřezem 1623W - nahrazeno ZE483</t>
  </si>
  <si>
    <t>ZA562</t>
  </si>
  <si>
    <t>Náplast cosmopor i. v. 6 x 8 cm bal. á 50 ks 9008054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</si>
  <si>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</si>
  <si>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</si>
  <si>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</si>
  <si>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</si>
  <si>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</si>
  <si>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</si>
  <si>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</si>
  <si>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</si>
  <si>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ZF352</t>
  </si>
  <si>
    <t>Náplast transpore bílá 2,50 cm x 9,14 m bal. á 12 ks 1534-1</t>
  </si>
  <si>
    <t>ZN475</t>
  </si>
  <si>
    <t>Obinadlo elastické universal   8 cm x 5 m 1323100312</t>
  </si>
  <si>
    <t>ZN477</t>
  </si>
  <si>
    <t>Obinadlo elastické universal 12 cm x 5 m 1323100314</t>
  </si>
  <si>
    <t>ZA338</t>
  </si>
  <si>
    <t>Obinadlo hydrofilní   6 cm x   5 m 13005</t>
  </si>
  <si>
    <t>ZA339</t>
  </si>
  <si>
    <t>Obinadlo hydrofilní   8 cm x   5 m 13006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</si>
  <si>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</si>
  <si>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</si>
  <si>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</si>
  <si>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</si>
  <si>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</si>
  <si>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</si>
  <si>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</si>
  <si>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nesterilní 0251</t>
  </si>
  <si>
    <t>ZL999</t>
  </si>
  <si>
    <t>Rychloobvaz 8 x 4 cm 001445510</t>
  </si>
  <si>
    <t>ZA083</t>
  </si>
  <si>
    <t>Šátek trojcípý NT 136 x 96 x 96 cm 14970 náhrada ZA443</t>
  </si>
  <si>
    <t>ZF740</t>
  </si>
  <si>
    <t>Tamponáda suchá zadní tampon 30 x 30 cm 0373</t>
  </si>
  <si>
    <t>ZF739</t>
  </si>
  <si>
    <t>Tamponáda suchá zadní tampon 40 x 40 cm 0374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</si>
  <si>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</si>
  <si>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</si>
  <si>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</si>
  <si>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</si>
  <si>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</si>
  <si>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</si>
  <si>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</si>
  <si>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</si>
  <si>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</si>
  <si>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</si>
  <si>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ZA738</t>
  </si>
  <si>
    <t>Filtr mini spike zelený 4550242</t>
  </si>
  <si>
    <t>ZQ195</t>
  </si>
  <si>
    <t>Hadice inhalační  k ultrazv. inhalátoru OMRON NE-U780 délka 150 cm L 4997210-0</t>
  </si>
  <si>
    <t>ZQ196</t>
  </si>
  <si>
    <t>Hadice inhalační  k ultrazv. inhalátoru OMRON NE-U780 délka 70 cm M 4997210-0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</si>
  <si>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</si>
  <si>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</si>
  <si>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</si>
  <si>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</si>
  <si>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</si>
  <si>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</si>
  <si>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ZB299</t>
  </si>
  <si>
    <t>Konektor bezjehlový s prodl.hadičkou, bal.á 100 ks, 4097154</t>
  </si>
  <si>
    <t>Konektor bezjehlový safeflow s prodl.hadičkou, bal.á 100 ks, 4097154</t>
  </si>
  <si>
    <t>ZD350</t>
  </si>
  <si>
    <t>Lanceta haemolance zelená 21 G á 100 ks DIS7372</t>
  </si>
  <si>
    <t>ZA728</t>
  </si>
  <si>
    <t>Lopatka ústní dřevěná lékařská nesterilní bal. á 100 ks 1320100655</t>
  </si>
  <si>
    <t>ZQ961</t>
  </si>
  <si>
    <t>Model spánkové kosti PettiGrew B2</t>
  </si>
  <si>
    <t>ZQ959</t>
  </si>
  <si>
    <t>Model spánkové kosti PettiGrew B3</t>
  </si>
  <si>
    <t>ZQ960</t>
  </si>
  <si>
    <t>Model spánkové kosti PettiGrew B3C</t>
  </si>
  <si>
    <t>ZF159</t>
  </si>
  <si>
    <t>Nádoba na kontaminovaný odpad 1 l 15-0002</t>
  </si>
  <si>
    <t>ZL105</t>
  </si>
  <si>
    <t>Nástavec pro odběr moče ke zkumavce vacuete 450251</t>
  </si>
  <si>
    <t>ZB130</t>
  </si>
  <si>
    <t>Peán UH bal. á 50 ks RP88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</si>
  <si>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</si>
  <si>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</si>
  <si>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</si>
  <si>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</si>
  <si>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</si>
  <si>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</si>
  <si>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</si>
  <si>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</si>
  <si>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</si>
  <si>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</si>
  <si>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</si>
  <si>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</si>
  <si>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</si>
  <si>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</si>
  <si>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</si>
  <si>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</si>
  <si>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</si>
  <si>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</si>
  <si>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ZB801</t>
  </si>
  <si>
    <t>Transofix krátký trn á 50 ks 4090500</t>
  </si>
  <si>
    <t>ZP357</t>
  </si>
  <si>
    <t>Tyčinka vatová zvlhčující glycerín + citron bal. á 75 ks FTL-LS-15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</si>
  <si>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</si>
  <si>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</si>
  <si>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</si>
  <si>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</si>
  <si>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</si>
  <si>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</si>
  <si>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</si>
  <si>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</si>
  <si>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</si>
  <si>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</si>
  <si>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</si>
  <si>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</si>
  <si>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</si>
  <si>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</si>
  <si>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</si>
  <si>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</si>
  <si>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</si>
  <si>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</si>
  <si>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</si>
  <si>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</si>
  <si>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</si>
  <si>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</si>
  <si>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</si>
  <si>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</si>
  <si>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</si>
  <si>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</si>
  <si>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</si>
  <si>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</si>
  <si>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</si>
  <si>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</si>
  <si>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</si>
  <si>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</si>
  <si>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</si>
  <si>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</si>
  <si>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ZP948</t>
  </si>
  <si>
    <t>Rukavice vyšetřovací nitril basic bez pudru modré L bal. á 200 ks 44752</t>
  </si>
  <si>
    <t>Rukavice vyšetřovací nitril basic bez pudru modré M bal. á 200 ks 44751</t>
  </si>
  <si>
    <t>50115080</t>
  </si>
  <si>
    <t>ZPr - staplery, extraktory, endoskop.mat. (Z523)</t>
  </si>
  <si>
    <t>ZO318</t>
  </si>
  <si>
    <t>Optika KARL STORZ HOPKINS Tele-Laryngo-Pharyngoskops laterálním teleskopem Hopkins s úhlem pohledu 90° průměr 10mm délka 15cm autoklavovatelná 8707DA</t>
  </si>
  <si>
    <t>50115011</t>
  </si>
  <si>
    <t>IUTN - ostat.nákl.PZT (Z515)</t>
  </si>
  <si>
    <t>KJ307</t>
  </si>
  <si>
    <t>protéza hlasová Provox Vega prům. 22,5 Fr délka 6 mm 8131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</si>
  <si>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</si>
  <si>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</si>
  <si>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</si>
  <si>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</si>
  <si>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ZA315</t>
  </si>
  <si>
    <t>Kompresa NT 5 x 5 cm/2 ks sterilní 26501</t>
  </si>
  <si>
    <t>ZK405</t>
  </si>
  <si>
    <t>Krytí hemostatické gelitaspon standard 80 x 50 mm x 10 mm bal. á 10 ks A2107861</t>
  </si>
  <si>
    <t>ZF042</t>
  </si>
  <si>
    <t>Krytí mastný tyl jelonet 10 x 10 cm á 10 ks 7404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</si>
  <si>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</si>
  <si>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</si>
  <si>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</si>
  <si>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</si>
  <si>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</si>
  <si>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</si>
  <si>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</si>
  <si>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</si>
  <si>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</si>
  <si>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</si>
  <si>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ZN468</t>
  </si>
  <si>
    <t>Obvaz elastický síťový pruban č. 3 chodidlo, holeň, loket 1323300230</t>
  </si>
  <si>
    <t>ZA440</t>
  </si>
  <si>
    <t>Steh náplasťový Steri-strip 3 x 75 mm bal. á 50 ks R1540</t>
  </si>
  <si>
    <t>ZA444</t>
  </si>
  <si>
    <t>Tampon nesterilní stáčený 20 x 19 cm bez RTG nití bal. á 100 ks 1320300404</t>
  </si>
  <si>
    <t>ZF076</t>
  </si>
  <si>
    <t>Tampon sterilní stáčený 19 x 20 cm / 3 ks 0444</t>
  </si>
  <si>
    <t>ZA641</t>
  </si>
  <si>
    <t>Tamponáda 6 vrstvá 2,5 cm x 0,2 m / 5 ks 0349</t>
  </si>
  <si>
    <t>ZF741</t>
  </si>
  <si>
    <t>Tamponáda suchá zadní tampon 19 x 20 cm 0372</t>
  </si>
  <si>
    <t>ZA467</t>
  </si>
  <si>
    <t>Tyčinka vatová nesterilní 15 cm bal. á 100 ks 9679369</t>
  </si>
  <si>
    <t>ZF096</t>
  </si>
  <si>
    <t>Tyčinka vatová ušní bal. á 100 ks 60201189 (601801183)</t>
  </si>
  <si>
    <t>ZN472</t>
  </si>
  <si>
    <t>Vata obvazová 1000 g vinutá nest. 100% ba. 1321901305</t>
  </si>
  <si>
    <t>ZB770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</si>
  <si>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</si>
  <si>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</si>
  <si>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</si>
  <si>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</si>
  <si>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</si>
  <si>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ZB844</t>
  </si>
  <si>
    <t>Esmarch - pryžové obinadlo 60 x 1250 KVS 06125</t>
  </si>
  <si>
    <t>ZD801</t>
  </si>
  <si>
    <t>Fonendoskop jednostranný červený P00176</t>
  </si>
  <si>
    <t>ZC692</t>
  </si>
  <si>
    <t>Hadička 2,0 x 3,0 mm 041</t>
  </si>
  <si>
    <t>ZQ248</t>
  </si>
  <si>
    <t>Hadička spojovací HS 1,8 x 450 mm LL DEPH free 2200 045 ND</t>
  </si>
  <si>
    <t>ZB639</t>
  </si>
  <si>
    <t>Hmota otiskovací otoform 2 x 800 g 452</t>
  </si>
  <si>
    <t>ZH335</t>
  </si>
  <si>
    <t>Kanyla TS 7,0 s manžetou bal. á 2 ks 100/523/070</t>
  </si>
  <si>
    <t>ZC981</t>
  </si>
  <si>
    <t>Kanyla TS 8,0 bez manžety +2 hlad.vnitřní vyměnit.kanyly 100/811/080</t>
  </si>
  <si>
    <t>ZN704</t>
  </si>
  <si>
    <t>Kanyla TS 8,0 s manžetou TTS Portex Bivona silikonová armovaná HYPEREFLEX  67HA80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</si>
  <si>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</si>
  <si>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</si>
  <si>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</si>
  <si>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</si>
  <si>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</si>
  <si>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</si>
  <si>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</si>
  <si>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</si>
  <si>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</si>
  <si>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</si>
  <si>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</si>
  <si>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</si>
  <si>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</si>
  <si>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</si>
  <si>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</si>
  <si>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</si>
  <si>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ZJ695</t>
  </si>
  <si>
    <t>Sonda žaludeční CH14 1200 mm s RTG linkou bal. á 50 ks 412014</t>
  </si>
  <si>
    <t>ZJ312</t>
  </si>
  <si>
    <t>Sonda žaludeční CH16 1200 mm s RTG linkou bal. á 50 ks 412016</t>
  </si>
  <si>
    <t>ZQ166</t>
  </si>
  <si>
    <t>Stříkačka otiskovací CIC na silikon. hmoty určené do zvukovodu  plastová modrá 10 ml 534</t>
  </si>
  <si>
    <t>ZC670</t>
  </si>
  <si>
    <t>Trubička ventilační 2,55/1,5 mm E1106</t>
  </si>
  <si>
    <t>ZC733</t>
  </si>
  <si>
    <t>Vzduchovod ústní guedell 80 mm 24105</t>
  </si>
  <si>
    <t>ZP077</t>
  </si>
  <si>
    <t>Zkumavka 15 ml PP 101/16,5 mm bílý šroubový uzávěr sterilní jednotlivě balená 10362/MO/SG/CS</t>
  </si>
  <si>
    <t>ZB762</t>
  </si>
  <si>
    <t>Zkumavka červená 6 ml 456092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</si>
  <si>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</si>
  <si>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</si>
  <si>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</si>
  <si>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</si>
  <si>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</si>
  <si>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</si>
  <si>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</si>
  <si>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</si>
  <si>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</si>
  <si>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</si>
  <si>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Rukavice nitril basic bez p. modré L bal. á 200 ks 44752</t>
  </si>
  <si>
    <t>ZP946</t>
  </si>
  <si>
    <t>Rukavice nitril basic bez p. modré S bal. á 200 ks 44750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</si>
  <si>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</si>
  <si>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</si>
  <si>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</si>
  <si>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</si>
  <si>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ZC638</t>
  </si>
  <si>
    <t>Katetr na epistaxi 5,0 mm ID/12 cm EP0050</t>
  </si>
  <si>
    <t>50115079</t>
  </si>
  <si>
    <t>ZPr - internzivní péče (Z542)</t>
  </si>
  <si>
    <t>ZB464</t>
  </si>
  <si>
    <t>Maska anesteziologická č.2 7192</t>
  </si>
  <si>
    <t>ZO878</t>
  </si>
  <si>
    <t>Optika KARL STORZ HOPKINS s úhlem pohledu 0° průměr 4 mm délka 18 cm autoklavovatelná 7230 AA</t>
  </si>
  <si>
    <t>ZJ468</t>
  </si>
  <si>
    <t>Optika KARL STORZ HOPKINS s úhlem pohledu 30° rozšířený pohled, průměr 4mm délka 18cm autoklavovatelná 7230BWA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</si>
  <si>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</si>
  <si>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</si>
  <si>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</si>
  <si>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</si>
  <si>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</si>
  <si>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</si>
  <si>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</si>
  <si>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</si>
  <si>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KJ159</t>
  </si>
  <si>
    <t>implantát středoušní TORP TITAN 1,5 mm EG70142036</t>
  </si>
  <si>
    <t>KJ160</t>
  </si>
  <si>
    <t>implantát středoušní TORP TITAN 2,0 mm EG70142004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</si>
  <si>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</si>
  <si>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</si>
  <si>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</si>
  <si>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</si>
  <si>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</si>
  <si>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</si>
  <si>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KJ682</t>
  </si>
  <si>
    <t>implantát středoušní ventilační trubička Micron Bobbin 1,27 mm EG145281</t>
  </si>
  <si>
    <t>ZK929</t>
  </si>
  <si>
    <t>Implantát středoušní protéza piston eon titan E1103</t>
  </si>
  <si>
    <t>ZM829</t>
  </si>
  <si>
    <t>Implantát středoušní protéza topr eon titan E12082</t>
  </si>
  <si>
    <t>KJ167</t>
  </si>
  <si>
    <t>implantát středoušní ventilační trubička Modified T - Tube Soft silikon 1,32/4,8 mm á 6 kusů EG240074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</si>
  <si>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</si>
  <si>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</si>
  <si>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</si>
  <si>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</si>
  <si>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</si>
  <si>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á 5 ks zásyp 10120</t>
  </si>
  <si>
    <t>ZK646</t>
  </si>
  <si>
    <t>Krytí tegaderm CHG 8,5 cm x 11,5 cm na CŽK-antibakt. bal. á 25 ks 1657R</t>
  </si>
  <si>
    <t>ZA419</t>
  </si>
  <si>
    <t>Náplast octacare cotton tape- betaplast 10 cm x 5 m (510W) 10510</t>
  </si>
  <si>
    <t>ZA540</t>
  </si>
  <si>
    <t>Náplast omnifix E 15 cm x 10 m 9006513</t>
  </si>
  <si>
    <t>ZQ117</t>
  </si>
  <si>
    <t>Náplast transparentní Airoplast cívka 2,5 cm x 9,14 m (náhrada za transpore) P-AIRO2591</t>
  </si>
  <si>
    <t>ZF351</t>
  </si>
  <si>
    <t>Náplast transpore bílá 1,25 cm x 9,14 m bal. á 24 ks 1534-0</t>
  </si>
  <si>
    <t>ZA425</t>
  </si>
  <si>
    <t>Obinadlo hydrofilní 10 cm x   5 m 13007</t>
  </si>
  <si>
    <t>ZL997</t>
  </si>
  <si>
    <t>Obinadlo hyrofilní sterilní 10 cm x 5 m  004310174</t>
  </si>
  <si>
    <t>ZP212</t>
  </si>
  <si>
    <t>Obvaz elastický síťový pruban Tg-fix vel. C paže, noha, loket 25 m 24252</t>
  </si>
  <si>
    <t>ZA443</t>
  </si>
  <si>
    <t>Šátek trojcípý NT 136 x 96 x 96 cm 20002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</si>
  <si>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</si>
  <si>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</si>
  <si>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</si>
  <si>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</si>
  <si>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</si>
  <si>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</si>
  <si>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</si>
  <si>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</si>
  <si>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</si>
  <si>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</si>
  <si>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</si>
  <si>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</si>
  <si>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</si>
  <si>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</si>
  <si>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</si>
  <si>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</si>
  <si>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</si>
  <si>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</si>
  <si>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</si>
  <si>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</si>
  <si>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ZL379</t>
  </si>
  <si>
    <t>Tamponáda suchá 4 vrstvá obvaz 1,5 x 500 cm šnek 0355</t>
  </si>
  <si>
    <t>ZP703</t>
  </si>
  <si>
    <t>Adaptér k optice KARL STORZ IM220-020</t>
  </si>
  <si>
    <t>ZP702</t>
  </si>
  <si>
    <t>Adaptér ke světel. zdroji AESCULAP Axel 180 W xenon IM220-040</t>
  </si>
  <si>
    <t>ZC752</t>
  </si>
  <si>
    <t>Čepelka skalpelová 15 BB515</t>
  </si>
  <si>
    <t>ZC753</t>
  </si>
  <si>
    <t>Čepelka skalpelová 20 BB520</t>
  </si>
  <si>
    <t>ZA759</t>
  </si>
  <si>
    <t>Drén redon CH10 50 cm U2111000</t>
  </si>
  <si>
    <t>ZO845</t>
  </si>
  <si>
    <t>Držák elektrod s dvojitým spínačem prům. 2,4 mm 3,2 m přípojný kabel včetně skalpel. elektrody koncovka ke koagulaci ERBE 6600F4797/ERB</t>
  </si>
  <si>
    <t>ZC840</t>
  </si>
  <si>
    <t>Elektroda neutrální zpětná pro dospělé bal. á 5 ks MF3.05.5005</t>
  </si>
  <si>
    <t>ZO869</t>
  </si>
  <si>
    <t>Hadička irigační 2,0 mm x 410 cm 2 úrovně průtoku k systémům Bie-Air Osseo bal. á 10 ks 1100037-010</t>
  </si>
  <si>
    <t>ZQ165</t>
  </si>
  <si>
    <t>Kanyla injekční Sopira Carpule oranžová 30G 0,3 × 25 mm sterilní bal. á 100 ks 0009509</t>
  </si>
  <si>
    <t>ZQ197</t>
  </si>
  <si>
    <t>Kanyla odsávací House, délka 70 mm, Luer-Lock, prům. 0,8 mm, bal. á 5 ks 10-308-08-05</t>
  </si>
  <si>
    <t>ZQ253</t>
  </si>
  <si>
    <t>Kanyla odsávací Suction tube for smoke evacuation prac. délka 150 mm WT630110</t>
  </si>
  <si>
    <t>ZH871</t>
  </si>
  <si>
    <t>Kanyla TS 10,0 s manžetou bal. á 10 ks 100/800/100</t>
  </si>
  <si>
    <t>ZF560</t>
  </si>
  <si>
    <t>Kanyla TS 3,5 s manžetou 65P035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</si>
  <si>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</si>
  <si>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</si>
  <si>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</si>
  <si>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</si>
  <si>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</si>
  <si>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</si>
  <si>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ZB056</t>
  </si>
  <si>
    <t>Kanyla TS 8,5 s manžetou bal. á 10 ks 100/800/085</t>
  </si>
  <si>
    <t>ZA678</t>
  </si>
  <si>
    <t>Katetr močový foley 8CH dětské bal. á 12 ks 2908-02</t>
  </si>
  <si>
    <t>ZJ251</t>
  </si>
  <si>
    <t>Knoflík na nosní přepážku nasal splint large 0,25 mm o.č. 06-72-3034</t>
  </si>
  <si>
    <t>ZB103</t>
  </si>
  <si>
    <t>Láhev k odsávačce flovac 2l hadice 1,8 m 000-036-021</t>
  </si>
  <si>
    <t>ZM565</t>
  </si>
  <si>
    <t>Lepidlo tkáňové 5 ml floseal 1503353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</si>
  <si>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</si>
  <si>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</si>
  <si>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</si>
  <si>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</si>
  <si>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</si>
  <si>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</si>
  <si>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</si>
  <si>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</si>
  <si>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ZQ198</t>
  </si>
  <si>
    <t>Nůž ušní mikro kruhový Rosen délka 16 cm úhel 45° vel. 2,5 mm 10-610-25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</si>
  <si>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</si>
  <si>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</si>
  <si>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</si>
  <si>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ZB557</t>
  </si>
  <si>
    <t>Přechodka adapter combifix rekord - luer 4090306</t>
  </si>
  <si>
    <t>ZQ178</t>
  </si>
  <si>
    <t>Set lakrimální intubační DCR (G-34814) sterilní bal.á 3 kusy 2302734814</t>
  </si>
  <si>
    <t>ZN453</t>
  </si>
  <si>
    <t>Sonda k přístroji Celon ProBreath bal. á 5 ks WB990004</t>
  </si>
  <si>
    <t>Sonda k přístroji Celon ProBreath jednorázová bal. á 5 ks WB990004</t>
  </si>
  <si>
    <t>ZN455</t>
  </si>
  <si>
    <t>Sonda k přístroji Celon ProCut bal. á 5 ks WB990177 (WB992002)</t>
  </si>
  <si>
    <t>ZN454</t>
  </si>
  <si>
    <t>Sonda k přístroji Celon ProSleep Plus bal. á 5 ks WB990095</t>
  </si>
  <si>
    <t>ZM600</t>
  </si>
  <si>
    <t>Spojka flovac žlutá, bal.á 20 ks, 000-036-102</t>
  </si>
  <si>
    <t>ZB598</t>
  </si>
  <si>
    <t>Spojka symetrická přímá 7 x 7 mm 60.23.00 (120 430)</t>
  </si>
  <si>
    <t>ZI923</t>
  </si>
  <si>
    <t>Sprej Pana plus 500 ml Z182-100</t>
  </si>
  <si>
    <t>ZQ164</t>
  </si>
  <si>
    <t>Stříkačka na karpule Henke-CW s aspirací pro cylindrické karpule s plnými plochými písty Septanest, kovová, resterilizovatelná 9037334</t>
  </si>
  <si>
    <t>ZC644</t>
  </si>
  <si>
    <t>Trubička ventilační 2,55/1,3 mm E1105</t>
  </si>
  <si>
    <t>ZC669</t>
  </si>
  <si>
    <t>Trubička ventilační 2,55/1,4 mm E1104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</si>
  <si>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</si>
  <si>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</si>
  <si>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</si>
  <si>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</si>
  <si>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</si>
  <si>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</si>
  <si>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</si>
  <si>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</si>
  <si>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ZB978</t>
  </si>
  <si>
    <t>Šití dafilon modrý 5/0 (1) bal. á 36 ks C0932124</t>
  </si>
  <si>
    <t>ZJ017</t>
  </si>
  <si>
    <t>Šití chirlac pletený fialový 4/0 bal. á 24 ks PG0256</t>
  </si>
  <si>
    <t>ZF363</t>
  </si>
  <si>
    <t>Šití premicron zelený 3/0 (2) bal. á 36 ks C0026515</t>
  </si>
  <si>
    <t>ZE543</t>
  </si>
  <si>
    <t>Šití premicron zelený 4/0 (1.5) bal. á 36 ks C0026177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</si>
  <si>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</si>
  <si>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</si>
  <si>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</si>
  <si>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</si>
  <si>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</si>
  <si>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</si>
  <si>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</si>
  <si>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</si>
  <si>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</si>
  <si>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</si>
  <si>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</si>
  <si>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</si>
  <si>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ZB204</t>
  </si>
  <si>
    <t>Jehla chirurgická G11</t>
  </si>
  <si>
    <t>ZG676</t>
  </si>
  <si>
    <t>Jehla chirurgická s pérovými oušky bal. á 12 ks HSF - 17 3076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</si>
  <si>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</si>
  <si>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</si>
  <si>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</si>
  <si>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</si>
  <si>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</si>
  <si>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</si>
  <si>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</si>
  <si>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</si>
  <si>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</si>
  <si>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</si>
  <si>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ZK500</t>
  </si>
  <si>
    <t>Rukavice operační gammex PFXP cytostatické vel. 7,0 latex chemo bal. á 50 párů 330054070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</si>
  <si>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</si>
  <si>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</si>
  <si>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</si>
  <si>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</si>
  <si>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ZB751</t>
  </si>
  <si>
    <t>Hadice PVC 8/12 á 30 m P00468</t>
  </si>
  <si>
    <t>ZE385</t>
  </si>
  <si>
    <t>Hadice silikon 1 x 3,0 mm á 25 m (34.000.00.100) 70232</t>
  </si>
  <si>
    <t>ZB026</t>
  </si>
  <si>
    <t>Hadice silikon 5 x 9 x 2,00 mm á 10 m pro drenáž těl.dutin KVS 60-050090</t>
  </si>
  <si>
    <t>ZB806</t>
  </si>
  <si>
    <t>Hadice silikon 8 x 12,0 mm á 25 m P00273</t>
  </si>
  <si>
    <t>ZL878</t>
  </si>
  <si>
    <t>Optika KARL STORZ HOPKINS II  s úhlem pohledu 70° rozšířený pohled průměr 4 mm délka 18 cm autoklavovatelná 7230CA</t>
  </si>
  <si>
    <t>ZJ469</t>
  </si>
  <si>
    <t>Optika KARL STORZ HOPKINS II širokoúhlá s úhlem pohledu 70° rozšířený pohled průměr 4mm délka 18cm, autoklavovatelná 7230CWA</t>
  </si>
  <si>
    <t>ZQ313</t>
  </si>
  <si>
    <t>Vlákno k laseru RevoLix Jr. RigiFib, prům. 2,3 Fr, optické jádro 550  µm, délka 3 m 101503189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</si>
  <si>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</si>
  <si>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</si>
  <si>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</si>
  <si>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</si>
  <si>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</si>
  <si>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</si>
  <si>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</si>
  <si>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</si>
  <si>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</si>
  <si>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</si>
  <si>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</si>
  <si>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</si>
  <si>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</si>
  <si>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</si>
  <si>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</si>
  <si>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</si>
  <si>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</si>
  <si>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</si>
  <si>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</si>
  <si>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</si>
  <si>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</si>
  <si>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</si>
  <si>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</si>
  <si>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</si>
  <si>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</si>
  <si>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</si>
  <si>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</si>
  <si>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</si>
  <si>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Formánková Ivona</t>
  </si>
  <si>
    <t>Hložek Zdeněk</t>
  </si>
  <si>
    <t>Chrapková Petra</t>
  </si>
  <si>
    <t>Jemelková Martina</t>
  </si>
  <si>
    <t>Kincl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</si>
  <si>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</si>
  <si>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</si>
  <si>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</si>
  <si>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</si>
  <si>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</si>
  <si>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</si>
  <si>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</si>
  <si>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</si>
  <si>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</si>
  <si>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</si>
  <si>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</si>
  <si>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</si>
  <si>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</si>
  <si>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</si>
  <si>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</si>
  <si>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</si>
  <si>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</si>
  <si>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NOVALGIN INJEKCE</t>
  </si>
  <si>
    <t>0009709</t>
  </si>
  <si>
    <t>0017011</t>
  </si>
  <si>
    <t>0055824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</si>
  <si>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</si>
  <si>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</si>
  <si>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</si>
  <si>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</si>
  <si>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</si>
  <si>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</si>
  <si>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</si>
  <si>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</si>
  <si>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</si>
  <si>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</si>
  <si>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</si>
  <si>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0094882</t>
  </si>
  <si>
    <t>0098864</t>
  </si>
  <si>
    <t>FYZIOLOGICKÝ ROZTOK VIAFLO</t>
  </si>
  <si>
    <t>0098872</t>
  </si>
  <si>
    <t>0098876</t>
  </si>
  <si>
    <t>0098880</t>
  </si>
  <si>
    <t>0107291</t>
  </si>
  <si>
    <t>0,9% SODIUM CHLORIDE IN WATER FOR INJECTION FRESEN</t>
  </si>
  <si>
    <t>0107295</t>
  </si>
  <si>
    <t>0107298</t>
  </si>
  <si>
    <t>0192143</t>
  </si>
  <si>
    <t>0107292</t>
  </si>
  <si>
    <t>0098901</t>
  </si>
  <si>
    <t>GLUKÓZA 5% VIAFLO</t>
  </si>
  <si>
    <t>0009711</t>
  </si>
  <si>
    <t>0064835</t>
  </si>
  <si>
    <t>0010803</t>
  </si>
  <si>
    <t>ZOFRAN</t>
  </si>
  <si>
    <t>0146623</t>
  </si>
  <si>
    <t>5% GLUCOSE IN WATER FOR INJECTION FRESENIUS</t>
  </si>
  <si>
    <t>0216916</t>
  </si>
  <si>
    <t>0096610</t>
  </si>
  <si>
    <t>0132829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</si>
  <si>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</si>
  <si>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</si>
  <si>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</si>
  <si>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</si>
  <si>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</si>
  <si>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</si>
  <si>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</si>
  <si>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 xml:space="preserve">ODSTRANĚNÍ UZDIČKY JAZYKA                         </t>
  </si>
  <si>
    <t>ODSTRANĚNÍ UZDIČKY JAZYKA</t>
  </si>
  <si>
    <t>09117</t>
  </si>
  <si>
    <t xml:space="preserve">ODBĚR KRVE ZE ŽÍLY U DÍTĚTĚ DO 10 LET             </t>
  </si>
  <si>
    <t>09121</t>
  </si>
  <si>
    <t xml:space="preserve">PUNKCE PARENCHYMATICKÉHO ORGÁNU NEBO DUTINY       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</si>
  <si>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</si>
  <si>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</si>
  <si>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</si>
  <si>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</si>
  <si>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</si>
  <si>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</si>
  <si>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</si>
  <si>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</si>
  <si>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</si>
  <si>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</si>
  <si>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</si>
  <si>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</si>
  <si>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</si>
  <si>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</si>
  <si>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</si>
  <si>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 xml:space="preserve">INHALAČNÍ AEROSOLOVÁ LÉČBA                        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</si>
  <si>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</si>
  <si>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</si>
  <si>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</si>
  <si>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</si>
  <si>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</si>
  <si>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 xml:space="preserve">EXCIZE KOŽNÍ LÉZE, SUTURA OD 2 DO 10 CM           </t>
  </si>
  <si>
    <t>71021</t>
  </si>
  <si>
    <t xml:space="preserve">KOMPLEXNÍ VYŠETŘENÍ OTORINOLARYNGOLOGEM           </t>
  </si>
  <si>
    <t>KOMPLEXNÍ VYŠETŘENÍ OTORINOLARYNGOLOGEM</t>
  </si>
  <si>
    <t>71022</t>
  </si>
  <si>
    <t>CÍLENÉ VYŠETŘENÍ OTORINOLARYNGOLOGEM</t>
  </si>
  <si>
    <t xml:space="preserve">CÍLENÉ VYŠETŘENÍ OTORINOLARYNGOLOGEM              </t>
  </si>
  <si>
    <t>71023</t>
  </si>
  <si>
    <t>KONTROLNÍ VYŠETŘENÍ OTORINOLARYNGOLOGEM</t>
  </si>
  <si>
    <t xml:space="preserve">KONTROLNÍ VYŠETŘENÍ OTORINOLARYNGOLOGEM           </t>
  </si>
  <si>
    <t>71111</t>
  </si>
  <si>
    <t>TÓNOVÁ AUDIOMETRIE</t>
  </si>
  <si>
    <t xml:space="preserve">TÓNOVÁ AUDIOMETRIE                                </t>
  </si>
  <si>
    <t>71113</t>
  </si>
  <si>
    <t xml:space="preserve">KALORICKÝ TEST                                    </t>
  </si>
  <si>
    <t>KALORICKÝ TEST</t>
  </si>
  <si>
    <t>71123</t>
  </si>
  <si>
    <t xml:space="preserve">ROTAČNÍ TESTY K VYŠETŘENÍ PORUCH ROVNOVÁHY        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</si>
  <si>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</si>
  <si>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</si>
  <si>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</si>
  <si>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</si>
  <si>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</si>
  <si>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</si>
  <si>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</si>
  <si>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 xml:space="preserve">BIOPSIE Z NOSU                                    </t>
  </si>
  <si>
    <t>71212</t>
  </si>
  <si>
    <t xml:space="preserve">DIAFANOSKOPIE VEDLEJŠÍCH NOSNÍCH DUTIN            </t>
  </si>
  <si>
    <t>DIAFANOSKOPIE VEDLEJŠÍCH NOSNÍCH DUTIN</t>
  </si>
  <si>
    <t>71213</t>
  </si>
  <si>
    <t xml:space="preserve">ENDOSKOPIE PARANASÁLNÍ DUTINY                     </t>
  </si>
  <si>
    <t>71313</t>
  </si>
  <si>
    <t>NEPŘÍMÁ LARYNGOSKOPIE ZVĚTŠOVACÍ ENDOSKOPICKOU OPT</t>
  </si>
  <si>
    <t>71317</t>
  </si>
  <si>
    <t>NASOEPIFARYNGOSKOPIE RIGIDNÍ OPTIKOU</t>
  </si>
  <si>
    <t xml:space="preserve">NASOEPIFARYNGOSKOPIE RIGIDNÍ OPTIKOU              </t>
  </si>
  <si>
    <t>71511</t>
  </si>
  <si>
    <t xml:space="preserve">VYJMUTÍ CIZÍHO TĚLESA ZE ZVUKOVODU                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</si>
  <si>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</si>
  <si>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</si>
  <si>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</si>
  <si>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</si>
  <si>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</si>
  <si>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 xml:space="preserve">PARACENTÉZA BUBÍNKU EVENTUÁLNĚ S ASPIRACÍ         </t>
  </si>
  <si>
    <t>71611</t>
  </si>
  <si>
    <t xml:space="preserve">VYNĚTÍ CIZÍHO TĚLESA Z NOSU - JEDNODUCHÉ          </t>
  </si>
  <si>
    <t>VYNĚTÍ CIZÍHO TĚLESA Z NOSU - JEDNODUCHÉ</t>
  </si>
  <si>
    <t>71621</t>
  </si>
  <si>
    <t>ELEKTROKOAGULACE NOSNÍ SLIZNICE</t>
  </si>
  <si>
    <t xml:space="preserve">ELEKTROKOAGULACE NOSNÍ SLIZNICE                   </t>
  </si>
  <si>
    <t>71653</t>
  </si>
  <si>
    <t>ZAVŘENÁ REPOZICE FRAKTURY KŮSTEK NOSNÍCH</t>
  </si>
  <si>
    <t xml:space="preserve">ZAVŘENÁ REPOZICE FRAKTURY KŮSTEK NOSNÍCH          </t>
  </si>
  <si>
    <t>71661</t>
  </si>
  <si>
    <t>VÝPLACH ČELISTNÍ DUTINY</t>
  </si>
  <si>
    <t xml:space="preserve">VÝPLACH ČELISTNÍ DUTINY                           </t>
  </si>
  <si>
    <t>71663</t>
  </si>
  <si>
    <t xml:space="preserve">PUNKCE ČELISTNÍ DUTINY A VÝPLACH JEDNOSTRANNĚ     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</si>
  <si>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</si>
  <si>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</si>
  <si>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</si>
  <si>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</si>
  <si>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</si>
  <si>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</si>
  <si>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 xml:space="preserve">SONDÁŽ, DILATACE, VÝPLACH SLINNÉ ŽLÁZY            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</si>
  <si>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</si>
  <si>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</si>
  <si>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</si>
  <si>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</si>
  <si>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</si>
  <si>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</si>
  <si>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</si>
  <si>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</si>
  <si>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 xml:space="preserve">ORIENTAČNÍ IMPEDANCMETRIE                         </t>
  </si>
  <si>
    <t>ORIENTAČNÍ IMPEDANCMETRIE</t>
  </si>
  <si>
    <t>73027</t>
  </si>
  <si>
    <t>VÝPOČET ZTRÁT SLUCHU V PROCENTECH DLE FOWLERA</t>
  </si>
  <si>
    <t xml:space="preserve">VÝPOČET ZTRÁT SLUCHU V PROCENTECH DLE FOWLERA     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</si>
  <si>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</si>
  <si>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</si>
  <si>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</si>
  <si>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</si>
  <si>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</si>
  <si>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</si>
  <si>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</si>
  <si>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 xml:space="preserve">EXCIZE Z NAZOFARYNGU                              </t>
  </si>
  <si>
    <t>71623</t>
  </si>
  <si>
    <t>TERAPIE EPISTAXE KAUTERIZACÍ</t>
  </si>
  <si>
    <t xml:space="preserve">TERAPIE EPISTAXE KAUTERIZACÍ                      </t>
  </si>
  <si>
    <t>09225</t>
  </si>
  <si>
    <t>KANYLACE CENTRÁLNÍ ŽÍLY ZA KONTROLY CELKOVÉHO STAV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</si>
  <si>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</si>
  <si>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</si>
  <si>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</si>
  <si>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</si>
  <si>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</si>
  <si>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</si>
  <si>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</si>
  <si>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</si>
  <si>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09245</t>
  </si>
  <si>
    <t xml:space="preserve">ZAVEDENÍ GASTRICKÉ SONDY PRO ENTERÁLNÍ VÝŽIVU    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</si>
  <si>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</si>
  <si>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</si>
  <si>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</si>
  <si>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</si>
  <si>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</si>
  <si>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</si>
  <si>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</si>
  <si>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</si>
  <si>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</si>
  <si>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</si>
  <si>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</si>
  <si>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</si>
  <si>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</si>
  <si>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 xml:space="preserve">SPECIÁLNÍ AUDIOMETRICKÉ TESTY                     </t>
  </si>
  <si>
    <t>SPECIÁLNÍ AUDIOMETRICKÉ TESTY</t>
  </si>
  <si>
    <t>09563</t>
  </si>
  <si>
    <t xml:space="preserve">VÝKON ÚSTAVNÍ POHOTOVOSTNÍ SLUŽBY                 </t>
  </si>
  <si>
    <t>VÝKON ÚSTAVNÍ POHOTOVOSTNÍ SLUŽBY</t>
  </si>
  <si>
    <t>71719</t>
  </si>
  <si>
    <t xml:space="preserve">VÝMĚNA TRACHEOSTOMICKÉ KANYLY                     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</si>
  <si>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</si>
  <si>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</si>
  <si>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</si>
  <si>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</si>
  <si>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</si>
  <si>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</si>
  <si>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 xml:space="preserve">EDUKAČNÍ POHOVOR LÉKAŘE S NEMOCNÝM ČI RODINOU     </t>
  </si>
  <si>
    <t>09219</t>
  </si>
  <si>
    <t xml:space="preserve">INTRAVENÓZNÍ INJEKCE U DOSPĚLÉHO ČI DÍTĚTE NAD 10 </t>
  </si>
  <si>
    <t>71129</t>
  </si>
  <si>
    <t xml:space="preserve">VYŠETŘENÍ SLUCHU ŘEČÍ A LADIČKAMI                 </t>
  </si>
  <si>
    <t>VYŠETŘENÍ SLUCHU ŘEČÍ A LADIČKAMI</t>
  </si>
  <si>
    <t>09239</t>
  </si>
  <si>
    <t xml:space="preserve">SUTURA RÁNY A PODKOŽÍ DO 5 CM                     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</si>
  <si>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</si>
  <si>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</si>
  <si>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</si>
  <si>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</si>
  <si>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</si>
  <si>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</si>
  <si>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</si>
  <si>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</si>
  <si>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</si>
  <si>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</si>
  <si>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</si>
  <si>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</si>
  <si>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</si>
  <si>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</si>
  <si>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</si>
  <si>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</si>
  <si>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</si>
  <si>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 xml:space="preserve">ZÁKRYT PERFORACE V BUBÍNKU PROTÉZKOU              </t>
  </si>
  <si>
    <t>71580</t>
  </si>
  <si>
    <t>VYČIŠTĚNÍ TREPANAČNÍ DUTINY</t>
  </si>
  <si>
    <t xml:space="preserve">VYČIŠTĚNÍ TREPANAČNÍ DUTINY                       </t>
  </si>
  <si>
    <t>71535</t>
  </si>
  <si>
    <t xml:space="preserve">PARACENTÉZA VČETNĚ ASPIRACE SE ZAVEDENÍM DRENÁŽE  </t>
  </si>
  <si>
    <t>PARACENTÉZA VČETNĚ ASPIRACE SE ZAVEDENÍM DRENÁŽE</t>
  </si>
  <si>
    <t>71565</t>
  </si>
  <si>
    <t xml:space="preserve">POLITZERACE                                       </t>
  </si>
  <si>
    <t>POLITZERACE</t>
  </si>
  <si>
    <t>71614</t>
  </si>
  <si>
    <t>ANEMIZACE S ODSÁVÁNÍM Z VEDLEJŠÍCH NOSNÍCH DUTIN</t>
  </si>
  <si>
    <t xml:space="preserve">ANEMIZACE S ODSÁVÁNÍM Z VEDLEJŠÍCH NOSNÍCH DUTIN  </t>
  </si>
  <si>
    <t>71315</t>
  </si>
  <si>
    <t>LARYNGOSKOPIE NEBO EPIFARYNGOSKOPIE FLEXIBILNÍ OPT</t>
  </si>
  <si>
    <t>71789</t>
  </si>
  <si>
    <t>DILATACE PO INCIZI PERITONZILÁRNÍHO ABSCESU</t>
  </si>
  <si>
    <t xml:space="preserve">DILATACE PO INCIZI PERITONZILÁRNÍHO ABSCESU       </t>
  </si>
  <si>
    <t>71519</t>
  </si>
  <si>
    <t xml:space="preserve">RESEKCE BOLTCE S PRIMÁRNÍ SUTUROU                 </t>
  </si>
  <si>
    <t>RESEKCE BOLTCE S PRIMÁRNÍ SUTUROU</t>
  </si>
  <si>
    <t>61131</t>
  </si>
  <si>
    <t xml:space="preserve">EXCIZE KOŽNÍ LÉZE, SUTURA VÍCE NEŽ 10 CM          </t>
  </si>
  <si>
    <t>65615</t>
  </si>
  <si>
    <t>EXCIZE LÉZE V ÚSTNÍ DUTINĚ - DO 2 CM (VČETNĚ JAZYK</t>
  </si>
  <si>
    <t>65111</t>
  </si>
  <si>
    <t>DIAGNOSTICKÁ EXCIZE Z ÚSTNÍ DUTINY</t>
  </si>
  <si>
    <t xml:space="preserve">DIAGNOSTICKÁ EXCIZE Z ÚSTNÍ DUTINY                </t>
  </si>
  <si>
    <t>71630</t>
  </si>
  <si>
    <t>BALÓNKOVÁ NOSNÍ TAMPONÁDA PŘI EPISTAXI PROVEDENÁ O</t>
  </si>
  <si>
    <t>65953</t>
  </si>
  <si>
    <t>OPERACE RANULY</t>
  </si>
  <si>
    <t>71115</t>
  </si>
  <si>
    <t xml:space="preserve">VYŠETŘENÍ SEMISPONTÁNNÍCH VESTIBULÁRNÍCH JEVŮ     </t>
  </si>
  <si>
    <t>VYŠETŘENÍ SEMISPONTÁNNÍCH VESTIBULÁRNÍCH JEVŮ</t>
  </si>
  <si>
    <t>71615</t>
  </si>
  <si>
    <t xml:space="preserve">EXCIZE JEDNOHO NOSNÍHO POLYPU                     </t>
  </si>
  <si>
    <t>EXCIZE JEDNOHO NOSNÍHO POLYPU</t>
  </si>
  <si>
    <t>65115</t>
  </si>
  <si>
    <t xml:space="preserve">DIAGNOSTICKÁ PUNKCE MĚKKÝCH TKÁNÍ                 </t>
  </si>
  <si>
    <t>71563</t>
  </si>
  <si>
    <t xml:space="preserve">KATETRIZACE EUSTACHOVY TUBY JEDNOSTRANNÁ          </t>
  </si>
  <si>
    <t>71613</t>
  </si>
  <si>
    <t>INTRAMUKÓZNÍ INJEKCE DO NOSNÍ SLIZNICE JAKO SAMOST</t>
  </si>
  <si>
    <t>71726</t>
  </si>
  <si>
    <t>VÝMĚNA HLASOVÉ PROTÉZY</t>
  </si>
  <si>
    <t xml:space="preserve">VÝMĚNA HLASOVÉ PROTÉZY                            </t>
  </si>
  <si>
    <t>71117</t>
  </si>
  <si>
    <t>OPTOKINETICKÝ TEST</t>
  </si>
  <si>
    <t xml:space="preserve">OPTOKINETICKÝ TEST                                </t>
  </si>
  <si>
    <t>71126</t>
  </si>
  <si>
    <t>VIDEOOKULOGRAFIE</t>
  </si>
  <si>
    <t>71124</t>
  </si>
  <si>
    <t>VYŠETŘENÍ VESTIBULÁRNÍCH EVOKOVANÝCH MYOGENNÍCH PO</t>
  </si>
  <si>
    <t>71633</t>
  </si>
  <si>
    <t>DRENÁŽ HEMATOMU NEBO ABSCESU NOSNÍHO SEPTA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</si>
  <si>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</si>
  <si>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</si>
  <si>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</si>
  <si>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</si>
  <si>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</si>
  <si>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</si>
  <si>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</si>
  <si>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 xml:space="preserve">VYŠETŘENÍ OTOAKUSTICKÉ EMISE (OAE)                </t>
  </si>
  <si>
    <t>72131</t>
  </si>
  <si>
    <t>VYŠETŘENÍ ROZUMĚNÍ ŘEČI</t>
  </si>
  <si>
    <t xml:space="preserve">VYŠETŘENÍ ROZUMĚNÍ ŘEČI                           </t>
  </si>
  <si>
    <t>72137</t>
  </si>
  <si>
    <t xml:space="preserve">VYŠETŘENÍ ROZLIŠENÍ DISTINKTIVNÍCH RYSŮ HLÁSEK    </t>
  </si>
  <si>
    <t>VYŠETŘENÍ ROZLIŠENÍ DISTINKTIVNÍCH RYSŮ HLÁSEK</t>
  </si>
  <si>
    <t>72321</t>
  </si>
  <si>
    <t>ZHOTOVENÍ OTISKU ZVUKOVODU A BOLTCE PRO VÝROBU IND</t>
  </si>
  <si>
    <t>72323</t>
  </si>
  <si>
    <t xml:space="preserve">OPRAVA INDIVIDUÁLNÍ UŠNÍ VLOŽKY                   </t>
  </si>
  <si>
    <t>73023</t>
  </si>
  <si>
    <t>VYŠETŘENÍ KMENOVÝCH EVOKOVANÝCH POTENCIÁLŮ ZVUKOVÝ</t>
  </si>
  <si>
    <t>73028</t>
  </si>
  <si>
    <t>SCREENING SLUCHU U NOVOROZENCŮ</t>
  </si>
  <si>
    <t>72115</t>
  </si>
  <si>
    <t xml:space="preserve">VYŠETŘENÍ PRO APLIKACI SLUCHADLA KONTROLNÍ        </t>
  </si>
  <si>
    <t>72319</t>
  </si>
  <si>
    <t xml:space="preserve">TERAPEUTICKÉ SEZENÍ VE FONIATRII                  </t>
  </si>
  <si>
    <t>09525</t>
  </si>
  <si>
    <t>ROZHOVOR LÉKAŘE S RODINOU</t>
  </si>
  <si>
    <t xml:space="preserve">ROZHOVOR LÉKAŘE S RODINOU                         </t>
  </si>
  <si>
    <t>72125</t>
  </si>
  <si>
    <t>VYŠETŘENÍ HLASOVÉHO POLE A VYŠETŘENÍ VÝŠKY KONVERZ</t>
  </si>
  <si>
    <t>73029</t>
  </si>
  <si>
    <t>RESCREENING SLUCHU U NOVOROZENCŮ / KOJENCŮ</t>
  </si>
  <si>
    <t xml:space="preserve">RESCREENING SLUCHU U NOVOROZENCŮ / KOJENCŮ        </t>
  </si>
  <si>
    <t>72024</t>
  </si>
  <si>
    <t>VYŠETŘENÍ FONIATREM</t>
  </si>
  <si>
    <t xml:space="preserve">VYŠETŘENÍ FONIATREM                               </t>
  </si>
  <si>
    <t>72311</t>
  </si>
  <si>
    <t>POPIS ŘEČI PODLE ZVUKOVÉHO ZÁZNAMU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</si>
  <si>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</si>
  <si>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</si>
  <si>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</si>
  <si>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</si>
  <si>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</si>
  <si>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</si>
  <si>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</si>
  <si>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</si>
  <si>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</si>
  <si>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</si>
  <si>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</si>
  <si>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</si>
  <si>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</si>
  <si>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</si>
  <si>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</si>
  <si>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</si>
  <si>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</si>
  <si>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</si>
  <si>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</si>
  <si>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</si>
  <si>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</si>
  <si>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</si>
  <si>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</si>
  <si>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</si>
  <si>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</si>
  <si>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</si>
  <si>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</si>
  <si>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</si>
  <si>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</si>
  <si>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</si>
  <si>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</si>
  <si>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</si>
  <si>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TERAPEUTICKÉ SEZENÍ VE FONIATRII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</si>
  <si>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</si>
  <si>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</si>
  <si>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</si>
  <si>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</si>
  <si>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</si>
  <si>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</si>
  <si>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</si>
  <si>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</si>
  <si>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</si>
  <si>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</si>
  <si>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</si>
  <si>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51383</t>
  </si>
  <si>
    <t>GASTROTOMIE, DUODENOTOMIE NEBO JEDNODUCHÁ PYLOROPL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</si>
  <si>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</si>
  <si>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</si>
  <si>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</si>
  <si>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</si>
  <si>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</si>
  <si>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</si>
  <si>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</si>
  <si>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</si>
  <si>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</si>
  <si>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</si>
  <si>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</si>
  <si>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</si>
  <si>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 xml:space="preserve">RADIKÁLNÍ EXCIZE MALIGNÍHO MELANOBLASTOMU         </t>
  </si>
  <si>
    <t>61149</t>
  </si>
  <si>
    <t xml:space="preserve">UZAVŘENÍ DEFEKTU  KOŽNÍM LALOKEM MÍSTNÍM OD 10 DO </t>
  </si>
  <si>
    <t>61167</t>
  </si>
  <si>
    <t>TRANSPOZICE FASCIOKUTÁNNÍHO LALOKU</t>
  </si>
  <si>
    <t>51825</t>
  </si>
  <si>
    <t>SEKUNDÁRNÍ SUTURA RÁNY</t>
  </si>
  <si>
    <t>51111</t>
  </si>
  <si>
    <t>OPERACE CYSTY NEBO HEMANGIOMU NEBO LIPOMU NEBO PIL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</si>
  <si>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</si>
  <si>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</si>
  <si>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</si>
  <si>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</si>
  <si>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</si>
  <si>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</si>
  <si>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</si>
  <si>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</si>
  <si>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</si>
  <si>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</si>
  <si>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</si>
  <si>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</si>
  <si>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</si>
  <si>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</si>
  <si>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61145</t>
  </si>
  <si>
    <t>ODBĚR KORIOTUKOVÉHO ŠTĚPU</t>
  </si>
  <si>
    <t>61169</t>
  </si>
  <si>
    <t xml:space="preserve">TRANSPOZICE MUSKULÁRNÍHO LALOKU                   </t>
  </si>
  <si>
    <t>TRANSPOZICE MUSKULÁRNÍHO LALOKU</t>
  </si>
  <si>
    <t>6F5</t>
  </si>
  <si>
    <t>04400</t>
  </si>
  <si>
    <t>SVODNÁ ANESTEZIE</t>
  </si>
  <si>
    <t>04410</t>
  </si>
  <si>
    <t>INJEKČNÍ  ANESTESIE</t>
  </si>
  <si>
    <t>04740</t>
  </si>
  <si>
    <t>ODSTRANĚNÍ SEKVESTRU</t>
  </si>
  <si>
    <t>65419</t>
  </si>
  <si>
    <t xml:space="preserve">RESEKCE KLOUBNÍHO VÝBĚŽKU DOLNÍ ČELISTI           </t>
  </si>
  <si>
    <t>RESEKCE KLOUBNÍHO VÝBĚŽKU DOLNÍ ČELISTI</t>
  </si>
  <si>
    <t>65423</t>
  </si>
  <si>
    <t>RESEKCE DOLNÍ ČELISTI BEZ PŘERUŠENÍ KONTINUITY - J</t>
  </si>
  <si>
    <t>65939</t>
  </si>
  <si>
    <t>HEMIMANDIBULEKTOMIE S EXARTIKULACÍ</t>
  </si>
  <si>
    <t>71747</t>
  </si>
  <si>
    <t>ČÁSTEČNÁ EXSTIRPACE KRČNÍCH UZLIN</t>
  </si>
  <si>
    <t>65313</t>
  </si>
  <si>
    <t xml:space="preserve">OSTEOTOMIE VĚTVE DOLNÍ ČELISTI - JEDNA STRANA     </t>
  </si>
  <si>
    <t>65417</t>
  </si>
  <si>
    <t>RESEKCE DOLNÍ ČELISTI S PŘERUŠENÍM KONTINUITY - JE</t>
  </si>
  <si>
    <t>65951</t>
  </si>
  <si>
    <t xml:space="preserve">GLOSEKTOMIE PARCIÁLNÍ                             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</si>
  <si>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</si>
  <si>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</si>
  <si>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</si>
  <si>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</si>
  <si>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</si>
  <si>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</si>
  <si>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</si>
  <si>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</si>
  <si>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71769</t>
  </si>
  <si>
    <t>EXSTIRPACE SUBMANDIBULÁRNÍ NEBO SUBLINGUÁLNÍ ŽLÁZY</t>
  </si>
  <si>
    <t>65611</t>
  </si>
  <si>
    <t xml:space="preserve">EXCIZE LÉZE V DUTINĚ ÚSTNÍ NAD 4 CM               </t>
  </si>
  <si>
    <t>EXCIZE LÉZE V DUTINĚ ÚSTNÍ NAD 4 CM</t>
  </si>
  <si>
    <t>65113</t>
  </si>
  <si>
    <t xml:space="preserve">DIAGNOSTICKÁ EXCIZE TVRDÝCH TKÁNÍ                 </t>
  </si>
  <si>
    <t>7F1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</si>
  <si>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</si>
  <si>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</si>
  <si>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</si>
  <si>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</si>
  <si>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</si>
  <si>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</si>
  <si>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</si>
  <si>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0065989</t>
  </si>
  <si>
    <t>0066020</t>
  </si>
  <si>
    <t>AUGMENTIN 1,2 G</t>
  </si>
  <si>
    <t>0066137</t>
  </si>
  <si>
    <t>OFLOXIN INF</t>
  </si>
  <si>
    <t>0094176</t>
  </si>
  <si>
    <t>CEFOTAXIME LEK</t>
  </si>
  <si>
    <t>0096413</t>
  </si>
  <si>
    <t>0096414</t>
  </si>
  <si>
    <t>GENTAMICIN LEK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</si>
  <si>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</si>
  <si>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</si>
  <si>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</si>
  <si>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</si>
  <si>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</si>
  <si>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</si>
  <si>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</si>
  <si>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0151458</t>
  </si>
  <si>
    <t>CEFUROXIM KABI</t>
  </si>
  <si>
    <t>0162180</t>
  </si>
  <si>
    <t>CIPROFLOXACIN KABI</t>
  </si>
  <si>
    <t>0162187</t>
  </si>
  <si>
    <t>0164350</t>
  </si>
  <si>
    <t>0164407</t>
  </si>
  <si>
    <t>0113453</t>
  </si>
  <si>
    <t>0129834</t>
  </si>
  <si>
    <t>0129836</t>
  </si>
  <si>
    <t>0113424</t>
  </si>
  <si>
    <t>PIPERACILLIN/TAZOBACTAM IBIGEN</t>
  </si>
  <si>
    <t>0195147</t>
  </si>
  <si>
    <t>AMIKACIN MEDOPHARM</t>
  </si>
  <si>
    <t>0183817</t>
  </si>
  <si>
    <t>ARCHIFAR</t>
  </si>
  <si>
    <t>0026700</t>
  </si>
  <si>
    <t>NEORECORMON</t>
  </si>
  <si>
    <t>0201961</t>
  </si>
  <si>
    <t>AMPICILIN 1,0 BIOTIKA</t>
  </si>
  <si>
    <t>0207309</t>
  </si>
  <si>
    <t>0209227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</si>
  <si>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</si>
  <si>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</si>
  <si>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</si>
  <si>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</si>
  <si>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</si>
  <si>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</si>
  <si>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</si>
  <si>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</si>
  <si>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</si>
  <si>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</si>
  <si>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</si>
  <si>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</si>
  <si>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</si>
  <si>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</si>
  <si>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</si>
  <si>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</si>
  <si>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</si>
  <si>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</si>
  <si>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</si>
  <si>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</si>
  <si>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</si>
  <si>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</si>
  <si>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</si>
  <si>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</si>
  <si>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</si>
  <si>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</si>
  <si>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</si>
  <si>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</si>
  <si>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</si>
  <si>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</si>
  <si>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</si>
  <si>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</si>
  <si>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0053485</t>
  </si>
  <si>
    <t>ENDOŠITÍ - BEZ ZÁSOBNÍKU - ENDO STITCH 10MM (PZT 0</t>
  </si>
  <si>
    <t>0049999</t>
  </si>
  <si>
    <t>EXTRAKTOR KOŽNÍCH SVOREK - PROXIMATE</t>
  </si>
  <si>
    <t>0067533</t>
  </si>
  <si>
    <t>0067524</t>
  </si>
  <si>
    <t>0067530</t>
  </si>
  <si>
    <t>0005608</t>
  </si>
  <si>
    <t>NÁVLEK NA OPMI, TYP 75                      306075</t>
  </si>
  <si>
    <t>0006770</t>
  </si>
  <si>
    <t>FIXÁTOR ZEVNÍ  KRUHOVÝ ILIZAREV, UNIVERS. DÍL</t>
  </si>
  <si>
    <t>00631</t>
  </si>
  <si>
    <t xml:space="preserve">OD TYPU 31 - PRO NEMOCNICE TYPU 3, (KATEGORIE 6)  </t>
  </si>
  <si>
    <t>09227</t>
  </si>
  <si>
    <t xml:space="preserve">I. V. APLIKACE KRVE NEBO KREVNÍCH DERIVÁTŮ        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</si>
  <si>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</si>
  <si>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</si>
  <si>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</si>
  <si>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</si>
  <si>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</si>
  <si>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65613</t>
  </si>
  <si>
    <t xml:space="preserve">EXCIZE LÉZE V ÚSTNÍ DUTINĚ - OD 2 CM DO 4 CM      </t>
  </si>
  <si>
    <t>EXCIZE LÉZE V ÚSTNÍ DUTINĚ - OD 2 CM DO 4 CM</t>
  </si>
  <si>
    <t>ENDOSKOPIE PARANASÁLNÍ DUTINY</t>
  </si>
  <si>
    <t>71311</t>
  </si>
  <si>
    <t xml:space="preserve">LARYNGOSKOPIE PŘÍMÁ                               </t>
  </si>
  <si>
    <t>LARYNGOSKOPIE PŘÍMÁ</t>
  </si>
  <si>
    <t>71517</t>
  </si>
  <si>
    <t xml:space="preserve">ODSTRANĚNÍ CIZÍHO TĚLESA ZE STŘEDOUŠÍ             </t>
  </si>
  <si>
    <t>71521</t>
  </si>
  <si>
    <t xml:space="preserve">RESEKCE BOLTCE S POSUNEM KOŽNÍHO LALOKU MÍSTNĚ    </t>
  </si>
  <si>
    <t>RESEKCE BOLTCE S POSUNEM KOŽNÍHO LALOKU MÍSTNĚ</t>
  </si>
  <si>
    <t>71527</t>
  </si>
  <si>
    <t xml:space="preserve">EXCIZE JEDNODUCHÉ EXOSTÓZY VE ZVUKOVODU           </t>
  </si>
  <si>
    <t>EXCIZE JEDNODUCHÉ EXOSTÓZY VE ZVUKOVODU</t>
  </si>
  <si>
    <t>71531</t>
  </si>
  <si>
    <t xml:space="preserve">PLASTICKÁ OPERACE ATRÉZIE ZVUKOVODU               </t>
  </si>
  <si>
    <t>71537</t>
  </si>
  <si>
    <t>MASTOIDEKTOMIE</t>
  </si>
  <si>
    <t xml:space="preserve">MASTOIDEKTOMIE                                    </t>
  </si>
  <si>
    <t>71541</t>
  </si>
  <si>
    <t xml:space="preserve">REVIZE PO ATTIKOANTROMASTOIDEKTOMII               </t>
  </si>
  <si>
    <t>REVIZE PO ATTIKOANTROMASTOIDEKTOMII</t>
  </si>
  <si>
    <t>71547</t>
  </si>
  <si>
    <t xml:space="preserve">TYMPANOPLASTIKA S OSSIKULOPLASTIKOU               </t>
  </si>
  <si>
    <t>TYMPANOPLASTIKA S OSSIKULOPLASTIKOU</t>
  </si>
  <si>
    <t>71551</t>
  </si>
  <si>
    <t>TYMPANOTOMIE</t>
  </si>
  <si>
    <t xml:space="preserve">TYMPANOTOMIE                                      </t>
  </si>
  <si>
    <t>71557</t>
  </si>
  <si>
    <t xml:space="preserve">STAPEDEKTOMIE NEBO STAPEDOTOMIE S PROTÉZKOU       </t>
  </si>
  <si>
    <t>71617</t>
  </si>
  <si>
    <t>EXCIZE VÍCEČETNÝCH NOSNÍCH POLYPŮ</t>
  </si>
  <si>
    <t xml:space="preserve">EXCIZE VÍCEČETNÝCH NOSNÍCH POLYPŮ                 </t>
  </si>
  <si>
    <t>71627</t>
  </si>
  <si>
    <t xml:space="preserve">ZADNÍ TAMPONÁDA NOSNÍ PRO EPISTAXI                </t>
  </si>
  <si>
    <t>71641</t>
  </si>
  <si>
    <t xml:space="preserve">SUBMUKÓZNÍ RESEKCE NOSNÍ PŘEPÁŽKY                 </t>
  </si>
  <si>
    <t>SUBMUKÓZNÍ RESEKCE NOSNÍ PŘEPÁŽKY</t>
  </si>
  <si>
    <t>71651</t>
  </si>
  <si>
    <t xml:space="preserve">SEPTOPLASTIKA                                     </t>
  </si>
  <si>
    <t>SEPTOPLASTIKA</t>
  </si>
  <si>
    <t>71671</t>
  </si>
  <si>
    <t>MAXILÁRNÍ INTRANAZÁLNÍ ANTROSTOMIE</t>
  </si>
  <si>
    <t xml:space="preserve">MAXILÁRNÍ INTRANAZÁLNÍ ANTROSTOMIE                </t>
  </si>
  <si>
    <t>71673</t>
  </si>
  <si>
    <t xml:space="preserve">CALDWELL-LUCOVA OPERACE                           </t>
  </si>
  <si>
    <t>CALDWELL-LUCOVA OPERACE</t>
  </si>
  <si>
    <t>71677</t>
  </si>
  <si>
    <t xml:space="preserve">ETMOIDEKTOMIE ENDONAZÁLNÍ                         </t>
  </si>
  <si>
    <t>ETMOIDEKTOMIE ENDONAZÁLNÍ</t>
  </si>
  <si>
    <t>71681</t>
  </si>
  <si>
    <t xml:space="preserve">SFENOIDOTOMIE                                     </t>
  </si>
  <si>
    <t>SFENOIDOTOMIE</t>
  </si>
  <si>
    <t>71717</t>
  </si>
  <si>
    <t>TRACHEOTOMIE</t>
  </si>
  <si>
    <t xml:space="preserve">TRACHEOTOMIE                                      </t>
  </si>
  <si>
    <t>71723</t>
  </si>
  <si>
    <t xml:space="preserve">UZAVŘENÍ PERZISTUJÍCÍHO TRACHEOTOMICKÉHO KANÁLU   </t>
  </si>
  <si>
    <t>UZAVŘENÍ PERZISTUJÍCÍHO TRACHEOTOMICKÉHO KANÁLU</t>
  </si>
  <si>
    <t>71731</t>
  </si>
  <si>
    <t>LARYNGEKTOMIE ROZŠÍŘENÁ</t>
  </si>
  <si>
    <t>71733</t>
  </si>
  <si>
    <t>LARYNGEKTOMIE TOTÁLNÍ</t>
  </si>
  <si>
    <t xml:space="preserve">LARYNGEKTOMIE TOTÁLNÍ                             </t>
  </si>
  <si>
    <t xml:space="preserve">ČÁSTEČNÁ EXSTIRPACE KRČNÍCH UZLIN                 </t>
  </si>
  <si>
    <t>71751</t>
  </si>
  <si>
    <t xml:space="preserve">EXENTERACE KRČNÍCH UZLIN JEDNOSTRANNÁ             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</si>
  <si>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</si>
  <si>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</si>
  <si>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</si>
  <si>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</si>
  <si>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</si>
  <si>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</si>
  <si>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</si>
  <si>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 xml:space="preserve">TONZILEKTOMIE                                     </t>
  </si>
  <si>
    <t>TONZILEKTOMIE</t>
  </si>
  <si>
    <t>71771</t>
  </si>
  <si>
    <t>PAROTIDEKTOMIE TOTÁLNÍ KONZERVATIVNÍ</t>
  </si>
  <si>
    <t xml:space="preserve">PAROTIDEKTOMIE TOTÁLNÍ KONZERVATIVNÍ              </t>
  </si>
  <si>
    <t>71773</t>
  </si>
  <si>
    <t xml:space="preserve">PAROTIDEKTOMIE RADIKÁLNÍ                          </t>
  </si>
  <si>
    <t>PAROTIDEKTOMIE RADIKÁLNÍ</t>
  </si>
  <si>
    <t>71777</t>
  </si>
  <si>
    <t>PŘÍUŠNÍ ŽLÁZA - EXCIZE MALÉHO TUMORU, EVENT. BIOPS</t>
  </si>
  <si>
    <t>71791</t>
  </si>
  <si>
    <t xml:space="preserve">EXSTIRPACE LATERÁLNÍ KRČNÍ CYSTY                  </t>
  </si>
  <si>
    <t>EXSTIRPACE LATERÁLNÍ KRČNÍ CYSTY</t>
  </si>
  <si>
    <t>71821</t>
  </si>
  <si>
    <t>LASER V ORL Á 10 MINUT</t>
  </si>
  <si>
    <t xml:space="preserve">LASER V ORL Á 10 MINUT    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</si>
  <si>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</si>
  <si>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</si>
  <si>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</si>
  <si>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</si>
  <si>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EXCIZE Z NAZOFARYNGU</t>
  </si>
  <si>
    <t>71543</t>
  </si>
  <si>
    <t xml:space="preserve">OBLITERACE MASTOIDEÁLNÍ DUTINY                    </t>
  </si>
  <si>
    <t>OBLITERACE MASTOIDEÁLNÍ DUTINY</t>
  </si>
  <si>
    <t>00602</t>
  </si>
  <si>
    <t xml:space="preserve">OD TYPU 02 - PRO NEMOCNICE TYPU 3, (KATEGORIE 6)  </t>
  </si>
  <si>
    <t>71749</t>
  </si>
  <si>
    <t xml:space="preserve">BLOKOVÁ DISEKCE KRČNÍCH UZLIN                     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</si>
  <si>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</si>
  <si>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</si>
  <si>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</si>
  <si>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</si>
  <si>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</si>
  <si>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</si>
  <si>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 xml:space="preserve">OD TYPU 32 - PRO NEMOCNICE TYPU 3, (KATEGORIE 6)  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</si>
  <si>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</si>
  <si>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</si>
  <si>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</si>
  <si>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</si>
  <si>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</si>
  <si>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 xml:space="preserve">ENDOSKOPICKÁ OPERACE V NOSNÍ DUTINĚ               </t>
  </si>
  <si>
    <t>71775</t>
  </si>
  <si>
    <t>PAROTIDEKTOMIE LATERÁLNÍ KONZERVATIVNÍ</t>
  </si>
  <si>
    <t xml:space="preserve">PAROTIDEKTOMIE LATERÁLNÍ KONZERVATIVNÍ            </t>
  </si>
  <si>
    <t>51131</t>
  </si>
  <si>
    <t>ODSTRANĚNÍ PARATYREOIDÁLNÍHO TUMORU</t>
  </si>
  <si>
    <t xml:space="preserve">ODSTRANĚNÍ PARATYREOIDÁLNÍHO TUMORU               </t>
  </si>
  <si>
    <t>71530</t>
  </si>
  <si>
    <t xml:space="preserve">REKONSTRUKCE ZADNÍ HORNÍ STĚNY ZVUKOVODU          </t>
  </si>
  <si>
    <t>REKONSTRUKCE ZADNÍ HORNÍ STĚNY ZVUKOVODU</t>
  </si>
  <si>
    <t>71539</t>
  </si>
  <si>
    <t>TYMPANOMASTOIDEKTOMIE NEBO ATTIKOANTROTOMIE</t>
  </si>
  <si>
    <t xml:space="preserve">TYMPANOMASTOIDEKTOMIE NEBO ATTIKOANTROTOMIE       </t>
  </si>
  <si>
    <t>71765</t>
  </si>
  <si>
    <t xml:space="preserve">ADENOTOMIE                                        </t>
  </si>
  <si>
    <t>ADENOTOMIE</t>
  </si>
  <si>
    <t>71635</t>
  </si>
  <si>
    <t xml:space="preserve">MUKOTOMIE NEBO KONCHEKTOMIE                       </t>
  </si>
  <si>
    <t>MUKOTOMIE NEBO KONCHEKTOMIE</t>
  </si>
  <si>
    <t>71545</t>
  </si>
  <si>
    <t xml:space="preserve">MYRINGOPLASTIKA                                   </t>
  </si>
  <si>
    <t>MYRINGOPLASTIKA</t>
  </si>
  <si>
    <t>71319</t>
  </si>
  <si>
    <t xml:space="preserve">ESOFAGOSKOPIE RIGIDNÍ                             </t>
  </si>
  <si>
    <t>ESOFAGOSKOPIE RIGIDNÍ</t>
  </si>
  <si>
    <t>71729</t>
  </si>
  <si>
    <t>ODSTRANĚNÍ POLYPU NEBO JINÉHO NOVOTVARU Z HRTANU N</t>
  </si>
  <si>
    <t>EXCIZE KOŽNÍ LÉZE, SUTURA VÍCE NEŽ 10 CM</t>
  </si>
  <si>
    <t>71549</t>
  </si>
  <si>
    <t xml:space="preserve">TYMPANOPLASTIKA S REKONSTRUKCÍ ŘETĚZU KŮSTEK      </t>
  </si>
  <si>
    <t>TYMPANOPLASTIKA S REKONSTRUKCÍ ŘETĚZU KŮSTEK</t>
  </si>
  <si>
    <t>51127</t>
  </si>
  <si>
    <t>HEMITYROIDEKTOMIE (TOTÁLNÍ LOBEKTOMIE ŠTÍTNÉ ŽLÁZY</t>
  </si>
  <si>
    <t>71525</t>
  </si>
  <si>
    <t>LOKÁLNÍ ODSTRANĚNÍ POLYPU ZE ZVUKOVODU</t>
  </si>
  <si>
    <t>71529</t>
  </si>
  <si>
    <t xml:space="preserve">EXCIZE VÍCEČETNÝCH EXOSTÓZ ZVUKOVODU KOMPLIKOVANÁ </t>
  </si>
  <si>
    <t>EXCIZE VÍCEČETNÝCH EXOSTÓZ ZVUKOVODU KOMPLIKOVANÁ</t>
  </si>
  <si>
    <t>71735</t>
  </si>
  <si>
    <t>LARYNGOFISSURA (THYREOTOMIE) VČETNĚ DALŠÍHO ENDOLA</t>
  </si>
  <si>
    <t>71665</t>
  </si>
  <si>
    <t xml:space="preserve">FENESTRACE ČELNÍ DUTINY                           </t>
  </si>
  <si>
    <t>75421</t>
  </si>
  <si>
    <t xml:space="preserve">DACRYOCYSTORINOSTOMIE                             </t>
  </si>
  <si>
    <t>DACRYOCYSTORINOSTOMIE</t>
  </si>
  <si>
    <t>71515</t>
  </si>
  <si>
    <t>OPERAČNÍ ODSTRANĚNÍ CIZÍHO TĚLESA ZE ZVUKOVODU</t>
  </si>
  <si>
    <t>71619</t>
  </si>
  <si>
    <t xml:space="preserve">EXSTIRPACE ANTROCHOANÁLNÍHO POLYPU                </t>
  </si>
  <si>
    <t>71555</t>
  </si>
  <si>
    <t xml:space="preserve">MOBILIZACE TŘMÍNKU                                </t>
  </si>
  <si>
    <t>MOBILIZACE TŘMÍNKU</t>
  </si>
  <si>
    <t>71675</t>
  </si>
  <si>
    <t>OPER. SEC. JANSEN-RITTER, OPER. SEC. KILLIAN</t>
  </si>
  <si>
    <t xml:space="preserve">OPERACE RANULY                                    </t>
  </si>
  <si>
    <t>71655</t>
  </si>
  <si>
    <t>OTEVŘENÁ REPOZICE ZLOMENINY NOSNÍCH KŮSTEK</t>
  </si>
  <si>
    <t xml:space="preserve">OTEVŘENÁ REPOZICE ZLOMENINY NOSNÍCH KŮSTEK        </t>
  </si>
  <si>
    <t>71573</t>
  </si>
  <si>
    <t xml:space="preserve">RESEKCE TEMPORÁLNÍ KOSTI                          </t>
  </si>
  <si>
    <t>RESEKCE TEMPORÁLNÍ KOSTI</t>
  </si>
  <si>
    <t>71742</t>
  </si>
  <si>
    <t xml:space="preserve">OPERACE LARYNGOKÉLY                               </t>
  </si>
  <si>
    <t>71649</t>
  </si>
  <si>
    <t xml:space="preserve">RESEKCE SPINY NEBO KRISTY NOSNÍ PŘEPÁŽKY          </t>
  </si>
  <si>
    <t>RESEKCE SPINY NEBO KRISTY NOSNÍ PŘEPÁŽKY</t>
  </si>
  <si>
    <t>71725</t>
  </si>
  <si>
    <t xml:space="preserve">VYTVOŘENÍ FONAČNÍ PÍŠTĚLE                         </t>
  </si>
  <si>
    <t>VYTVOŘENÍ FONAČNÍ PÍŠTĚLE</t>
  </si>
  <si>
    <t>71779</t>
  </si>
  <si>
    <t xml:space="preserve">REKONSTRUKCE DUCTUS STENONI                       </t>
  </si>
  <si>
    <t>71785</t>
  </si>
  <si>
    <t xml:space="preserve">KRIKO-FARYNGEÁLNÍ MYOTOMIE S RESEKCÍ DIVERTIKLU   </t>
  </si>
  <si>
    <t>71629</t>
  </si>
  <si>
    <t xml:space="preserve">ODSTRANĚNÍ ZADNÍ NOSNÍ TAMPONÁDY                  </t>
  </si>
  <si>
    <t>ODSTRANĚNÍ ZADNÍ NOSNÍ TAMPONÁDY</t>
  </si>
  <si>
    <t>71536</t>
  </si>
  <si>
    <t xml:space="preserve">UZÁVĚR PÍŠTĚLE MASTOIDEÁLNÍ                       </t>
  </si>
  <si>
    <t>UZÁVĚR PÍŠTĚLE MASTOIDEÁLNÍ</t>
  </si>
  <si>
    <t>71799</t>
  </si>
  <si>
    <t xml:space="preserve">LATEROFIXACE, MEDIOFIXACE HLASIVKY                </t>
  </si>
  <si>
    <t>LATEROFIXACE, MEDIOFIXACE HLASIVKY</t>
  </si>
  <si>
    <t>71121</t>
  </si>
  <si>
    <t>POSTUROGRAFIE</t>
  </si>
  <si>
    <t>71637</t>
  </si>
  <si>
    <t>EXCIZE INTRANAZÁLNÍ LÉZE Z LATERÁLNÍ RINOTOMIE</t>
  </si>
  <si>
    <t>71553</t>
  </si>
  <si>
    <t xml:space="preserve">TYMPANOTOMIE S ODSTRANĚNÍM STŘEDOUŠNÍHO TUMORU    </t>
  </si>
  <si>
    <t>71822</t>
  </si>
  <si>
    <t>RADIOFREKVENČNÍ TERMOTERAPIE (RFITT) V ORL A CHIRU</t>
  </si>
  <si>
    <t>71647</t>
  </si>
  <si>
    <t>OPERACE ATREZIE CHOAN TRANSPALATINÁLNĚ</t>
  </si>
  <si>
    <t>7F5</t>
  </si>
  <si>
    <t>75451</t>
  </si>
  <si>
    <t xml:space="preserve">SKLEROPLASTICKÁ OPERACE - 1 OKO                   </t>
  </si>
  <si>
    <t>14</t>
  </si>
  <si>
    <t>16</t>
  </si>
  <si>
    <t>17</t>
  </si>
  <si>
    <t>18</t>
  </si>
  <si>
    <t>20</t>
  </si>
  <si>
    <t>21</t>
  </si>
  <si>
    <t>ZAVEDENÍ GASTRICKÉ SONDY PRO ENTERÁLNÍ VÝŽIVU</t>
  </si>
  <si>
    <t>22</t>
  </si>
  <si>
    <t>25</t>
  </si>
  <si>
    <t>26</t>
  </si>
  <si>
    <t>30</t>
  </si>
  <si>
    <t>31</t>
  </si>
  <si>
    <t>32</t>
  </si>
  <si>
    <t>50</t>
  </si>
  <si>
    <t>59</t>
  </si>
  <si>
    <t>OPRAVA INDIVIDUÁLNÍ UŠNÍ VLOŽKY</t>
  </si>
  <si>
    <t>VYŠETŘENÍ PRO APLIKACI SLUCHADLA KONTROLNÍ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</si>
  <si>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</si>
  <si>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</si>
  <si>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</si>
  <si>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</si>
  <si>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</si>
  <si>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</si>
  <si>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</si>
  <si>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</si>
  <si>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</si>
  <si>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</si>
  <si>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</si>
  <si>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</si>
  <si>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</si>
  <si>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</si>
  <si>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</si>
  <si>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</si>
  <si>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</si>
  <si>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</si>
  <si>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</si>
  <si>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</si>
  <si>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</si>
  <si>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</si>
  <si>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</si>
  <si>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</si>
  <si>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</si>
  <si>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</si>
  <si>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</si>
  <si>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</si>
  <si>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</si>
  <si>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</si>
  <si>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</si>
  <si>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</si>
  <si>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</si>
  <si>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</si>
  <si>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</si>
  <si>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</si>
  <si>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</si>
  <si>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</si>
  <si>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</si>
  <si>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</si>
  <si>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</si>
  <si>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</si>
  <si>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</si>
  <si>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</si>
  <si>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</si>
  <si>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</si>
  <si>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</si>
  <si>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</si>
  <si>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</si>
  <si>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</si>
  <si>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</si>
  <si>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</si>
  <si>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</si>
  <si>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</si>
  <si>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</si>
  <si>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</si>
  <si>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</si>
  <si>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</si>
  <si>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</si>
  <si>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</si>
  <si>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</si>
  <si>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</si>
  <si>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</si>
  <si>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</si>
  <si>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</si>
  <si>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</si>
  <si>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</si>
  <si>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</si>
  <si>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</si>
  <si>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</si>
  <si>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</si>
  <si>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</si>
  <si>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</si>
  <si>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</si>
  <si>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</si>
  <si>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</si>
  <si>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</si>
  <si>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</si>
  <si>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</si>
  <si>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</si>
  <si>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</si>
  <si>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</si>
  <si>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</si>
  <si>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</si>
  <si>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</si>
  <si>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</si>
  <si>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</si>
  <si>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</si>
  <si>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</si>
  <si>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</si>
  <si>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</si>
  <si>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</si>
  <si>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</si>
  <si>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</si>
  <si>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</si>
  <si>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</si>
  <si>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</si>
  <si>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</si>
  <si>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</si>
  <si>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</si>
  <si>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</si>
  <si>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</si>
  <si>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</si>
  <si>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</si>
  <si>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</si>
  <si>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</si>
  <si>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</si>
  <si>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</si>
  <si>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</si>
  <si>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06021</t>
  </si>
  <si>
    <t xml:space="preserve">VELKÉ VÝKONY NA ŽALUDKU, JÍCNU A DVANÁCTNÍKU BEZ CC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</si>
  <si>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</si>
  <si>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</si>
  <si>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</si>
  <si>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</si>
  <si>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</si>
  <si>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</si>
  <si>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</si>
  <si>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</si>
  <si>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</si>
  <si>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</si>
  <si>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</si>
  <si>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</si>
  <si>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08371</t>
  </si>
  <si>
    <t xml:space="preserve">KONZERVATIVNÍ LÉČBA PROBLÉMŮ SE ZÁDY BEZ CC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</si>
  <si>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</si>
  <si>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</si>
  <si>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</si>
  <si>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</si>
  <si>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</si>
  <si>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</si>
  <si>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</si>
  <si>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</si>
  <si>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</si>
  <si>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</si>
  <si>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</si>
  <si>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</si>
  <si>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</si>
  <si>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</si>
  <si>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</si>
  <si>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</si>
  <si>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</si>
  <si>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</si>
  <si>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</si>
  <si>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</si>
  <si>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</si>
  <si>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</si>
  <si>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</si>
  <si>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</si>
  <si>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</si>
  <si>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</si>
  <si>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</si>
  <si>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</si>
  <si>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</si>
  <si>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</si>
  <si>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</si>
  <si>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</si>
  <si>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</si>
  <si>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</si>
  <si>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</si>
  <si>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</si>
  <si>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</si>
  <si>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</si>
  <si>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</si>
  <si>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</si>
  <si>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</si>
  <si>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</si>
  <si>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</si>
  <si>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</si>
  <si>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</si>
  <si>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</si>
  <si>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</si>
  <si>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</si>
  <si>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</si>
  <si>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</si>
  <si>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</si>
  <si>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</si>
  <si>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</si>
  <si>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</si>
  <si>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</si>
  <si>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</si>
  <si>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</si>
  <si>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</si>
  <si>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</si>
  <si>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</si>
  <si>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</si>
  <si>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</si>
  <si>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</si>
  <si>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</si>
  <si>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</si>
  <si>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</si>
  <si>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</si>
  <si>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</si>
  <si>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</si>
  <si>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</si>
  <si>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</si>
  <si>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</si>
  <si>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</si>
  <si>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</si>
  <si>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</si>
  <si>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</si>
  <si>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</si>
  <si>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</si>
  <si>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</si>
  <si>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</si>
  <si>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</si>
  <si>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</si>
  <si>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</si>
  <si>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</si>
  <si>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</si>
  <si>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</si>
  <si>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</si>
  <si>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</si>
  <si>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</si>
  <si>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</si>
  <si>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</si>
  <si>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</si>
  <si>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</si>
  <si>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</si>
  <si>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</si>
  <si>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</si>
  <si>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</si>
  <si>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</si>
  <si>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</si>
  <si>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</si>
  <si>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</si>
  <si>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</si>
  <si>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</si>
  <si>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</si>
  <si>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</si>
  <si>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</si>
  <si>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</si>
  <si>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</si>
  <si>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</si>
  <si>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</si>
  <si>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</si>
  <si>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</si>
  <si>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</si>
  <si>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</si>
  <si>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</si>
  <si>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</si>
  <si>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</si>
  <si>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 xml:space="preserve">SCINTIGRAFIE PLIC PERFÚZNÍ                        </t>
  </si>
  <si>
    <t>47021</t>
  </si>
  <si>
    <t>KOMPLEXNÍ VYŠETŘENÍ LÉKAŘEM SE SPECIALIZOVANOU ZPŮ</t>
  </si>
  <si>
    <t>816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</si>
  <si>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</si>
  <si>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</si>
  <si>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</si>
  <si>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</si>
  <si>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</si>
  <si>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</si>
  <si>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</si>
  <si>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</si>
  <si>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</si>
  <si>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</si>
  <si>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</si>
  <si>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</si>
  <si>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</si>
  <si>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</si>
  <si>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</si>
  <si>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</si>
  <si>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</si>
  <si>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</si>
  <si>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</si>
  <si>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</si>
  <si>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</si>
  <si>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</si>
  <si>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</si>
  <si>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</si>
  <si>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</si>
  <si>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</si>
  <si>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</si>
  <si>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</si>
  <si>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</si>
  <si>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</si>
  <si>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</si>
  <si>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</si>
  <si>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</si>
  <si>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</si>
  <si>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</si>
  <si>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</si>
  <si>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</si>
  <si>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</si>
  <si>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</si>
  <si>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</si>
  <si>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</si>
  <si>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</si>
  <si>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</si>
  <si>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</si>
  <si>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</si>
  <si>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</si>
  <si>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</si>
  <si>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</si>
  <si>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</si>
  <si>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</si>
  <si>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</si>
  <si>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</si>
  <si>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</si>
  <si>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</si>
  <si>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</si>
  <si>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</si>
  <si>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</si>
  <si>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</si>
  <si>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</si>
  <si>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</si>
  <si>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</si>
  <si>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</si>
  <si>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</si>
  <si>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</si>
  <si>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</si>
  <si>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</si>
  <si>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</si>
  <si>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</si>
  <si>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</si>
  <si>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</si>
  <si>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</si>
  <si>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</si>
  <si>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</si>
  <si>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</si>
  <si>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</si>
  <si>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</si>
  <si>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</si>
  <si>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 xml:space="preserve">KYSELINA MLÉČNÁ (LAKTÁT) STATIM                   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</si>
  <si>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</si>
  <si>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</si>
  <si>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</si>
  <si>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</si>
  <si>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</si>
  <si>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</si>
  <si>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</si>
  <si>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</si>
  <si>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</si>
  <si>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</si>
  <si>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</si>
  <si>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81481</t>
  </si>
  <si>
    <t>AMYLÁZA PANKREATICKÁ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</si>
  <si>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</si>
  <si>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</si>
  <si>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</si>
  <si>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</si>
  <si>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</si>
  <si>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</si>
  <si>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</si>
  <si>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</si>
  <si>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</si>
  <si>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</si>
  <si>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</si>
  <si>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</si>
  <si>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</si>
  <si>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</si>
  <si>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</si>
  <si>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</si>
  <si>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</si>
  <si>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</si>
  <si>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</si>
  <si>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</si>
  <si>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</si>
  <si>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 xml:space="preserve">STANOVENÍ TRANSFERINU                             </t>
  </si>
  <si>
    <t>91167</t>
  </si>
  <si>
    <t xml:space="preserve">STANOVENÍ LEHKÝCH ŘETĚZCU KAPPA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</si>
  <si>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</si>
  <si>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</si>
  <si>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</si>
  <si>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</si>
  <si>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</si>
  <si>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</si>
  <si>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</si>
  <si>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</si>
  <si>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</si>
  <si>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</si>
  <si>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</si>
  <si>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93161</t>
  </si>
  <si>
    <t>INZULÍN</t>
  </si>
  <si>
    <t>93171</t>
  </si>
  <si>
    <t>PARATHORMON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</si>
  <si>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</si>
  <si>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</si>
  <si>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</si>
  <si>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</si>
  <si>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</si>
  <si>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>ANTIGEN SQUAMÓZNÍCH NÁDOROVÝCH BUNĚK (SCC)</t>
  </si>
  <si>
    <t>93231</t>
  </si>
  <si>
    <t xml:space="preserve">TYREOGLOBULIN AUTOPROTILÁTKY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</si>
  <si>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</si>
  <si>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</si>
  <si>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</si>
  <si>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</si>
  <si>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</si>
  <si>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</si>
  <si>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</si>
  <si>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</si>
  <si>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</si>
  <si>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</si>
  <si>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</si>
  <si>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</si>
  <si>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</si>
  <si>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</si>
  <si>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</si>
  <si>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</si>
  <si>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</si>
  <si>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</si>
  <si>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</si>
  <si>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</si>
  <si>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</si>
  <si>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</si>
  <si>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</si>
  <si>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</si>
  <si>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</si>
  <si>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</si>
  <si>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</si>
  <si>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</si>
  <si>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</si>
  <si>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</si>
  <si>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</si>
  <si>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</si>
  <si>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</si>
  <si>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</si>
  <si>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</si>
  <si>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</si>
  <si>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</si>
  <si>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</si>
  <si>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</si>
  <si>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</si>
  <si>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</si>
  <si>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</si>
  <si>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</si>
  <si>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</si>
  <si>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</si>
  <si>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</si>
  <si>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</si>
  <si>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</si>
  <si>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</si>
  <si>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</si>
  <si>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</si>
  <si>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</si>
  <si>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</si>
  <si>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</si>
  <si>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</si>
  <si>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</si>
  <si>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</si>
  <si>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</si>
  <si>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</si>
  <si>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</si>
  <si>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</si>
  <si>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</si>
  <si>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</si>
  <si>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</si>
  <si>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</si>
  <si>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</si>
  <si>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</si>
  <si>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</si>
  <si>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</si>
  <si>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</si>
  <si>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</si>
  <si>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</si>
  <si>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</si>
  <si>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</si>
  <si>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81249</t>
  </si>
  <si>
    <t>CEA (MEIA)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</si>
  <si>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</si>
  <si>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</si>
  <si>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</si>
  <si>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</si>
  <si>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</si>
  <si>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</si>
  <si>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</si>
  <si>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</si>
  <si>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</si>
  <si>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</si>
  <si>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</si>
  <si>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</si>
  <si>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</si>
  <si>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</si>
  <si>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</si>
  <si>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</si>
  <si>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 xml:space="preserve">CHORIOGONADOTROPIN (HCG)                          </t>
  </si>
  <si>
    <t>CHORIOGONADOTROPIN (HCG)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</si>
  <si>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</si>
  <si>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</si>
  <si>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</si>
  <si>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</si>
  <si>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</si>
  <si>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</si>
  <si>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</si>
  <si>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</si>
  <si>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</si>
  <si>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</si>
  <si>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</si>
  <si>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</si>
  <si>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</si>
  <si>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</si>
  <si>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</si>
  <si>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>94189</t>
  </si>
  <si>
    <t>HYBRIDIZACE DNA SE ZNAČENOU SONDOU</t>
  </si>
  <si>
    <t>93145</t>
  </si>
  <si>
    <t>C-PEPTID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</si>
  <si>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</si>
  <si>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</si>
  <si>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</si>
  <si>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</si>
  <si>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</si>
  <si>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</si>
  <si>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</si>
  <si>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</si>
  <si>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</si>
  <si>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</si>
  <si>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</si>
  <si>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</si>
  <si>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</si>
  <si>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</si>
  <si>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</si>
  <si>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</si>
  <si>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</si>
  <si>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</si>
  <si>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</si>
  <si>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</si>
  <si>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</si>
  <si>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</si>
  <si>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</si>
  <si>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</si>
  <si>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</si>
  <si>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91151</t>
  </si>
  <si>
    <t xml:space="preserve">STANOVENÍ OROSOMUKOIDU                            </t>
  </si>
  <si>
    <t>STANOVENÍ OROSOMUKOIDU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</si>
  <si>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</si>
  <si>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</si>
  <si>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</si>
  <si>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</si>
  <si>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</si>
  <si>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</si>
  <si>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</si>
  <si>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</si>
  <si>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</si>
  <si>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</si>
  <si>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</si>
  <si>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</si>
  <si>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</si>
  <si>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</si>
  <si>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</si>
  <si>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</si>
  <si>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</si>
  <si>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</si>
  <si>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</si>
  <si>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</si>
  <si>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</si>
  <si>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</si>
  <si>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</si>
  <si>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</si>
  <si>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</si>
  <si>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</si>
  <si>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</si>
  <si>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</si>
  <si>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</si>
  <si>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</si>
  <si>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</si>
  <si>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</si>
  <si>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</si>
  <si>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</si>
  <si>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</si>
  <si>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</si>
  <si>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</si>
  <si>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</si>
  <si>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</si>
  <si>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</si>
  <si>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</si>
  <si>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</si>
  <si>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</si>
  <si>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</si>
  <si>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</si>
  <si>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</si>
  <si>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</si>
  <si>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</si>
  <si>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</si>
  <si>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</si>
  <si>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</si>
  <si>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</si>
  <si>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</si>
  <si>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</si>
  <si>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</si>
  <si>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</si>
  <si>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</si>
  <si>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</si>
  <si>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</si>
  <si>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</si>
  <si>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</si>
  <si>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</si>
  <si>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</si>
  <si>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</si>
  <si>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</si>
  <si>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</si>
  <si>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</si>
  <si>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</si>
  <si>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</si>
  <si>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</si>
  <si>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</si>
  <si>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</si>
  <si>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</si>
  <si>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</si>
  <si>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</si>
  <si>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</si>
  <si>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</si>
  <si>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</si>
  <si>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</si>
  <si>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</si>
  <si>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</si>
  <si>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</si>
  <si>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</si>
  <si>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</si>
  <si>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</si>
  <si>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</si>
  <si>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</si>
  <si>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</si>
  <si>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</si>
  <si>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</si>
  <si>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</si>
  <si>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</si>
  <si>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</si>
  <si>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</si>
  <si>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</si>
  <si>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</si>
  <si>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</si>
  <si>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</si>
  <si>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</si>
  <si>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</si>
  <si>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</si>
  <si>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</si>
  <si>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</si>
  <si>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</si>
  <si>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</si>
  <si>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</si>
  <si>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</si>
  <si>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</si>
  <si>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</si>
  <si>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</si>
  <si>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</si>
  <si>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</si>
  <si>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</si>
  <si>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</si>
  <si>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</si>
  <si>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</si>
  <si>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</si>
  <si>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</si>
  <si>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</si>
  <si>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</si>
  <si>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</si>
  <si>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</si>
  <si>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</si>
  <si>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>PŘEHLEDNÁ  ČI SELEKTIVNÍ ANGIOGRAFIE</t>
  </si>
  <si>
    <t xml:space="preserve">PŘEHLEDNÁ  ČI SELEKTIVNÍ ANGIOGRAFIE              </t>
  </si>
  <si>
    <t>89189</t>
  </si>
  <si>
    <t xml:space="preserve">FISTULOGRAFIE                       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</si>
  <si>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</si>
  <si>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</si>
  <si>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</si>
  <si>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</si>
  <si>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</si>
  <si>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</si>
  <si>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</si>
  <si>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</si>
  <si>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</si>
  <si>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</si>
  <si>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</si>
  <si>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</si>
  <si>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</si>
  <si>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</si>
  <si>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</si>
  <si>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</si>
  <si>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</si>
  <si>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</si>
  <si>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</si>
  <si>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</si>
  <si>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</si>
  <si>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</si>
  <si>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</si>
  <si>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</si>
  <si>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</si>
  <si>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</si>
  <si>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</si>
  <si>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</si>
  <si>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</si>
  <si>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</si>
  <si>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</si>
  <si>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</si>
  <si>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</si>
  <si>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</si>
  <si>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</si>
  <si>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</si>
  <si>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</si>
  <si>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</si>
  <si>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</si>
  <si>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</si>
  <si>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</si>
  <si>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</si>
  <si>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</si>
  <si>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</si>
  <si>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</si>
  <si>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</si>
  <si>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</si>
  <si>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</si>
  <si>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</si>
  <si>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</si>
  <si>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</si>
  <si>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</si>
  <si>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</si>
  <si>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</si>
  <si>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</si>
  <si>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</si>
  <si>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</si>
  <si>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</si>
  <si>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</si>
  <si>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</si>
  <si>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</si>
  <si>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</si>
  <si>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</si>
  <si>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</si>
  <si>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</si>
  <si>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</si>
  <si>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</si>
  <si>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</si>
  <si>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</si>
  <si>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</si>
  <si>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</si>
  <si>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</si>
  <si>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</si>
  <si>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</si>
  <si>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</si>
  <si>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</si>
  <si>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</si>
  <si>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</si>
  <si>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</si>
  <si>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</si>
  <si>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</si>
  <si>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</si>
  <si>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</si>
  <si>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</si>
  <si>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</si>
  <si>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</si>
  <si>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</si>
  <si>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</si>
  <si>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</si>
  <si>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</si>
  <si>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</si>
  <si>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</si>
  <si>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</si>
  <si>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</si>
  <si>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</si>
  <si>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</si>
  <si>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</si>
  <si>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</si>
  <si>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</si>
  <si>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</si>
  <si>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</si>
  <si>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</si>
  <si>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 xml:space="preserve">HISTOTOPOGRAM (5 X 5 CM A VĚTŠÍ)                  </t>
  </si>
  <si>
    <t>87011</t>
  </si>
  <si>
    <t>KONZULTACE NÁLEZU PATOLOGEM CÍLENÁ NA ŽÁDOST OŠETŘ</t>
  </si>
  <si>
    <t>87429</t>
  </si>
  <si>
    <t>CYTOLOGICKÉ NÁTĚRY  NECENTRIFUGOVANÉ TEKUTINY - VÍ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</si>
  <si>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</si>
  <si>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</si>
  <si>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</si>
  <si>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</si>
  <si>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</si>
  <si>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</si>
  <si>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</si>
  <si>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</si>
  <si>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</si>
  <si>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</si>
  <si>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</si>
  <si>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</si>
  <si>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</si>
  <si>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</si>
  <si>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</si>
  <si>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</si>
  <si>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</si>
  <si>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</si>
  <si>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</si>
  <si>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</si>
  <si>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</si>
  <si>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</si>
  <si>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</si>
  <si>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</si>
  <si>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</si>
  <si>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</si>
  <si>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</si>
  <si>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</si>
  <si>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</si>
  <si>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</si>
  <si>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</si>
  <si>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</si>
  <si>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</si>
  <si>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</si>
  <si>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</si>
  <si>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</si>
  <si>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</si>
  <si>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</si>
  <si>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</si>
  <si>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</si>
  <si>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</si>
  <si>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</si>
  <si>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</si>
  <si>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</si>
  <si>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</si>
  <si>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</si>
  <si>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</si>
  <si>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</si>
  <si>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</si>
  <si>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</si>
  <si>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</si>
  <si>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</si>
  <si>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</si>
  <si>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91399</t>
  </si>
  <si>
    <t>CHARAKTERISTIKA ANTIGENŮ A PROTILÁTEK ELEKTROFORÉZ</t>
  </si>
  <si>
    <t>82083</t>
  </si>
  <si>
    <t xml:space="preserve">PRŮKAZ BAKTERIÁLNÍHO TOXINU NEBO ANTIGENU         </t>
  </si>
  <si>
    <t>82034</t>
  </si>
  <si>
    <t xml:space="preserve">IZOLACE DNA PRO VYŠETŘENÍ EXTRAHUMÁNNÍHO GENOMU   </t>
  </si>
  <si>
    <t>82060</t>
  </si>
  <si>
    <t>ANALÝZA HMOTOVÉHO SPEKTRA</t>
  </si>
  <si>
    <t xml:space="preserve">ANALÝZA HMOTOVÉHO SPEKTRA           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</si>
  <si>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</si>
  <si>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</si>
  <si>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</si>
  <si>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</si>
  <si>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</si>
  <si>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</si>
  <si>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</si>
  <si>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91493</t>
  </si>
  <si>
    <t>IMUNOANALYTICKÉ STANOVENÍ AUTOPROTILÁTEK PROTI SPE</t>
  </si>
  <si>
    <t>91489</t>
  </si>
  <si>
    <t>IMUNOANALYTICKÉ STANOVENÍ AUTOPROTILÁTEK PROTI LKM</t>
  </si>
  <si>
    <t>44</t>
  </si>
  <si>
    <t xml:space="preserve">HYBRIDIZACE DNA SE ZNAČENOU SONDOU                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</si>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</sst>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0.91243555392357423</c:v>
                </c:pt>
                <c:pt idx="1">
                  <c:v>0.93013861094558448</c:v>
                </c:pt>
                <c:pt idx="2">
                  <c:v>1.0498116480341879</c:v>
                </c:pt>
                <c:pt idx="3">
                  <c:v>1.0571160017670027</c:v>
                </c:pt>
                <c:pt idx="4">
                  <c:v>1.0935649420775277</c:v>
                </c:pt>
                <c:pt idx="5">
                  <c:v>1.0733859621350126</c:v>
                </c:pt>
                <c:pt idx="6">
                  <c:v>0.94784878271226436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3504"/>
        <c:axId val="-403860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1.0617764157117369</c:v>
                </c:pt>
                <c:pt idx="1">
                  <c:v>1.0617764157117369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5136"/>
        <c:axId val="-403856768"/>
      </c:scatterChart>
      <c:catAx>
        <c:axId val="-4038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3504"/>
        <c:crosses val="autoZero"/>
        <c:crossBetween val="between"/>
      </c:valAx>
      <c:valAx>
        <c:axId val="-403855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6768"/>
        <c:crosses val="max"/>
        <c:crossBetween val="midCat"/>
      </c:valAx>
      <c:valAx>
        <c:axId val="-403856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5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1.0925449871465296</c:v>
                </c:pt>
                <c:pt idx="1">
                  <c:v>0.99100112485939262</c:v>
                </c:pt>
                <c:pt idx="2">
                  <c:v>0.97319201995012472</c:v>
                </c:pt>
                <c:pt idx="3">
                  <c:v>0.99259602036094396</c:v>
                </c:pt>
                <c:pt idx="4">
                  <c:v>0.99825662482566246</c:v>
                </c:pt>
                <c:pt idx="5">
                  <c:v>0.97776442307692313</c:v>
                </c:pt>
                <c:pt idx="6">
                  <c:v>0.97138356524022051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1872"/>
        <c:axId val="-403855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4928"/>
        <c:axId val="-403854592"/>
      </c:scatterChart>
      <c:catAx>
        <c:axId val="-4038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5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51872"/>
        <c:crosses val="autoZero"/>
        <c:crossBetween val="between"/>
      </c:valAx>
      <c:valAx>
        <c:axId val="-403864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4592"/>
        <c:crosses val="max"/>
        <c:crossBetween val="midCat"/>
      </c:valAx>
      <c:valAx>
        <c:axId val="-403854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649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4" totalsRowShown="0">
  <autoFilter ref="C3:S9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1457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2869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2870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2921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3436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3459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3469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3806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3807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4254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4449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5094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32308.639015121458</v>
      </c>
      <c r="D4" s="280">
        <f ca="1">IF(ISERROR(VLOOKUP("Náklady celkem",INDIRECT("HI!$A:$G"),5,0)),0,VLOOKUP("Náklady celkem",INDIRECT("HI!$A:$G"),5,0))</f>
        <v>34539.129739999997</v>
      </c>
      <c r="E4" s="281">
        <f ca="1">IF(C4=0,0,D4/C4)</f>
        <v>1.0690369756471203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822.50001931762688</v>
      </c>
      <c r="D7" s="288">
        <f>IF(ISERROR(HI!E5),"",HI!E5)</f>
        <v>712.03187999999966</v>
      </c>
      <c r="E7" s="285">
        <f t="shared" ref="E7:E15" si="0">IF(C7=0,0,D7/C7)</f>
        <v>0.86569223498708825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0.97692207904928463</v>
      </c>
      <c r="E8" s="285">
        <f t="shared" si="0"/>
        <v>1.0854689767214274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0.14190231362467867</v>
      </c>
      <c r="E9" s="285">
        <f>IF(C9=0,0,D9/C9)</f>
        <v>0.47300771208226228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0.6615499127526171</v>
      </c>
      <c r="E11" s="285">
        <f t="shared" si="0"/>
        <v>1.1025831879210286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0.9206531979780741</v>
      </c>
      <c r="E12" s="285">
        <f t="shared" si="0"/>
        <v>1.1508164974725925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1603.0000092773439</v>
      </c>
      <c r="D15" s="288">
        <f>IF(ISERROR(HI!E6),"",HI!E6)</f>
        <v>1622.1626899999997</v>
      </c>
      <c r="E15" s="285">
        <f t="shared" si="0"/>
        <v>1.0119542611427024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24575.225313842777</v>
      </c>
      <c r="D16" s="284">
        <f ca="1">IF(ISERROR(VLOOKUP("Osobní náklady (Kč) *",INDIRECT("HI!$A:$G"),5,0)),0,VLOOKUP("Osobní náklady (Kč) *",INDIRECT("HI!$A:$G"),5,0))</f>
        <v>26932.305</v>
      </c>
      <c r="E16" s="285">
        <f ca="1">IF(C16=0,0,D16/C16)</f>
        <v>1.0959128413292523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34304.550930000041</v>
      </c>
      <c r="D18" s="303">
        <f ca="1">IF(ISERROR(VLOOKUP("Výnosy celkem",INDIRECT("HI!$A:$G"),5,0)),0,VLOOKUP("Výnosy celkem",INDIRECT("HI!$A:$G"),5,0))</f>
        <v>34023.704630000044</v>
      </c>
      <c r="E18" s="304">
        <f t="shared" ref="E18:E31" ca="1" si="1">IF(C18=0,0,D18/C18)</f>
        <v>0.99181314745751736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11561.550930000039</v>
      </c>
      <c r="D19" s="284">
        <f ca="1">IF(ISERROR(VLOOKUP("Ambulance *",INDIRECT("HI!$A:$G"),5,0)),0,VLOOKUP("Ambulance *",INDIRECT("HI!$A:$G"),5,0))</f>
        <v>11732.894630000046</v>
      </c>
      <c r="E19" s="285">
        <f t="shared" ca="1" si="1"/>
        <v>1.014820131056587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1.014820131056587</v>
      </c>
      <c r="E20" s="285">
        <f t="shared" si="1"/>
        <v>1.014820131056587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1.014820131056587</v>
      </c>
      <c r="E21" s="285">
        <f t="shared" si="1"/>
        <v>1.014820131056587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0.92973917165686815</v>
      </c>
      <c r="E23" s="285">
        <f t="shared" si="1"/>
        <v>1.0938107901845509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22743</v>
      </c>
      <c r="D24" s="284">
        <f ca="1">IF(ISERROR(VLOOKUP("Hospitalizace *",INDIRECT("HI!$A:$G"),5,0)),0,VLOOKUP("Hospitalizace *",INDIRECT("HI!$A:$G"),5,0))</f>
        <v>22290.809999999998</v>
      </c>
      <c r="E24" s="285">
        <f ca="1">IF(C24=0,0,D24/C24)</f>
        <v>0.98011739876005799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0.98011739876005788</v>
      </c>
      <c r="E25" s="285">
        <f t="shared" si="1"/>
        <v>0.98011739876005788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0.98011739876005788</v>
      </c>
      <c r="E26" s="285">
        <f t="shared" si="1"/>
        <v>0.98011739876005788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0.86082474226804129</v>
      </c>
      <c r="E29" s="285">
        <f t="shared" si="1"/>
        <v>0.90613130765056982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0.97138356524022051</v>
      </c>
      <c r="E30" s="285">
        <f t="shared" si="1"/>
        <v>0.97138356524022051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0.91023479752011571</v>
      </c>
      <c r="D31" s="289">
        <f>IF(ISERROR(VLOOKUP("Celkem:",'ZV Vyžád.'!$A:$M,7,0)),"",VLOOKUP("Celkem:",'ZV Vyžád.'!$A:$M,7,0))</f>
        <v>0.9344574910867568</v>
      </c>
      <c r="E31" s="285">
        <f t="shared" si="1"/>
        <v>1.0266114783049762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830.52362000000005</v>
      </c>
      <c r="C5" s="33">
        <v>824.72883999999999</v>
      </c>
      <c r="D5" s="12"/>
      <c r="E5" s="226">
        <v>712.03187999999966</v>
      </c>
      <c r="F5" s="32">
        <v>822.50001931762688</v>
      </c>
      <c r="G5" s="225">
        <f>E5-F5</f>
        <v>-110.46813931762722</v>
      </c>
      <c r="H5" s="231">
        <f>IF(F5&lt;0.00000001,"",E5/F5)</f>
        <v>0.86569223498708825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1242.58692</v>
      </c>
      <c r="C6" s="35">
        <v>1801.8468699999999</v>
      </c>
      <c r="D6" s="12"/>
      <c r="E6" s="227">
        <v>1622.1626899999997</v>
      </c>
      <c r="F6" s="34">
        <v>1603.0000092773439</v>
      </c>
      <c r="G6" s="228">
        <f>E6-F6</f>
        <v>19.16268072265575</v>
      </c>
      <c r="H6" s="232">
        <f>IF(F6&lt;0.00000001,"",E6/F6)</f>
        <v>1.0119542611427024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19956.51397</v>
      </c>
      <c r="C7" s="35">
        <v>23090.991560000002</v>
      </c>
      <c r="D7" s="12"/>
      <c r="E7" s="227">
        <v>26932.305</v>
      </c>
      <c r="F7" s="34">
        <v>24575.225313842777</v>
      </c>
      <c r="G7" s="228">
        <f>E7-F7</f>
        <v>2357.0796861572235</v>
      </c>
      <c r="H7" s="232">
        <f>IF(F7&lt;0.00000001,"",E7/F7)</f>
        <v>1.0959128413292523</v>
      </c>
    </row>
    <row r="8" spans="1:10" ht="14.4" customHeight="1" thickBot="1" x14ac:dyDescent="0.35">
      <c r="A8" s="1" t="s">
        <v>96</v>
      </c>
      <c r="B8" s="15">
        <v>4809.3675099999946</v>
      </c>
      <c r="C8" s="37">
        <v>5212.9525900000026</v>
      </c>
      <c r="D8" s="12"/>
      <c r="E8" s="229">
        <v>5272.6301699999967</v>
      </c>
      <c r="F8" s="36">
        <v>5307.9136726837114</v>
      </c>
      <c r="G8" s="230">
        <f>E8-F8</f>
        <v>-35.283502683714687</v>
      </c>
      <c r="H8" s="233">
        <f>IF(F8&lt;0.00000001,"",E8/F8)</f>
        <v>0.99335266078924844</v>
      </c>
    </row>
    <row r="9" spans="1:10" ht="14.4" customHeight="1" thickBot="1" x14ac:dyDescent="0.35">
      <c r="A9" s="2" t="s">
        <v>97</v>
      </c>
      <c r="B9" s="3">
        <v>26838.992019999998</v>
      </c>
      <c r="C9" s="39">
        <v>30930.519860000008</v>
      </c>
      <c r="D9" s="12"/>
      <c r="E9" s="3">
        <v>34539.129739999997</v>
      </c>
      <c r="F9" s="38">
        <v>32308.639015121458</v>
      </c>
      <c r="G9" s="38">
        <f>E9-F9</f>
        <v>2230.4907248785385</v>
      </c>
      <c r="H9" s="234">
        <f>IF(F9&lt;0.00000001,"",E9/F9)</f>
        <v>1.0690369756471203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12238.804280000033</v>
      </c>
      <c r="C11" s="33">
        <f>IF(ISERROR(VLOOKUP("Celkem:",'ZV Vykáz.-A'!A:H,5,0)),0,VLOOKUP("Celkem:",'ZV Vykáz.-A'!A:H,5,0)/1000)</f>
        <v>11561.550930000039</v>
      </c>
      <c r="D11" s="12"/>
      <c r="E11" s="226">
        <f>IF(ISERROR(VLOOKUP("Celkem:",'ZV Vykáz.-A'!A:H,8,0)),0,VLOOKUP("Celkem:",'ZV Vykáz.-A'!A:H,8,0)/1000)</f>
        <v>11732.894630000046</v>
      </c>
      <c r="F11" s="32">
        <f>C11</f>
        <v>11561.550930000039</v>
      </c>
      <c r="G11" s="225">
        <f>E11-F11</f>
        <v>171.34370000000672</v>
      </c>
      <c r="H11" s="231">
        <f>IF(F11&lt;0.00000001,"",E11/F11)</f>
        <v>1.014820131056587</v>
      </c>
      <c r="I11" s="225">
        <f>E11-B11</f>
        <v>-505.90964999998687</v>
      </c>
      <c r="J11" s="231">
        <f>IF(B11&lt;0.00000001,"",E11/B11)</f>
        <v>0.95866347410860098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19246.5</v>
      </c>
      <c r="C12" s="37">
        <f>IF(ISERROR(VLOOKUP("Celkem",CaseMix!A:D,3,0)),0,VLOOKUP("Celkem",CaseMix!A:D,3,0)*30)</f>
        <v>22743</v>
      </c>
      <c r="D12" s="12"/>
      <c r="E12" s="229">
        <f>IF(ISERROR(VLOOKUP("Celkem",CaseMix!A:D,4,0)),0,VLOOKUP("Celkem",CaseMix!A:D,4,0)*30)</f>
        <v>22290.809999999998</v>
      </c>
      <c r="F12" s="36">
        <f>C12</f>
        <v>22743</v>
      </c>
      <c r="G12" s="230">
        <f>E12-F12</f>
        <v>-452.19000000000233</v>
      </c>
      <c r="H12" s="233">
        <f>IF(F12&lt;0.00000001,"",E12/F12)</f>
        <v>0.98011739876005799</v>
      </c>
      <c r="I12" s="230">
        <f>E12-B12</f>
        <v>3044.3099999999977</v>
      </c>
      <c r="J12" s="233">
        <f>IF(B12&lt;0.00000001,"",E12/B12)</f>
        <v>1.1581747330683501</v>
      </c>
    </row>
    <row r="13" spans="1:10" ht="14.4" customHeight="1" thickBot="1" x14ac:dyDescent="0.35">
      <c r="A13" s="4" t="s">
        <v>100</v>
      </c>
      <c r="B13" s="9">
        <f>SUM(B11:B12)</f>
        <v>31485.304280000033</v>
      </c>
      <c r="C13" s="41">
        <f>SUM(C11:C12)</f>
        <v>34304.550930000041</v>
      </c>
      <c r="D13" s="12"/>
      <c r="E13" s="9">
        <f>SUM(E11:E12)</f>
        <v>34023.704630000044</v>
      </c>
      <c r="F13" s="40">
        <f>SUM(F11:F12)</f>
        <v>34304.550930000041</v>
      </c>
      <c r="G13" s="40">
        <f>E13-F13</f>
        <v>-280.84629999999743</v>
      </c>
      <c r="H13" s="235">
        <f>IF(F13&lt;0.00000001,"",E13/F13)</f>
        <v>0.99181314745751736</v>
      </c>
      <c r="I13" s="40">
        <f>SUM(I11:I12)</f>
        <v>2538.4003500000108</v>
      </c>
      <c r="J13" s="235">
        <f>IF(B13&lt;0.00000001,"",E13/B13)</f>
        <v>1.0806217506245428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1.1731179865673671</v>
      </c>
      <c r="C15" s="43">
        <f>IF(C9=0,"",C13/C9)</f>
        <v>1.1090842017939504</v>
      </c>
      <c r="D15" s="12"/>
      <c r="E15" s="10">
        <f>IF(E9=0,"",E13/E9)</f>
        <v>0.98507706726023747</v>
      </c>
      <c r="F15" s="42">
        <f>IF(F9=0,"",F13/F9)</f>
        <v>1.0617764157117369</v>
      </c>
      <c r="G15" s="42">
        <f>IF(ISERROR(F15-E15),"",E15-F15)</f>
        <v>-7.6699348451499394E-2</v>
      </c>
      <c r="H15" s="236">
        <f>IF(ISERROR(F15-E15),"",IF(F15&lt;0.00000001,"",E15/F15))</f>
        <v>0.92776318317441075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0.91243555392357423</v>
      </c>
      <c r="C4" s="323">
        <f t="shared" ref="C4:M4" si="0">(C10+C8)/C6</f>
        <v>0.93013861094558448</v>
      </c>
      <c r="D4" s="323">
        <f t="shared" si="0"/>
        <v>1.0498116480341879</v>
      </c>
      <c r="E4" s="323">
        <f t="shared" si="0"/>
        <v>1.0571160017670027</v>
      </c>
      <c r="F4" s="323">
        <f t="shared" si="0"/>
        <v>1.0935649420775277</v>
      </c>
      <c r="G4" s="323">
        <f t="shared" si="0"/>
        <v>1.0733859621350126</v>
      </c>
      <c r="H4" s="323">
        <f t="shared" si="0"/>
        <v>0.94784878271226436</v>
      </c>
      <c r="I4" s="323">
        <f t="shared" si="0"/>
        <v>0.30247033317406297</v>
      </c>
      <c r="J4" s="323">
        <f t="shared" si="0"/>
        <v>0.30247033317406297</v>
      </c>
      <c r="K4" s="323">
        <f t="shared" si="0"/>
        <v>0.30247033317406297</v>
      </c>
      <c r="L4" s="323">
        <f t="shared" si="0"/>
        <v>0.30247033317406297</v>
      </c>
      <c r="M4" s="323">
        <f t="shared" si="0"/>
        <v>0.30247033317406297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4594.9868699999997</v>
      </c>
      <c r="C5" s="323">
        <f>IF(ISERROR(VLOOKUP($A5,'Man Tab'!$A:$Q,COLUMN()+2,0)),0,VLOOKUP($A5,'Man Tab'!$A:$Q,COLUMN()+2,0))</f>
        <v>4322.7590899999996</v>
      </c>
      <c r="D5" s="323">
        <f>IF(ISERROR(VLOOKUP($A5,'Man Tab'!$A:$Q,COLUMN()+2,0)),0,VLOOKUP($A5,'Man Tab'!$A:$Q,COLUMN()+2,0))</f>
        <v>4861.6031900000098</v>
      </c>
      <c r="E5" s="323">
        <f>IF(ISERROR(VLOOKUP($A5,'Man Tab'!$A:$Q,COLUMN()+2,0)),0,VLOOKUP($A5,'Man Tab'!$A:$Q,COLUMN()+2,0))</f>
        <v>4762.9027100000203</v>
      </c>
      <c r="F5" s="323">
        <f>IF(ISERROR(VLOOKUP($A5,'Man Tab'!$A:$Q,COLUMN()+2,0)),0,VLOOKUP($A5,'Man Tab'!$A:$Q,COLUMN()+2,0))</f>
        <v>4827.3079500000003</v>
      </c>
      <c r="G5" s="323">
        <f>IF(ISERROR(VLOOKUP($A5,'Man Tab'!$A:$Q,COLUMN()+2,0)),0,VLOOKUP($A5,'Man Tab'!$A:$Q,COLUMN()+2,0))</f>
        <v>4637.9725600000002</v>
      </c>
      <c r="H5" s="323">
        <f>IF(ISERROR(VLOOKUP($A5,'Man Tab'!$A:$Q,COLUMN()+2,0)),0,VLOOKUP($A5,'Man Tab'!$A:$Q,COLUMN()+2,0))</f>
        <v>6531.5973700000004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4594.9868699999997</v>
      </c>
      <c r="C6" s="325">
        <f t="shared" ref="C6:M6" si="1">C5+B6</f>
        <v>8917.7459600000002</v>
      </c>
      <c r="D6" s="325">
        <f t="shared" si="1"/>
        <v>13779.349150000009</v>
      </c>
      <c r="E6" s="325">
        <f t="shared" si="1"/>
        <v>18542.251860000029</v>
      </c>
      <c r="F6" s="325">
        <f t="shared" si="1"/>
        <v>23369.559810000028</v>
      </c>
      <c r="G6" s="325">
        <f t="shared" si="1"/>
        <v>28007.53237000003</v>
      </c>
      <c r="H6" s="325">
        <f t="shared" si="1"/>
        <v>34539.129740000033</v>
      </c>
      <c r="I6" s="325">
        <f t="shared" si="1"/>
        <v>34539.129740000033</v>
      </c>
      <c r="J6" s="325">
        <f t="shared" si="1"/>
        <v>34539.129740000033</v>
      </c>
      <c r="K6" s="325">
        <f t="shared" si="1"/>
        <v>34539.129740000033</v>
      </c>
      <c r="L6" s="325">
        <f t="shared" si="1"/>
        <v>34539.129740000033</v>
      </c>
      <c r="M6" s="325">
        <f t="shared" si="1"/>
        <v>34539.129740000033</v>
      </c>
    </row>
    <row r="7" spans="1:13" ht="14.4" customHeight="1" x14ac:dyDescent="0.3">
      <c r="A7" s="324" t="s">
        <v>125</v>
      </c>
      <c r="B7" s="324">
        <v>78.082999999999998</v>
      </c>
      <c r="C7" s="324">
        <v>163.93799999999999</v>
      </c>
      <c r="D7" s="324">
        <v>310.19299999999998</v>
      </c>
      <c r="E7" s="324">
        <v>421.99900000000002</v>
      </c>
      <c r="F7" s="324">
        <v>560.75300000000004</v>
      </c>
      <c r="G7" s="324">
        <v>653.86099999999999</v>
      </c>
      <c r="H7" s="324">
        <v>743.02700000000004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2342.4899999999998</v>
      </c>
      <c r="C8" s="325">
        <f t="shared" ref="C8:M8" si="2">C7*30</f>
        <v>4918.1399999999994</v>
      </c>
      <c r="D8" s="325">
        <f t="shared" si="2"/>
        <v>9305.7899999999991</v>
      </c>
      <c r="E8" s="325">
        <f t="shared" si="2"/>
        <v>12659.970000000001</v>
      </c>
      <c r="F8" s="325">
        <f t="shared" si="2"/>
        <v>16822.59</v>
      </c>
      <c r="G8" s="325">
        <f t="shared" si="2"/>
        <v>19615.829999999998</v>
      </c>
      <c r="H8" s="325">
        <f t="shared" si="2"/>
        <v>22290.81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1850139.39</v>
      </c>
      <c r="C9" s="324">
        <v>1526460.4499999988</v>
      </c>
      <c r="D9" s="324">
        <v>1783331.3999999994</v>
      </c>
      <c r="E9" s="324">
        <v>1781409.91</v>
      </c>
      <c r="F9" s="324">
        <v>1792200.17</v>
      </c>
      <c r="G9" s="324">
        <v>1713520.7599999986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1850.1393899999998</v>
      </c>
      <c r="C10" s="325">
        <f t="shared" ref="C10:M10" si="3">C9/1000+B10</f>
        <v>3376.5998399999989</v>
      </c>
      <c r="D10" s="325">
        <f t="shared" si="3"/>
        <v>5159.9312399999981</v>
      </c>
      <c r="E10" s="325">
        <f t="shared" si="3"/>
        <v>6941.3411499999984</v>
      </c>
      <c r="F10" s="325">
        <f t="shared" si="3"/>
        <v>8733.5413199999984</v>
      </c>
      <c r="G10" s="325">
        <f t="shared" si="3"/>
        <v>10447.062079999996</v>
      </c>
      <c r="H10" s="325">
        <f t="shared" si="3"/>
        <v>10447.062079999996</v>
      </c>
      <c r="I10" s="325">
        <f t="shared" si="3"/>
        <v>10447.062079999996</v>
      </c>
      <c r="J10" s="325">
        <f t="shared" si="3"/>
        <v>10447.062079999996</v>
      </c>
      <c r="K10" s="325">
        <f t="shared" si="3"/>
        <v>10447.062079999996</v>
      </c>
      <c r="L10" s="325">
        <f t="shared" si="3"/>
        <v>10447.062079999996</v>
      </c>
      <c r="M10" s="325">
        <f t="shared" si="3"/>
        <v>10447.062079999996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1.0617764157117369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1.0617764157117369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1410</v>
      </c>
      <c r="C7" s="56">
        <v>117.5</v>
      </c>
      <c r="D7" s="56">
        <v>113.29822</v>
      </c>
      <c r="E7" s="56">
        <v>99.564989999999995</v>
      </c>
      <c r="F7" s="56">
        <v>117.72939</v>
      </c>
      <c r="G7" s="56">
        <v>67.781899999999993</v>
      </c>
      <c r="H7" s="56">
        <v>151.72847999999999</v>
      </c>
      <c r="I7" s="56">
        <v>79.718159999999997</v>
      </c>
      <c r="J7" s="56">
        <v>82.210740000000001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712.03188000000102</v>
      </c>
      <c r="Q7" s="185">
        <v>0.86569225531899996</v>
      </c>
    </row>
    <row r="8" spans="1:17" ht="14.4" customHeight="1" x14ac:dyDescent="0.3">
      <c r="A8" s="19" t="s">
        <v>36</v>
      </c>
      <c r="B8" s="55">
        <v>97.910416682648005</v>
      </c>
      <c r="C8" s="56">
        <v>8.1592013902199998</v>
      </c>
      <c r="D8" s="56">
        <v>5.18</v>
      </c>
      <c r="E8" s="56">
        <v>0</v>
      </c>
      <c r="F8" s="56">
        <v>4.2</v>
      </c>
      <c r="G8" s="56">
        <v>1.58</v>
      </c>
      <c r="H8" s="56">
        <v>8.4</v>
      </c>
      <c r="I8" s="56">
        <v>0</v>
      </c>
      <c r="J8" s="56">
        <v>6.74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26.1</v>
      </c>
      <c r="Q8" s="185">
        <v>0.45697749696899997</v>
      </c>
    </row>
    <row r="9" spans="1:17" ht="14.4" customHeight="1" x14ac:dyDescent="0.3">
      <c r="A9" s="19" t="s">
        <v>37</v>
      </c>
      <c r="B9" s="55">
        <v>2748</v>
      </c>
      <c r="C9" s="56">
        <v>229</v>
      </c>
      <c r="D9" s="56">
        <v>176.08671000000001</v>
      </c>
      <c r="E9" s="56">
        <v>195.61044000000001</v>
      </c>
      <c r="F9" s="56">
        <v>209.61701000000099</v>
      </c>
      <c r="G9" s="56">
        <v>245.463840000001</v>
      </c>
      <c r="H9" s="56">
        <v>199.98929999999999</v>
      </c>
      <c r="I9" s="56">
        <v>305.37108999999998</v>
      </c>
      <c r="J9" s="56">
        <v>290.02429999999998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1622.1626900000001</v>
      </c>
      <c r="Q9" s="185">
        <v>1.011954266999</v>
      </c>
    </row>
    <row r="10" spans="1:17" ht="14.4" customHeight="1" x14ac:dyDescent="0.3">
      <c r="A10" s="19" t="s">
        <v>38</v>
      </c>
      <c r="B10" s="55">
        <v>430.23090336603099</v>
      </c>
      <c r="C10" s="56">
        <v>35.852575280502002</v>
      </c>
      <c r="D10" s="56">
        <v>38.521540000000002</v>
      </c>
      <c r="E10" s="56">
        <v>38.1355</v>
      </c>
      <c r="F10" s="56">
        <v>39.771819999999998</v>
      </c>
      <c r="G10" s="56">
        <v>38.032290000000003</v>
      </c>
      <c r="H10" s="56">
        <v>36.504739999999998</v>
      </c>
      <c r="I10" s="56">
        <v>31.488189999999999</v>
      </c>
      <c r="J10" s="56">
        <v>33.852370000000001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256.30644999999998</v>
      </c>
      <c r="Q10" s="185">
        <v>1.021271327272</v>
      </c>
    </row>
    <row r="11" spans="1:17" ht="14.4" customHeight="1" x14ac:dyDescent="0.3">
      <c r="A11" s="19" t="s">
        <v>39</v>
      </c>
      <c r="B11" s="55">
        <v>552.73270907408403</v>
      </c>
      <c r="C11" s="56">
        <v>46.061059089506998</v>
      </c>
      <c r="D11" s="56">
        <v>58.016179999999999</v>
      </c>
      <c r="E11" s="56">
        <v>33.476469999999999</v>
      </c>
      <c r="F11" s="56">
        <v>79.964160000000007</v>
      </c>
      <c r="G11" s="56">
        <v>40.099780000000003</v>
      </c>
      <c r="H11" s="56">
        <v>64.184250000000006</v>
      </c>
      <c r="I11" s="56">
        <v>56.903410000000001</v>
      </c>
      <c r="J11" s="56">
        <v>22.281469999999999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354.92572000000001</v>
      </c>
      <c r="Q11" s="185">
        <v>1.100792628045</v>
      </c>
    </row>
    <row r="12" spans="1:17" ht="14.4" customHeight="1" x14ac:dyDescent="0.3">
      <c r="A12" s="19" t="s">
        <v>40</v>
      </c>
      <c r="B12" s="55">
        <v>100.82441295128901</v>
      </c>
      <c r="C12" s="56">
        <v>8.4020344126069997</v>
      </c>
      <c r="D12" s="56">
        <v>5.3478000000000003</v>
      </c>
      <c r="E12" s="56">
        <v>0.80598999999999998</v>
      </c>
      <c r="F12" s="56">
        <v>65.719719999999995</v>
      </c>
      <c r="G12" s="56">
        <v>3.7843800000000001</v>
      </c>
      <c r="H12" s="56">
        <v>0.38819999999999999</v>
      </c>
      <c r="I12" s="56">
        <v>28.052</v>
      </c>
      <c r="J12" s="56">
        <v>5.4977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109.59578999999999</v>
      </c>
      <c r="Q12" s="185">
        <v>1.8634226735699999</v>
      </c>
    </row>
    <row r="13" spans="1:17" ht="14.4" customHeight="1" x14ac:dyDescent="0.3">
      <c r="A13" s="19" t="s">
        <v>41</v>
      </c>
      <c r="B13" s="55">
        <v>789.15487441259904</v>
      </c>
      <c r="C13" s="56">
        <v>65.762906201049006</v>
      </c>
      <c r="D13" s="56">
        <v>78.294870000000003</v>
      </c>
      <c r="E13" s="56">
        <v>55.43965</v>
      </c>
      <c r="F13" s="56">
        <v>94.642210000000006</v>
      </c>
      <c r="G13" s="56">
        <v>63.886659999999999</v>
      </c>
      <c r="H13" s="56">
        <v>72.235650000000007</v>
      </c>
      <c r="I13" s="56">
        <v>51.66865</v>
      </c>
      <c r="J13" s="56">
        <v>57.508090000000003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473.675780000001</v>
      </c>
      <c r="Q13" s="185">
        <v>1.028968646314</v>
      </c>
    </row>
    <row r="14" spans="1:17" ht="14.4" customHeight="1" x14ac:dyDescent="0.3">
      <c r="A14" s="19" t="s">
        <v>42</v>
      </c>
      <c r="B14" s="55">
        <v>1119.73471755425</v>
      </c>
      <c r="C14" s="56">
        <v>93.311226462853995</v>
      </c>
      <c r="D14" s="56">
        <v>137.08699999999999</v>
      </c>
      <c r="E14" s="56">
        <v>131.52699999999999</v>
      </c>
      <c r="F14" s="56">
        <v>128.63</v>
      </c>
      <c r="G14" s="56">
        <v>74.682000000000002</v>
      </c>
      <c r="H14" s="56">
        <v>58.933999999999997</v>
      </c>
      <c r="I14" s="56">
        <v>49.622999999999998</v>
      </c>
      <c r="J14" s="56">
        <v>59.658000000000001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640.14100000000099</v>
      </c>
      <c r="Q14" s="185">
        <v>0.98003978462399999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1211.5734684962799</v>
      </c>
      <c r="C17" s="56">
        <v>100.964455708023</v>
      </c>
      <c r="D17" s="56">
        <v>20.70074</v>
      </c>
      <c r="E17" s="56">
        <v>48.604669999999999</v>
      </c>
      <c r="F17" s="56">
        <v>35.5503</v>
      </c>
      <c r="G17" s="56">
        <v>167.69902000000101</v>
      </c>
      <c r="H17" s="56">
        <v>72.40343</v>
      </c>
      <c r="I17" s="56">
        <v>58.061100000000003</v>
      </c>
      <c r="J17" s="56">
        <v>41.662799999999997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444.682060000001</v>
      </c>
      <c r="Q17" s="185">
        <v>0.62919180939399999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3.738</v>
      </c>
      <c r="E18" s="56">
        <v>25.163</v>
      </c>
      <c r="F18" s="56">
        <v>9.0129999999999999</v>
      </c>
      <c r="G18" s="56">
        <v>9.1809999999999992</v>
      </c>
      <c r="H18" s="56">
        <v>36.338999999999999</v>
      </c>
      <c r="I18" s="56">
        <v>7.14</v>
      </c>
      <c r="J18" s="56">
        <v>1.7849999999999999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92.358999999999995</v>
      </c>
      <c r="Q18" s="185" t="s">
        <v>329</v>
      </c>
    </row>
    <row r="19" spans="1:17" ht="14.4" customHeight="1" x14ac:dyDescent="0.3">
      <c r="A19" s="19" t="s">
        <v>47</v>
      </c>
      <c r="B19" s="55">
        <v>1512.15850803339</v>
      </c>
      <c r="C19" s="56">
        <v>126.01320900278201</v>
      </c>
      <c r="D19" s="56">
        <v>142.84266</v>
      </c>
      <c r="E19" s="56">
        <v>137.77794</v>
      </c>
      <c r="F19" s="56">
        <v>119.36779</v>
      </c>
      <c r="G19" s="56">
        <v>132.48750000000101</v>
      </c>
      <c r="H19" s="56">
        <v>129.69977</v>
      </c>
      <c r="I19" s="56">
        <v>105.28716</v>
      </c>
      <c r="J19" s="56">
        <v>131.05802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898.52084000000104</v>
      </c>
      <c r="Q19" s="185">
        <v>1.018624325305</v>
      </c>
    </row>
    <row r="20" spans="1:17" ht="14.4" customHeight="1" x14ac:dyDescent="0.3">
      <c r="A20" s="19" t="s">
        <v>48</v>
      </c>
      <c r="B20" s="55">
        <v>42128.9585649488</v>
      </c>
      <c r="C20" s="56">
        <v>3510.7465470790698</v>
      </c>
      <c r="D20" s="56">
        <v>3571.49161</v>
      </c>
      <c r="E20" s="56">
        <v>3320.9976200000001</v>
      </c>
      <c r="F20" s="56">
        <v>3654.0971400000099</v>
      </c>
      <c r="G20" s="56">
        <v>3647.7724500000199</v>
      </c>
      <c r="H20" s="56">
        <v>3655.9975800000002</v>
      </c>
      <c r="I20" s="56">
        <v>3547.8158899999999</v>
      </c>
      <c r="J20" s="56">
        <v>5534.1327099999999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26932.305</v>
      </c>
      <c r="Q20" s="185">
        <v>1.0959128183310001</v>
      </c>
    </row>
    <row r="21" spans="1:17" ht="14.4" customHeight="1" x14ac:dyDescent="0.3">
      <c r="A21" s="20" t="s">
        <v>49</v>
      </c>
      <c r="B21" s="55">
        <v>2935.5318846319201</v>
      </c>
      <c r="C21" s="56">
        <v>244.62765705266</v>
      </c>
      <c r="D21" s="56">
        <v>227.066</v>
      </c>
      <c r="E21" s="56">
        <v>227.066</v>
      </c>
      <c r="F21" s="56">
        <v>227.066000000001</v>
      </c>
      <c r="G21" s="56">
        <v>250.33900000000099</v>
      </c>
      <c r="H21" s="56">
        <v>235.476</v>
      </c>
      <c r="I21" s="56">
        <v>235.47499999999999</v>
      </c>
      <c r="J21" s="56">
        <v>235.47399999999999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1637.962</v>
      </c>
      <c r="Q21" s="185">
        <v>0.95653359169499996</v>
      </c>
    </row>
    <row r="22" spans="1:17" ht="14.4" customHeight="1" x14ac:dyDescent="0.3">
      <c r="A22" s="19" t="s">
        <v>50</v>
      </c>
      <c r="B22" s="55">
        <v>273.60000000000002</v>
      </c>
      <c r="C22" s="56">
        <v>22.8</v>
      </c>
      <c r="D22" s="56">
        <v>0</v>
      </c>
      <c r="E22" s="56">
        <v>8.4094999999999995</v>
      </c>
      <c r="F22" s="56">
        <v>64.174499999999995</v>
      </c>
      <c r="G22" s="56">
        <v>3.2185999999999999</v>
      </c>
      <c r="H22" s="56">
        <v>97.93638</v>
      </c>
      <c r="I22" s="56">
        <v>53.361080000000001</v>
      </c>
      <c r="J22" s="56">
        <v>11.371779999999999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238.47183999999999</v>
      </c>
      <c r="Q22" s="185">
        <v>1.4941844611520001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46.228487158280998</v>
      </c>
      <c r="C24" s="56">
        <v>3.8523739298569999</v>
      </c>
      <c r="D24" s="56">
        <v>17.315539999999999</v>
      </c>
      <c r="E24" s="56">
        <v>0.18032000000100001</v>
      </c>
      <c r="F24" s="56">
        <v>12.06015</v>
      </c>
      <c r="G24" s="56">
        <v>16.894290000001</v>
      </c>
      <c r="H24" s="56">
        <v>7.09117</v>
      </c>
      <c r="I24" s="56">
        <v>28.007829999999</v>
      </c>
      <c r="J24" s="56">
        <v>18.340389999999999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99.889690000003</v>
      </c>
      <c r="Q24" s="185"/>
    </row>
    <row r="25" spans="1:17" ht="14.4" customHeight="1" x14ac:dyDescent="0.3">
      <c r="A25" s="21" t="s">
        <v>53</v>
      </c>
      <c r="B25" s="58">
        <v>55356.638947309599</v>
      </c>
      <c r="C25" s="59">
        <v>4613.0532456091296</v>
      </c>
      <c r="D25" s="59">
        <v>4594.9868699999997</v>
      </c>
      <c r="E25" s="59">
        <v>4322.7590899999996</v>
      </c>
      <c r="F25" s="59">
        <v>4861.6031900000098</v>
      </c>
      <c r="G25" s="59">
        <v>4762.9027100000203</v>
      </c>
      <c r="H25" s="59">
        <v>4827.3079500000003</v>
      </c>
      <c r="I25" s="59">
        <v>4637.9725600000002</v>
      </c>
      <c r="J25" s="59">
        <v>6531.5973700000004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34539.129739999997</v>
      </c>
      <c r="Q25" s="186">
        <v>1.069608592991</v>
      </c>
    </row>
    <row r="26" spans="1:17" ht="14.4" customHeight="1" x14ac:dyDescent="0.3">
      <c r="A26" s="19" t="s">
        <v>54</v>
      </c>
      <c r="B26" s="55">
        <v>6177.8863347569104</v>
      </c>
      <c r="C26" s="56">
        <v>514.82386122974299</v>
      </c>
      <c r="D26" s="56">
        <v>526.77562</v>
      </c>
      <c r="E26" s="56">
        <v>488.70001000000002</v>
      </c>
      <c r="F26" s="56">
        <v>538.76421000000005</v>
      </c>
      <c r="G26" s="56">
        <v>555.94185000000004</v>
      </c>
      <c r="H26" s="56">
        <v>489.53823999999997</v>
      </c>
      <c r="I26" s="56">
        <v>637.02448000000004</v>
      </c>
      <c r="J26" s="56">
        <v>726.28787999999997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3963.0322900000001</v>
      </c>
      <c r="Q26" s="185">
        <v>1.0996915889779999</v>
      </c>
    </row>
    <row r="27" spans="1:17" ht="14.4" customHeight="1" x14ac:dyDescent="0.3">
      <c r="A27" s="22" t="s">
        <v>55</v>
      </c>
      <c r="B27" s="58">
        <v>61534.525282066497</v>
      </c>
      <c r="C27" s="59">
        <v>5127.8771068388696</v>
      </c>
      <c r="D27" s="59">
        <v>5121.7624900000001</v>
      </c>
      <c r="E27" s="59">
        <v>4811.4591</v>
      </c>
      <c r="F27" s="59">
        <v>5400.3674000000101</v>
      </c>
      <c r="G27" s="59">
        <v>5318.8445600000196</v>
      </c>
      <c r="H27" s="59">
        <v>5316.8461900000002</v>
      </c>
      <c r="I27" s="59">
        <v>5274.9970400000002</v>
      </c>
      <c r="J27" s="59">
        <v>7257.8852500000003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38502.16203</v>
      </c>
      <c r="Q27" s="186">
        <v>1.072628837788</v>
      </c>
    </row>
    <row r="28" spans="1:17" ht="14.4" customHeight="1" x14ac:dyDescent="0.3">
      <c r="A28" s="20" t="s">
        <v>56</v>
      </c>
      <c r="B28" s="55">
        <v>387.18032406305201</v>
      </c>
      <c r="C28" s="56">
        <v>32.265027005253998</v>
      </c>
      <c r="D28" s="56">
        <v>37.456789999999998</v>
      </c>
      <c r="E28" s="56">
        <v>63.263579999999997</v>
      </c>
      <c r="F28" s="56">
        <v>36.695749999999997</v>
      </c>
      <c r="G28" s="56">
        <v>31.51641</v>
      </c>
      <c r="H28" s="56">
        <v>18.682400000000001</v>
      </c>
      <c r="I28" s="56">
        <v>35.257629999999999</v>
      </c>
      <c r="J28" s="56">
        <v>8.6128999999999998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231.48545999999999</v>
      </c>
      <c r="Q28" s="185">
        <v>1.0249286765879999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0.14463000000000001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0.14463000000000001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13.9695</v>
      </c>
      <c r="G31" s="62">
        <v>0</v>
      </c>
      <c r="H31" s="62">
        <v>0</v>
      </c>
      <c r="I31" s="62">
        <v>1.833</v>
      </c>
      <c r="J31" s="62">
        <v>18.339970000000001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34.142470000000003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48568.682558965898</v>
      </c>
      <c r="C6" s="701">
        <v>53956.524069999999</v>
      </c>
      <c r="D6" s="702">
        <v>5387.8415110340602</v>
      </c>
      <c r="E6" s="703">
        <v>1.1109324203819999</v>
      </c>
      <c r="F6" s="701">
        <v>55356.638947309599</v>
      </c>
      <c r="G6" s="702">
        <v>32291.372719263902</v>
      </c>
      <c r="H6" s="704">
        <v>6531.5973700000004</v>
      </c>
      <c r="I6" s="701">
        <v>34539.129739999997</v>
      </c>
      <c r="J6" s="702">
        <v>2247.75702073614</v>
      </c>
      <c r="K6" s="705">
        <v>0.62393834591099995</v>
      </c>
    </row>
    <row r="7" spans="1:11" ht="14.4" customHeight="1" thickBot="1" x14ac:dyDescent="0.35">
      <c r="A7" s="720" t="s">
        <v>332</v>
      </c>
      <c r="B7" s="701">
        <v>7010.7926035861901</v>
      </c>
      <c r="C7" s="701">
        <v>7385.3618999999999</v>
      </c>
      <c r="D7" s="702">
        <v>374.56929641380998</v>
      </c>
      <c r="E7" s="703">
        <v>1.053427524902</v>
      </c>
      <c r="F7" s="701">
        <v>7248.5880340409003</v>
      </c>
      <c r="G7" s="702">
        <v>4228.3430198571896</v>
      </c>
      <c r="H7" s="704">
        <v>576.11306000000002</v>
      </c>
      <c r="I7" s="701">
        <v>4220.6759000000002</v>
      </c>
      <c r="J7" s="702">
        <v>-7.6671198571900003</v>
      </c>
      <c r="K7" s="705">
        <v>0.58227559356000003</v>
      </c>
    </row>
    <row r="8" spans="1:11" ht="14.4" customHeight="1" thickBot="1" x14ac:dyDescent="0.35">
      <c r="A8" s="721" t="s">
        <v>333</v>
      </c>
      <c r="B8" s="701">
        <v>5852.0034938448398</v>
      </c>
      <c r="C8" s="701">
        <v>6270.1778999999997</v>
      </c>
      <c r="D8" s="702">
        <v>418.17440615516301</v>
      </c>
      <c r="E8" s="703">
        <v>1.0714583315940001</v>
      </c>
      <c r="F8" s="701">
        <v>6128.8533164866503</v>
      </c>
      <c r="G8" s="702">
        <v>3575.1644346172102</v>
      </c>
      <c r="H8" s="704">
        <v>516.45506</v>
      </c>
      <c r="I8" s="701">
        <v>3580.5349000000001</v>
      </c>
      <c r="J8" s="702">
        <v>5.37046538279</v>
      </c>
      <c r="K8" s="705">
        <v>0.58420959274100004</v>
      </c>
    </row>
    <row r="9" spans="1:11" ht="14.4" customHeight="1" thickBot="1" x14ac:dyDescent="0.35">
      <c r="A9" s="722" t="s">
        <v>334</v>
      </c>
      <c r="B9" s="706">
        <v>0</v>
      </c>
      <c r="C9" s="706">
        <v>-5.8E-4</v>
      </c>
      <c r="D9" s="707">
        <v>-5.8E-4</v>
      </c>
      <c r="E9" s="708" t="s">
        <v>329</v>
      </c>
      <c r="F9" s="706">
        <v>0</v>
      </c>
      <c r="G9" s="707">
        <v>0</v>
      </c>
      <c r="H9" s="709">
        <v>4.2000000000000002E-4</v>
      </c>
      <c r="I9" s="706">
        <v>3.62E-3</v>
      </c>
      <c r="J9" s="707">
        <v>3.62E-3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-5.8E-4</v>
      </c>
      <c r="D10" s="702">
        <v>-5.8E-4</v>
      </c>
      <c r="E10" s="711" t="s">
        <v>329</v>
      </c>
      <c r="F10" s="701">
        <v>0</v>
      </c>
      <c r="G10" s="702">
        <v>0</v>
      </c>
      <c r="H10" s="704">
        <v>4.2000000000000002E-4</v>
      </c>
      <c r="I10" s="701">
        <v>3.62E-3</v>
      </c>
      <c r="J10" s="702">
        <v>3.62E-3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1415</v>
      </c>
      <c r="C11" s="706">
        <v>1304.03051</v>
      </c>
      <c r="D11" s="707">
        <v>-110.96948999999999</v>
      </c>
      <c r="E11" s="713">
        <v>0.92157633215500001</v>
      </c>
      <c r="F11" s="706">
        <v>1410</v>
      </c>
      <c r="G11" s="707">
        <v>822.5</v>
      </c>
      <c r="H11" s="709">
        <v>82.210740000000001</v>
      </c>
      <c r="I11" s="706">
        <v>712.03188000000102</v>
      </c>
      <c r="J11" s="707">
        <v>-110.468119999999</v>
      </c>
      <c r="K11" s="714">
        <v>0.50498714893600005</v>
      </c>
    </row>
    <row r="12" spans="1:11" ht="14.4" customHeight="1" thickBot="1" x14ac:dyDescent="0.35">
      <c r="A12" s="723" t="s">
        <v>337</v>
      </c>
      <c r="B12" s="701">
        <v>817</v>
      </c>
      <c r="C12" s="701">
        <v>789.28756999999996</v>
      </c>
      <c r="D12" s="702">
        <v>-27.712429999998999</v>
      </c>
      <c r="E12" s="703">
        <v>0.96608025703699996</v>
      </c>
      <c r="F12" s="701">
        <v>835</v>
      </c>
      <c r="G12" s="702">
        <v>487.08333333333297</v>
      </c>
      <c r="H12" s="704">
        <v>63.484529999999999</v>
      </c>
      <c r="I12" s="701">
        <v>514.64549</v>
      </c>
      <c r="J12" s="702">
        <v>27.562156666667001</v>
      </c>
      <c r="K12" s="705">
        <v>0.61634190419099999</v>
      </c>
    </row>
    <row r="13" spans="1:11" ht="14.4" customHeight="1" thickBot="1" x14ac:dyDescent="0.35">
      <c r="A13" s="723" t="s">
        <v>338</v>
      </c>
      <c r="B13" s="701">
        <v>40</v>
      </c>
      <c r="C13" s="701">
        <v>37.304279999999999</v>
      </c>
      <c r="D13" s="702">
        <v>-2.695719999999</v>
      </c>
      <c r="E13" s="703">
        <v>0.93260699999999996</v>
      </c>
      <c r="F13" s="701">
        <v>45</v>
      </c>
      <c r="G13" s="702">
        <v>26.25</v>
      </c>
      <c r="H13" s="704">
        <v>0</v>
      </c>
      <c r="I13" s="701">
        <v>2.44319</v>
      </c>
      <c r="J13" s="702">
        <v>-23.806809999999999</v>
      </c>
      <c r="K13" s="705">
        <v>5.4293111110999999E-2</v>
      </c>
    </row>
    <row r="14" spans="1:11" ht="14.4" customHeight="1" thickBot="1" x14ac:dyDescent="0.35">
      <c r="A14" s="723" t="s">
        <v>339</v>
      </c>
      <c r="B14" s="701">
        <v>190</v>
      </c>
      <c r="C14" s="701">
        <v>131.06182999999999</v>
      </c>
      <c r="D14" s="702">
        <v>-58.93817</v>
      </c>
      <c r="E14" s="703">
        <v>0.68979910526300003</v>
      </c>
      <c r="F14" s="701">
        <v>160</v>
      </c>
      <c r="G14" s="702">
        <v>93.333333333333002</v>
      </c>
      <c r="H14" s="704">
        <v>2.58785</v>
      </c>
      <c r="I14" s="701">
        <v>30.857199999999999</v>
      </c>
      <c r="J14" s="702">
        <v>-62.476133333333003</v>
      </c>
      <c r="K14" s="705">
        <v>0.19285749999999999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40</v>
      </c>
      <c r="C16" s="701">
        <v>12.75808</v>
      </c>
      <c r="D16" s="702">
        <v>-27.24192</v>
      </c>
      <c r="E16" s="703">
        <v>0.31895200000000001</v>
      </c>
      <c r="F16" s="701">
        <v>20</v>
      </c>
      <c r="G16" s="702">
        <v>11.666666666666</v>
      </c>
      <c r="H16" s="704">
        <v>0</v>
      </c>
      <c r="I16" s="701">
        <v>0</v>
      </c>
      <c r="J16" s="702">
        <v>-11.666666666666</v>
      </c>
      <c r="K16" s="705">
        <v>0</v>
      </c>
    </row>
    <row r="17" spans="1:11" ht="14.4" customHeight="1" thickBot="1" x14ac:dyDescent="0.35">
      <c r="A17" s="723" t="s">
        <v>342</v>
      </c>
      <c r="B17" s="701">
        <v>180</v>
      </c>
      <c r="C17" s="701">
        <v>212.08702</v>
      </c>
      <c r="D17" s="702">
        <v>32.087020000000003</v>
      </c>
      <c r="E17" s="703">
        <v>1.1782612222219999</v>
      </c>
      <c r="F17" s="701">
        <v>220</v>
      </c>
      <c r="G17" s="702">
        <v>128.333333333333</v>
      </c>
      <c r="H17" s="704">
        <v>15.84136</v>
      </c>
      <c r="I17" s="701">
        <v>112.66454</v>
      </c>
      <c r="J17" s="702">
        <v>-15.668793333332999</v>
      </c>
      <c r="K17" s="705">
        <v>0.51211154545399995</v>
      </c>
    </row>
    <row r="18" spans="1:11" ht="14.4" customHeight="1" thickBot="1" x14ac:dyDescent="0.35">
      <c r="A18" s="723" t="s">
        <v>343</v>
      </c>
      <c r="B18" s="701">
        <v>8</v>
      </c>
      <c r="C18" s="701">
        <v>9.3246000000000002</v>
      </c>
      <c r="D18" s="702">
        <v>1.3246</v>
      </c>
      <c r="E18" s="703">
        <v>1.165575</v>
      </c>
      <c r="F18" s="701">
        <v>10</v>
      </c>
      <c r="G18" s="702">
        <v>5.833333333333</v>
      </c>
      <c r="H18" s="704">
        <v>0.29699999999999999</v>
      </c>
      <c r="I18" s="701">
        <v>9.6538199999999996</v>
      </c>
      <c r="J18" s="702">
        <v>3.820486666666</v>
      </c>
      <c r="K18" s="705">
        <v>0.96538199999999996</v>
      </c>
    </row>
    <row r="19" spans="1:11" ht="14.4" customHeight="1" thickBot="1" x14ac:dyDescent="0.35">
      <c r="A19" s="723" t="s">
        <v>344</v>
      </c>
      <c r="B19" s="701">
        <v>130</v>
      </c>
      <c r="C19" s="701">
        <v>112.20713000000001</v>
      </c>
      <c r="D19" s="702">
        <v>-17.792869999998999</v>
      </c>
      <c r="E19" s="703">
        <v>0.86313176923000001</v>
      </c>
      <c r="F19" s="701">
        <v>120</v>
      </c>
      <c r="G19" s="702">
        <v>70</v>
      </c>
      <c r="H19" s="704">
        <v>0</v>
      </c>
      <c r="I19" s="701">
        <v>41.76764</v>
      </c>
      <c r="J19" s="702">
        <v>-28.23236</v>
      </c>
      <c r="K19" s="705">
        <v>0.34806366666600003</v>
      </c>
    </row>
    <row r="20" spans="1:11" ht="14.4" customHeight="1" thickBot="1" x14ac:dyDescent="0.35">
      <c r="A20" s="722" t="s">
        <v>345</v>
      </c>
      <c r="B20" s="706">
        <v>66.681291736727005</v>
      </c>
      <c r="C20" s="706">
        <v>106.23</v>
      </c>
      <c r="D20" s="707">
        <v>39.548708263272999</v>
      </c>
      <c r="E20" s="713">
        <v>1.593100511901</v>
      </c>
      <c r="F20" s="706">
        <v>97.910416682648005</v>
      </c>
      <c r="G20" s="707">
        <v>57.114409731545003</v>
      </c>
      <c r="H20" s="709">
        <v>6.74</v>
      </c>
      <c r="I20" s="706">
        <v>26.1</v>
      </c>
      <c r="J20" s="707">
        <v>-31.014409731545001</v>
      </c>
      <c r="K20" s="714">
        <v>0.26657020656500002</v>
      </c>
    </row>
    <row r="21" spans="1:11" ht="14.4" customHeight="1" thickBot="1" x14ac:dyDescent="0.35">
      <c r="A21" s="723" t="s">
        <v>346</v>
      </c>
      <c r="B21" s="701">
        <v>57.470910056919998</v>
      </c>
      <c r="C21" s="701">
        <v>103.07</v>
      </c>
      <c r="D21" s="702">
        <v>45.599089943079001</v>
      </c>
      <c r="E21" s="703">
        <v>1.7934290565069999</v>
      </c>
      <c r="F21" s="701">
        <v>93.687136115819996</v>
      </c>
      <c r="G21" s="702">
        <v>54.650829400894999</v>
      </c>
      <c r="H21" s="704">
        <v>5.18</v>
      </c>
      <c r="I21" s="701">
        <v>22.96</v>
      </c>
      <c r="J21" s="702">
        <v>-31.690829400895002</v>
      </c>
      <c r="K21" s="705">
        <v>0.24507099855799999</v>
      </c>
    </row>
    <row r="22" spans="1:11" ht="14.4" customHeight="1" thickBot="1" x14ac:dyDescent="0.35">
      <c r="A22" s="723" t="s">
        <v>347</v>
      </c>
      <c r="B22" s="701">
        <v>9.2103816798059999</v>
      </c>
      <c r="C22" s="701">
        <v>3.16</v>
      </c>
      <c r="D22" s="702">
        <v>-6.0503816798059997</v>
      </c>
      <c r="E22" s="703">
        <v>0.34309110195999998</v>
      </c>
      <c r="F22" s="701">
        <v>4.2232805668279996</v>
      </c>
      <c r="G22" s="702">
        <v>2.4635803306490001</v>
      </c>
      <c r="H22" s="704">
        <v>1.56</v>
      </c>
      <c r="I22" s="701">
        <v>3.14</v>
      </c>
      <c r="J22" s="702">
        <v>0.67641966934999997</v>
      </c>
      <c r="K22" s="705">
        <v>0.74349784493600002</v>
      </c>
    </row>
    <row r="23" spans="1:11" ht="14.4" customHeight="1" thickBot="1" x14ac:dyDescent="0.35">
      <c r="A23" s="722" t="s">
        <v>348</v>
      </c>
      <c r="B23" s="706">
        <v>2386</v>
      </c>
      <c r="C23" s="706">
        <v>2948.3290900000002</v>
      </c>
      <c r="D23" s="707">
        <v>562.32908999999995</v>
      </c>
      <c r="E23" s="713">
        <v>1.235678579212</v>
      </c>
      <c r="F23" s="706">
        <v>2748</v>
      </c>
      <c r="G23" s="707">
        <v>1603</v>
      </c>
      <c r="H23" s="709">
        <v>290.02429999999998</v>
      </c>
      <c r="I23" s="706">
        <v>1622.1626900000001</v>
      </c>
      <c r="J23" s="707">
        <v>19.162690000001</v>
      </c>
      <c r="K23" s="714">
        <v>0.59030665574899999</v>
      </c>
    </row>
    <row r="24" spans="1:11" ht="14.4" customHeight="1" thickBot="1" x14ac:dyDescent="0.35">
      <c r="A24" s="723" t="s">
        <v>349</v>
      </c>
      <c r="B24" s="701">
        <v>140</v>
      </c>
      <c r="C24" s="701">
        <v>223.65891999999999</v>
      </c>
      <c r="D24" s="702">
        <v>83.658919999999995</v>
      </c>
      <c r="E24" s="703">
        <v>1.5975637142850001</v>
      </c>
      <c r="F24" s="701">
        <v>240</v>
      </c>
      <c r="G24" s="702">
        <v>140</v>
      </c>
      <c r="H24" s="704">
        <v>15.249000000000001</v>
      </c>
      <c r="I24" s="701">
        <v>128.32455999999999</v>
      </c>
      <c r="J24" s="702">
        <v>-11.675439999999</v>
      </c>
      <c r="K24" s="705">
        <v>0.53468566666600004</v>
      </c>
    </row>
    <row r="25" spans="1:11" ht="14.4" customHeight="1" thickBot="1" x14ac:dyDescent="0.35">
      <c r="A25" s="723" t="s">
        <v>350</v>
      </c>
      <c r="B25" s="701">
        <v>70</v>
      </c>
      <c r="C25" s="701">
        <v>133.76701</v>
      </c>
      <c r="D25" s="702">
        <v>63.767009999999999</v>
      </c>
      <c r="E25" s="703">
        <v>1.910957285714</v>
      </c>
      <c r="F25" s="701">
        <v>120</v>
      </c>
      <c r="G25" s="702">
        <v>70</v>
      </c>
      <c r="H25" s="704">
        <v>17.271000000000001</v>
      </c>
      <c r="I25" s="701">
        <v>64.184970000000007</v>
      </c>
      <c r="J25" s="702">
        <v>-5.8150300000000001</v>
      </c>
      <c r="K25" s="705">
        <v>0.53487474999999995</v>
      </c>
    </row>
    <row r="26" spans="1:11" ht="14.4" customHeight="1" thickBot="1" x14ac:dyDescent="0.35">
      <c r="A26" s="723" t="s">
        <v>351</v>
      </c>
      <c r="B26" s="701">
        <v>3</v>
      </c>
      <c r="C26" s="701">
        <v>0.88307999999999998</v>
      </c>
      <c r="D26" s="702">
        <v>-2.1169199999999999</v>
      </c>
      <c r="E26" s="703">
        <v>0.29436000000000001</v>
      </c>
      <c r="F26" s="701">
        <v>3</v>
      </c>
      <c r="G26" s="702">
        <v>1.75</v>
      </c>
      <c r="H26" s="704">
        <v>0</v>
      </c>
      <c r="I26" s="701">
        <v>0.58872000000000002</v>
      </c>
      <c r="J26" s="702">
        <v>-1.1612800000000001</v>
      </c>
      <c r="K26" s="705">
        <v>0.19624</v>
      </c>
    </row>
    <row r="27" spans="1:11" ht="14.4" customHeight="1" thickBot="1" x14ac:dyDescent="0.35">
      <c r="A27" s="723" t="s">
        <v>352</v>
      </c>
      <c r="B27" s="701">
        <v>5</v>
      </c>
      <c r="C27" s="701">
        <v>3.5622400000000001</v>
      </c>
      <c r="D27" s="702">
        <v>-1.4377599999999999</v>
      </c>
      <c r="E27" s="703">
        <v>0.71244799999999997</v>
      </c>
      <c r="F27" s="701">
        <v>5</v>
      </c>
      <c r="G27" s="702">
        <v>2.9166666666659999</v>
      </c>
      <c r="H27" s="704">
        <v>0</v>
      </c>
      <c r="I27" s="701">
        <v>0</v>
      </c>
      <c r="J27" s="702">
        <v>-2.9166666666659999</v>
      </c>
      <c r="K27" s="705">
        <v>0</v>
      </c>
    </row>
    <row r="28" spans="1:11" ht="14.4" customHeight="1" thickBot="1" x14ac:dyDescent="0.35">
      <c r="A28" s="723" t="s">
        <v>353</v>
      </c>
      <c r="B28" s="701">
        <v>435</v>
      </c>
      <c r="C28" s="701">
        <v>385.83879999999999</v>
      </c>
      <c r="D28" s="702">
        <v>-49.161200000000001</v>
      </c>
      <c r="E28" s="703">
        <v>0.88698574712599998</v>
      </c>
      <c r="F28" s="701">
        <v>390</v>
      </c>
      <c r="G28" s="702">
        <v>227.5</v>
      </c>
      <c r="H28" s="704">
        <v>49.922759999999997</v>
      </c>
      <c r="I28" s="701">
        <v>289.87873000000002</v>
      </c>
      <c r="J28" s="702">
        <v>62.378729999999997</v>
      </c>
      <c r="K28" s="705">
        <v>0.74327879487100001</v>
      </c>
    </row>
    <row r="29" spans="1:11" ht="14.4" customHeight="1" thickBot="1" x14ac:dyDescent="0.35">
      <c r="A29" s="723" t="s">
        <v>354</v>
      </c>
      <c r="B29" s="701">
        <v>938</v>
      </c>
      <c r="C29" s="701">
        <v>1051.57743</v>
      </c>
      <c r="D29" s="702">
        <v>113.57743000000001</v>
      </c>
      <c r="E29" s="703">
        <v>1.1210846801700001</v>
      </c>
      <c r="F29" s="701">
        <v>1080</v>
      </c>
      <c r="G29" s="702">
        <v>630</v>
      </c>
      <c r="H29" s="704">
        <v>76.313239999999993</v>
      </c>
      <c r="I29" s="701">
        <v>524.13448000000005</v>
      </c>
      <c r="J29" s="702">
        <v>-105.86552</v>
      </c>
      <c r="K29" s="705">
        <v>0.48530970370299997</v>
      </c>
    </row>
    <row r="30" spans="1:11" ht="14.4" customHeight="1" thickBot="1" x14ac:dyDescent="0.35">
      <c r="A30" s="723" t="s">
        <v>355</v>
      </c>
      <c r="B30" s="701">
        <v>40</v>
      </c>
      <c r="C30" s="701">
        <v>40.95955</v>
      </c>
      <c r="D30" s="702">
        <v>0.95955000000000001</v>
      </c>
      <c r="E30" s="703">
        <v>1.02398875</v>
      </c>
      <c r="F30" s="701">
        <v>40</v>
      </c>
      <c r="G30" s="702">
        <v>23.333333333333002</v>
      </c>
      <c r="H30" s="704">
        <v>0</v>
      </c>
      <c r="I30" s="701">
        <v>19.83145</v>
      </c>
      <c r="J30" s="702">
        <v>-3.5018833333330002</v>
      </c>
      <c r="K30" s="705">
        <v>0.49578624999999998</v>
      </c>
    </row>
    <row r="31" spans="1:11" ht="14.4" customHeight="1" thickBot="1" x14ac:dyDescent="0.35">
      <c r="A31" s="723" t="s">
        <v>356</v>
      </c>
      <c r="B31" s="701">
        <v>220</v>
      </c>
      <c r="C31" s="701">
        <v>241.09066000000001</v>
      </c>
      <c r="D31" s="702">
        <v>21.09066</v>
      </c>
      <c r="E31" s="703">
        <v>1.0958666363630001</v>
      </c>
      <c r="F31" s="701">
        <v>250</v>
      </c>
      <c r="G31" s="702">
        <v>145.833333333333</v>
      </c>
      <c r="H31" s="704">
        <v>26.17231</v>
      </c>
      <c r="I31" s="701">
        <v>175.21947</v>
      </c>
      <c r="J31" s="702">
        <v>29.386136666666001</v>
      </c>
      <c r="K31" s="705">
        <v>0.70087787999999995</v>
      </c>
    </row>
    <row r="32" spans="1:11" ht="14.4" customHeight="1" thickBot="1" x14ac:dyDescent="0.35">
      <c r="A32" s="723" t="s">
        <v>357</v>
      </c>
      <c r="B32" s="701">
        <v>15</v>
      </c>
      <c r="C32" s="701">
        <v>31.635840000000002</v>
      </c>
      <c r="D32" s="702">
        <v>16.635840000000002</v>
      </c>
      <c r="E32" s="703">
        <v>2.1090559999999998</v>
      </c>
      <c r="F32" s="701">
        <v>30</v>
      </c>
      <c r="G32" s="702">
        <v>17.5</v>
      </c>
      <c r="H32" s="704">
        <v>0.45200000000000001</v>
      </c>
      <c r="I32" s="701">
        <v>7.9182699999999997</v>
      </c>
      <c r="J32" s="702">
        <v>-9.5817300000000003</v>
      </c>
      <c r="K32" s="705">
        <v>0.26394233333299999</v>
      </c>
    </row>
    <row r="33" spans="1:11" ht="14.4" customHeight="1" thickBot="1" x14ac:dyDescent="0.35">
      <c r="A33" s="723" t="s">
        <v>358</v>
      </c>
      <c r="B33" s="701">
        <v>120</v>
      </c>
      <c r="C33" s="701">
        <v>114.95617</v>
      </c>
      <c r="D33" s="702">
        <v>-5.0438299999989997</v>
      </c>
      <c r="E33" s="703">
        <v>0.95796808333299999</v>
      </c>
      <c r="F33" s="701">
        <v>120</v>
      </c>
      <c r="G33" s="702">
        <v>70</v>
      </c>
      <c r="H33" s="704">
        <v>15.083</v>
      </c>
      <c r="I33" s="701">
        <v>57.405419999999999</v>
      </c>
      <c r="J33" s="702">
        <v>-12.594580000000001</v>
      </c>
      <c r="K33" s="705">
        <v>0.47837849999999998</v>
      </c>
    </row>
    <row r="34" spans="1:11" ht="14.4" customHeight="1" thickBot="1" x14ac:dyDescent="0.35">
      <c r="A34" s="723" t="s">
        <v>359</v>
      </c>
      <c r="B34" s="701">
        <v>50</v>
      </c>
      <c r="C34" s="701">
        <v>61.041020000000003</v>
      </c>
      <c r="D34" s="702">
        <v>11.04102</v>
      </c>
      <c r="E34" s="703">
        <v>1.2208204</v>
      </c>
      <c r="F34" s="701">
        <v>65</v>
      </c>
      <c r="G34" s="702">
        <v>37.916666666666003</v>
      </c>
      <c r="H34" s="704">
        <v>13.0176</v>
      </c>
      <c r="I34" s="701">
        <v>21.153639999999999</v>
      </c>
      <c r="J34" s="702">
        <v>-16.763026666666001</v>
      </c>
      <c r="K34" s="705">
        <v>0.32544061538399999</v>
      </c>
    </row>
    <row r="35" spans="1:11" ht="14.4" customHeight="1" thickBot="1" x14ac:dyDescent="0.35">
      <c r="A35" s="723" t="s">
        <v>360</v>
      </c>
      <c r="B35" s="701">
        <v>200</v>
      </c>
      <c r="C35" s="701">
        <v>248.56614999999999</v>
      </c>
      <c r="D35" s="702">
        <v>48.56615</v>
      </c>
      <c r="E35" s="703">
        <v>1.24283075</v>
      </c>
      <c r="F35" s="701">
        <v>255</v>
      </c>
      <c r="G35" s="702">
        <v>148.75</v>
      </c>
      <c r="H35" s="704">
        <v>2.7225000000000001</v>
      </c>
      <c r="I35" s="701">
        <v>133.25709000000001</v>
      </c>
      <c r="J35" s="702">
        <v>-15.492909999999</v>
      </c>
      <c r="K35" s="705">
        <v>0.52257682352900003</v>
      </c>
    </row>
    <row r="36" spans="1:11" ht="14.4" customHeight="1" thickBot="1" x14ac:dyDescent="0.35">
      <c r="A36" s="723" t="s">
        <v>361</v>
      </c>
      <c r="B36" s="701">
        <v>150</v>
      </c>
      <c r="C36" s="701">
        <v>410.79221999999999</v>
      </c>
      <c r="D36" s="702">
        <v>260.79221999999999</v>
      </c>
      <c r="E36" s="703">
        <v>2.7386148000000001</v>
      </c>
      <c r="F36" s="701">
        <v>150</v>
      </c>
      <c r="G36" s="702">
        <v>87.5</v>
      </c>
      <c r="H36" s="704">
        <v>73.820890000000006</v>
      </c>
      <c r="I36" s="701">
        <v>200.26589000000001</v>
      </c>
      <c r="J36" s="702">
        <v>112.76589</v>
      </c>
      <c r="K36" s="705">
        <v>1.335105933333</v>
      </c>
    </row>
    <row r="37" spans="1:11" ht="14.4" customHeight="1" thickBot="1" x14ac:dyDescent="0.35">
      <c r="A37" s="722" t="s">
        <v>362</v>
      </c>
      <c r="B37" s="706">
        <v>440.29564188113301</v>
      </c>
      <c r="C37" s="706">
        <v>422.93056999999999</v>
      </c>
      <c r="D37" s="707">
        <v>-17.365071881132</v>
      </c>
      <c r="E37" s="713">
        <v>0.96056042751799997</v>
      </c>
      <c r="F37" s="706">
        <v>430.23090336603099</v>
      </c>
      <c r="G37" s="707">
        <v>250.96802696351801</v>
      </c>
      <c r="H37" s="709">
        <v>33.852370000000001</v>
      </c>
      <c r="I37" s="706">
        <v>256.30644999999998</v>
      </c>
      <c r="J37" s="707">
        <v>5.3384230364820002</v>
      </c>
      <c r="K37" s="714">
        <v>0.59574160757500005</v>
      </c>
    </row>
    <row r="38" spans="1:11" ht="14.4" customHeight="1" thickBot="1" x14ac:dyDescent="0.35">
      <c r="A38" s="723" t="s">
        <v>363</v>
      </c>
      <c r="B38" s="701">
        <v>420.84835326262203</v>
      </c>
      <c r="C38" s="701">
        <v>363.22611000000001</v>
      </c>
      <c r="D38" s="702">
        <v>-57.622243262622</v>
      </c>
      <c r="E38" s="703">
        <v>0.86308074436799997</v>
      </c>
      <c r="F38" s="701">
        <v>368.744047367326</v>
      </c>
      <c r="G38" s="702">
        <v>215.10069429760699</v>
      </c>
      <c r="H38" s="704">
        <v>29.68261</v>
      </c>
      <c r="I38" s="701">
        <v>233.43508</v>
      </c>
      <c r="J38" s="702">
        <v>18.334385702393</v>
      </c>
      <c r="K38" s="705">
        <v>0.63305450397499996</v>
      </c>
    </row>
    <row r="39" spans="1:11" ht="14.4" customHeight="1" thickBot="1" x14ac:dyDescent="0.35">
      <c r="A39" s="723" t="s">
        <v>364</v>
      </c>
      <c r="B39" s="701">
        <v>19.447288618510001</v>
      </c>
      <c r="C39" s="701">
        <v>59.704459999999997</v>
      </c>
      <c r="D39" s="702">
        <v>40.257171381489002</v>
      </c>
      <c r="E39" s="703">
        <v>3.070066021603</v>
      </c>
      <c r="F39" s="701">
        <v>61.486855998704002</v>
      </c>
      <c r="G39" s="702">
        <v>35.867332665911</v>
      </c>
      <c r="H39" s="704">
        <v>3.9457399999999998</v>
      </c>
      <c r="I39" s="701">
        <v>22.647349999999999</v>
      </c>
      <c r="J39" s="702">
        <v>-13.219982665910999</v>
      </c>
      <c r="K39" s="705">
        <v>0.36832831394799997</v>
      </c>
    </row>
    <row r="40" spans="1:11" ht="14.4" customHeight="1" thickBot="1" x14ac:dyDescent="0.35">
      <c r="A40" s="723" t="s">
        <v>365</v>
      </c>
      <c r="B40" s="701">
        <v>0</v>
      </c>
      <c r="C40" s="701">
        <v>0</v>
      </c>
      <c r="D40" s="702">
        <v>0</v>
      </c>
      <c r="E40" s="703">
        <v>1</v>
      </c>
      <c r="F40" s="701">
        <v>0</v>
      </c>
      <c r="G40" s="702">
        <v>0</v>
      </c>
      <c r="H40" s="704">
        <v>0.22402</v>
      </c>
      <c r="I40" s="701">
        <v>0.22402</v>
      </c>
      <c r="J40" s="702">
        <v>0.22402</v>
      </c>
      <c r="K40" s="712" t="s">
        <v>366</v>
      </c>
    </row>
    <row r="41" spans="1:11" ht="14.4" customHeight="1" thickBot="1" x14ac:dyDescent="0.35">
      <c r="A41" s="722" t="s">
        <v>367</v>
      </c>
      <c r="B41" s="706">
        <v>630.60130540082605</v>
      </c>
      <c r="C41" s="706">
        <v>608.66745000000003</v>
      </c>
      <c r="D41" s="707">
        <v>-21.933855400824999</v>
      </c>
      <c r="E41" s="713">
        <v>0.96521755471600001</v>
      </c>
      <c r="F41" s="706">
        <v>552.73270907408403</v>
      </c>
      <c r="G41" s="707">
        <v>322.42741362654903</v>
      </c>
      <c r="H41" s="709">
        <v>22.281469999999999</v>
      </c>
      <c r="I41" s="706">
        <v>354.92572000000001</v>
      </c>
      <c r="J41" s="707">
        <v>32.498306373451001</v>
      </c>
      <c r="K41" s="714">
        <v>0.642129033026</v>
      </c>
    </row>
    <row r="42" spans="1:11" ht="14.4" customHeight="1" thickBot="1" x14ac:dyDescent="0.35">
      <c r="A42" s="723" t="s">
        <v>368</v>
      </c>
      <c r="B42" s="701">
        <v>0</v>
      </c>
      <c r="C42" s="701">
        <v>22.803989999999999</v>
      </c>
      <c r="D42" s="702">
        <v>22.803989999999999</v>
      </c>
      <c r="E42" s="711" t="s">
        <v>329</v>
      </c>
      <c r="F42" s="701">
        <v>0</v>
      </c>
      <c r="G42" s="702">
        <v>0</v>
      </c>
      <c r="H42" s="704">
        <v>0</v>
      </c>
      <c r="I42" s="701">
        <v>4.6560800000000002</v>
      </c>
      <c r="J42" s="702">
        <v>4.6560800000000002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31</v>
      </c>
      <c r="C43" s="701">
        <v>29.572949999999999</v>
      </c>
      <c r="D43" s="702">
        <v>-1.4270499999990001</v>
      </c>
      <c r="E43" s="703">
        <v>0.95396612903199995</v>
      </c>
      <c r="F43" s="701">
        <v>30</v>
      </c>
      <c r="G43" s="702">
        <v>17.5</v>
      </c>
      <c r="H43" s="704">
        <v>0.88261000000000001</v>
      </c>
      <c r="I43" s="701">
        <v>16.457820000000002</v>
      </c>
      <c r="J43" s="702">
        <v>-1.042179999999</v>
      </c>
      <c r="K43" s="705">
        <v>0.54859400000000003</v>
      </c>
    </row>
    <row r="44" spans="1:11" ht="14.4" customHeight="1" thickBot="1" x14ac:dyDescent="0.35">
      <c r="A44" s="723" t="s">
        <v>370</v>
      </c>
      <c r="B44" s="701">
        <v>299.88266027371299</v>
      </c>
      <c r="C44" s="701">
        <v>260.32461000000001</v>
      </c>
      <c r="D44" s="702">
        <v>-39.558050273711999</v>
      </c>
      <c r="E44" s="703">
        <v>0.86808823745300001</v>
      </c>
      <c r="F44" s="701">
        <v>256.74635799337699</v>
      </c>
      <c r="G44" s="702">
        <v>149.76870882947</v>
      </c>
      <c r="H44" s="704">
        <v>8.1684599999999996</v>
      </c>
      <c r="I44" s="701">
        <v>181.20161999999999</v>
      </c>
      <c r="J44" s="702">
        <v>31.432911170530001</v>
      </c>
      <c r="K44" s="705">
        <v>0.705761208907</v>
      </c>
    </row>
    <row r="45" spans="1:11" ht="14.4" customHeight="1" thickBot="1" x14ac:dyDescent="0.35">
      <c r="A45" s="723" t="s">
        <v>371</v>
      </c>
      <c r="B45" s="701">
        <v>80</v>
      </c>
      <c r="C45" s="701">
        <v>82.998829999999998</v>
      </c>
      <c r="D45" s="702">
        <v>2.9988299999999999</v>
      </c>
      <c r="E45" s="703">
        <v>1.0374853749999999</v>
      </c>
      <c r="F45" s="701">
        <v>80</v>
      </c>
      <c r="G45" s="702">
        <v>46.666666666666003</v>
      </c>
      <c r="H45" s="704">
        <v>5.0400499999999999</v>
      </c>
      <c r="I45" s="701">
        <v>39.541370000000001</v>
      </c>
      <c r="J45" s="702">
        <v>-7.1252966666660003</v>
      </c>
      <c r="K45" s="705">
        <v>0.49426712499999997</v>
      </c>
    </row>
    <row r="46" spans="1:11" ht="14.4" customHeight="1" thickBot="1" x14ac:dyDescent="0.35">
      <c r="A46" s="723" t="s">
        <v>372</v>
      </c>
      <c r="B46" s="701">
        <v>40</v>
      </c>
      <c r="C46" s="701">
        <v>18.576350000000001</v>
      </c>
      <c r="D46" s="702">
        <v>-21.423649999999999</v>
      </c>
      <c r="E46" s="703">
        <v>0.46440874999999998</v>
      </c>
      <c r="F46" s="701">
        <v>7.937193125227</v>
      </c>
      <c r="G46" s="702">
        <v>4.6300293230490004</v>
      </c>
      <c r="H46" s="704">
        <v>1.85551</v>
      </c>
      <c r="I46" s="701">
        <v>6.8258099999999997</v>
      </c>
      <c r="J46" s="702">
        <v>2.1957806769500001</v>
      </c>
      <c r="K46" s="705">
        <v>0.85997781486500002</v>
      </c>
    </row>
    <row r="47" spans="1:11" ht="14.4" customHeight="1" thickBot="1" x14ac:dyDescent="0.35">
      <c r="A47" s="723" t="s">
        <v>373</v>
      </c>
      <c r="B47" s="701">
        <v>0</v>
      </c>
      <c r="C47" s="701">
        <v>0.95896000000000003</v>
      </c>
      <c r="D47" s="702">
        <v>0.95896000000000003</v>
      </c>
      <c r="E47" s="711" t="s">
        <v>329</v>
      </c>
      <c r="F47" s="701">
        <v>0.69008221482099996</v>
      </c>
      <c r="G47" s="702">
        <v>0.40254795864499998</v>
      </c>
      <c r="H47" s="704">
        <v>0</v>
      </c>
      <c r="I47" s="701">
        <v>0</v>
      </c>
      <c r="J47" s="702">
        <v>-0.40254795864499998</v>
      </c>
      <c r="K47" s="705">
        <v>0</v>
      </c>
    </row>
    <row r="48" spans="1:11" ht="14.4" customHeight="1" thickBot="1" x14ac:dyDescent="0.35">
      <c r="A48" s="723" t="s">
        <v>374</v>
      </c>
      <c r="B48" s="701">
        <v>0</v>
      </c>
      <c r="C48" s="701">
        <v>10.24719</v>
      </c>
      <c r="D48" s="702">
        <v>10.24719</v>
      </c>
      <c r="E48" s="711" t="s">
        <v>366</v>
      </c>
      <c r="F48" s="701">
        <v>0</v>
      </c>
      <c r="G48" s="702">
        <v>0</v>
      </c>
      <c r="H48" s="704">
        <v>0</v>
      </c>
      <c r="I48" s="701">
        <v>4.7355700000000001</v>
      </c>
      <c r="J48" s="702">
        <v>4.7355700000000001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11</v>
      </c>
      <c r="C49" s="701">
        <v>2.0007700000000002</v>
      </c>
      <c r="D49" s="702">
        <v>-8.9992300000000007</v>
      </c>
      <c r="E49" s="703">
        <v>0.18188818181800001</v>
      </c>
      <c r="F49" s="701">
        <v>5.5613859763619997</v>
      </c>
      <c r="G49" s="702">
        <v>3.2441418195440002</v>
      </c>
      <c r="H49" s="704">
        <v>0</v>
      </c>
      <c r="I49" s="701">
        <v>0.16336999999999999</v>
      </c>
      <c r="J49" s="702">
        <v>-3.0807718195440001</v>
      </c>
      <c r="K49" s="705">
        <v>2.9375770841000001E-2</v>
      </c>
    </row>
    <row r="50" spans="1:11" ht="14.4" customHeight="1" thickBot="1" x14ac:dyDescent="0.35">
      <c r="A50" s="723" t="s">
        <v>376</v>
      </c>
      <c r="B50" s="701">
        <v>45</v>
      </c>
      <c r="C50" s="701">
        <v>45.632469999999998</v>
      </c>
      <c r="D50" s="702">
        <v>0.632469999999</v>
      </c>
      <c r="E50" s="703">
        <v>1.0140548888880001</v>
      </c>
      <c r="F50" s="701">
        <v>46</v>
      </c>
      <c r="G50" s="702">
        <v>26.833333333333002</v>
      </c>
      <c r="H50" s="704">
        <v>2.3909600000000002</v>
      </c>
      <c r="I50" s="701">
        <v>30.18901</v>
      </c>
      <c r="J50" s="702">
        <v>3.3556766666660001</v>
      </c>
      <c r="K50" s="705">
        <v>0.65628282608599997</v>
      </c>
    </row>
    <row r="51" spans="1:11" ht="14.4" customHeight="1" thickBot="1" x14ac:dyDescent="0.35">
      <c r="A51" s="723" t="s">
        <v>377</v>
      </c>
      <c r="B51" s="701">
        <v>26.065054642121002</v>
      </c>
      <c r="C51" s="701">
        <v>26.708290000000002</v>
      </c>
      <c r="D51" s="702">
        <v>0.64323535787800001</v>
      </c>
      <c r="E51" s="703">
        <v>1.024678074406</v>
      </c>
      <c r="F51" s="701">
        <v>25.797689764295001</v>
      </c>
      <c r="G51" s="702">
        <v>15.048652362505001</v>
      </c>
      <c r="H51" s="704">
        <v>0.95672000000000001</v>
      </c>
      <c r="I51" s="701">
        <v>16.887039999999999</v>
      </c>
      <c r="J51" s="702">
        <v>1.838387637494</v>
      </c>
      <c r="K51" s="705">
        <v>0.65459504918</v>
      </c>
    </row>
    <row r="52" spans="1:11" ht="14.4" customHeight="1" thickBot="1" x14ac:dyDescent="0.35">
      <c r="A52" s="723" t="s">
        <v>378</v>
      </c>
      <c r="B52" s="701">
        <v>0</v>
      </c>
      <c r="C52" s="701">
        <v>2.2484999999999999</v>
      </c>
      <c r="D52" s="702">
        <v>2.2484999999999999</v>
      </c>
      <c r="E52" s="711" t="s">
        <v>329</v>
      </c>
      <c r="F52" s="701">
        <v>0</v>
      </c>
      <c r="G52" s="702">
        <v>0</v>
      </c>
      <c r="H52" s="704">
        <v>0</v>
      </c>
      <c r="I52" s="701">
        <v>0.56399999999999995</v>
      </c>
      <c r="J52" s="702">
        <v>0.56399999999999995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2.9039999999989998</v>
      </c>
      <c r="D53" s="702">
        <v>2.9039999999989998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2.9885299999999999</v>
      </c>
      <c r="D54" s="702">
        <v>2.9885299999999999</v>
      </c>
      <c r="E54" s="711" t="s">
        <v>366</v>
      </c>
      <c r="F54" s="701">
        <v>0</v>
      </c>
      <c r="G54" s="702">
        <v>0</v>
      </c>
      <c r="H54" s="704">
        <v>0</v>
      </c>
      <c r="I54" s="701">
        <v>2.04006</v>
      </c>
      <c r="J54" s="702">
        <v>2.04006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97.653590484991</v>
      </c>
      <c r="C55" s="701">
        <v>100.70201</v>
      </c>
      <c r="D55" s="702">
        <v>3.0484195150079998</v>
      </c>
      <c r="E55" s="703">
        <v>1.0312166659699999</v>
      </c>
      <c r="F55" s="701">
        <v>100</v>
      </c>
      <c r="G55" s="702">
        <v>58.333333333333002</v>
      </c>
      <c r="H55" s="704">
        <v>2.9871599999999998</v>
      </c>
      <c r="I55" s="701">
        <v>51.663969999999999</v>
      </c>
      <c r="J55" s="702">
        <v>-6.669363333333</v>
      </c>
      <c r="K55" s="705">
        <v>0.51663970000000004</v>
      </c>
    </row>
    <row r="56" spans="1:11" ht="14.4" customHeight="1" thickBot="1" x14ac:dyDescent="0.35">
      <c r="A56" s="722" t="s">
        <v>382</v>
      </c>
      <c r="B56" s="706">
        <v>105.425254826152</v>
      </c>
      <c r="C56" s="706">
        <v>98.345749999999995</v>
      </c>
      <c r="D56" s="707">
        <v>-7.0795048261510001</v>
      </c>
      <c r="E56" s="713">
        <v>0.93284811274199997</v>
      </c>
      <c r="F56" s="706">
        <v>100.82441295128901</v>
      </c>
      <c r="G56" s="707">
        <v>58.814240888252002</v>
      </c>
      <c r="H56" s="709">
        <v>5.4977</v>
      </c>
      <c r="I56" s="706">
        <v>109.59578999999999</v>
      </c>
      <c r="J56" s="707">
        <v>50.781549111747999</v>
      </c>
      <c r="K56" s="714">
        <v>1.0869965595819999</v>
      </c>
    </row>
    <row r="57" spans="1:11" ht="14.4" customHeight="1" thickBot="1" x14ac:dyDescent="0.35">
      <c r="A57" s="723" t="s">
        <v>383</v>
      </c>
      <c r="B57" s="701">
        <v>0</v>
      </c>
      <c r="C57" s="701">
        <v>1.3552</v>
      </c>
      <c r="D57" s="702">
        <v>1.3552</v>
      </c>
      <c r="E57" s="711" t="s">
        <v>329</v>
      </c>
      <c r="F57" s="701">
        <v>1.1272225214880001</v>
      </c>
      <c r="G57" s="702">
        <v>0.657546470868</v>
      </c>
      <c r="H57" s="704">
        <v>0</v>
      </c>
      <c r="I57" s="701">
        <v>1.54888</v>
      </c>
      <c r="J57" s="702">
        <v>0.89133352913099995</v>
      </c>
      <c r="K57" s="705">
        <v>1.3740676489979999</v>
      </c>
    </row>
    <row r="58" spans="1:11" ht="14.4" customHeight="1" thickBot="1" x14ac:dyDescent="0.35">
      <c r="A58" s="723" t="s">
        <v>384</v>
      </c>
      <c r="B58" s="701">
        <v>0</v>
      </c>
      <c r="C58" s="701">
        <v>10.4665</v>
      </c>
      <c r="D58" s="702">
        <v>10.4665</v>
      </c>
      <c r="E58" s="711" t="s">
        <v>366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7</v>
      </c>
    </row>
    <row r="59" spans="1:11" ht="14.4" customHeight="1" thickBot="1" x14ac:dyDescent="0.35">
      <c r="A59" s="723" t="s">
        <v>385</v>
      </c>
      <c r="B59" s="701">
        <v>88.327601453522007</v>
      </c>
      <c r="C59" s="701">
        <v>79.936419999999998</v>
      </c>
      <c r="D59" s="702">
        <v>-8.3911814535209999</v>
      </c>
      <c r="E59" s="703">
        <v>0.90499932845999997</v>
      </c>
      <c r="F59" s="701">
        <v>95.946592122656</v>
      </c>
      <c r="G59" s="702">
        <v>55.968845404882998</v>
      </c>
      <c r="H59" s="704">
        <v>5.1159999999999997</v>
      </c>
      <c r="I59" s="701">
        <v>104.76003</v>
      </c>
      <c r="J59" s="702">
        <v>48.791184595117002</v>
      </c>
      <c r="K59" s="705">
        <v>1.091857747965</v>
      </c>
    </row>
    <row r="60" spans="1:11" ht="14.4" customHeight="1" thickBot="1" x14ac:dyDescent="0.35">
      <c r="A60" s="723" t="s">
        <v>386</v>
      </c>
      <c r="B60" s="701">
        <v>7.3328019063000002E-2</v>
      </c>
      <c r="C60" s="701">
        <v>2.0617100000000002</v>
      </c>
      <c r="D60" s="702">
        <v>1.9883819809359999</v>
      </c>
      <c r="E60" s="703">
        <v>28.116264783138998</v>
      </c>
      <c r="F60" s="701">
        <v>0</v>
      </c>
      <c r="G60" s="702">
        <v>0</v>
      </c>
      <c r="H60" s="704">
        <v>0</v>
      </c>
      <c r="I60" s="701">
        <v>0.503</v>
      </c>
      <c r="J60" s="702">
        <v>0.503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17.024325353565999</v>
      </c>
      <c r="C61" s="701">
        <v>4.5259200000000002</v>
      </c>
      <c r="D61" s="702">
        <v>-12.498405353566</v>
      </c>
      <c r="E61" s="703">
        <v>0.265850182371</v>
      </c>
      <c r="F61" s="701">
        <v>3.750598307143</v>
      </c>
      <c r="G61" s="702">
        <v>2.1878490125000001</v>
      </c>
      <c r="H61" s="704">
        <v>0.38169999999999998</v>
      </c>
      <c r="I61" s="701">
        <v>2.7838799999999999</v>
      </c>
      <c r="J61" s="702">
        <v>0.59603098749899996</v>
      </c>
      <c r="K61" s="705">
        <v>0.74224957514000001</v>
      </c>
    </row>
    <row r="62" spans="1:11" ht="14.4" customHeight="1" thickBot="1" x14ac:dyDescent="0.35">
      <c r="A62" s="722" t="s">
        <v>388</v>
      </c>
      <c r="B62" s="706">
        <v>808</v>
      </c>
      <c r="C62" s="706">
        <v>781.64511000000005</v>
      </c>
      <c r="D62" s="707">
        <v>-26.354890000000001</v>
      </c>
      <c r="E62" s="713">
        <v>0.96738256188100002</v>
      </c>
      <c r="F62" s="706">
        <v>789.15487441259904</v>
      </c>
      <c r="G62" s="707">
        <v>460.34034340735002</v>
      </c>
      <c r="H62" s="709">
        <v>57.508090000000003</v>
      </c>
      <c r="I62" s="706">
        <v>473.675780000001</v>
      </c>
      <c r="J62" s="707">
        <v>13.33543659265</v>
      </c>
      <c r="K62" s="714">
        <v>0.60023171035</v>
      </c>
    </row>
    <row r="63" spans="1:11" ht="14.4" customHeight="1" thickBot="1" x14ac:dyDescent="0.35">
      <c r="A63" s="723" t="s">
        <v>389</v>
      </c>
      <c r="B63" s="701">
        <v>1</v>
      </c>
      <c r="C63" s="701">
        <v>0</v>
      </c>
      <c r="D63" s="702">
        <v>-1</v>
      </c>
      <c r="E63" s="703">
        <v>0</v>
      </c>
      <c r="F63" s="701">
        <v>0</v>
      </c>
      <c r="G63" s="702">
        <v>0</v>
      </c>
      <c r="H63" s="704">
        <v>0</v>
      </c>
      <c r="I63" s="701">
        <v>0</v>
      </c>
      <c r="J63" s="702">
        <v>0</v>
      </c>
      <c r="K63" s="705">
        <v>7</v>
      </c>
    </row>
    <row r="64" spans="1:11" ht="14.4" customHeight="1" thickBot="1" x14ac:dyDescent="0.35">
      <c r="A64" s="723" t="s">
        <v>390</v>
      </c>
      <c r="B64" s="701">
        <v>31</v>
      </c>
      <c r="C64" s="701">
        <v>43.945970000000003</v>
      </c>
      <c r="D64" s="702">
        <v>12.945969999999001</v>
      </c>
      <c r="E64" s="703">
        <v>1.4176119354829999</v>
      </c>
      <c r="F64" s="701">
        <v>49.154874412599</v>
      </c>
      <c r="G64" s="702">
        <v>28.673676740682001</v>
      </c>
      <c r="H64" s="704">
        <v>4.3632499999999999</v>
      </c>
      <c r="I64" s="701">
        <v>23.518129999999999</v>
      </c>
      <c r="J64" s="702">
        <v>-5.1555467406820004</v>
      </c>
      <c r="K64" s="705">
        <v>0.478449599984</v>
      </c>
    </row>
    <row r="65" spans="1:11" ht="14.4" customHeight="1" thickBot="1" x14ac:dyDescent="0.35">
      <c r="A65" s="723" t="s">
        <v>391</v>
      </c>
      <c r="B65" s="701">
        <v>0</v>
      </c>
      <c r="C65" s="701">
        <v>0.34484999999999999</v>
      </c>
      <c r="D65" s="702">
        <v>0.34484999999999999</v>
      </c>
      <c r="E65" s="711" t="s">
        <v>329</v>
      </c>
      <c r="F65" s="701">
        <v>0</v>
      </c>
      <c r="G65" s="702">
        <v>0</v>
      </c>
      <c r="H65" s="704">
        <v>0</v>
      </c>
      <c r="I65" s="701">
        <v>0.13794000000000001</v>
      </c>
      <c r="J65" s="702">
        <v>0.13794000000000001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1.5965</v>
      </c>
      <c r="D66" s="702">
        <v>1.5965</v>
      </c>
      <c r="E66" s="711" t="s">
        <v>329</v>
      </c>
      <c r="F66" s="701">
        <v>0</v>
      </c>
      <c r="G66" s="702">
        <v>0</v>
      </c>
      <c r="H66" s="704">
        <v>0</v>
      </c>
      <c r="I66" s="701">
        <v>30.456199999999999</v>
      </c>
      <c r="J66" s="702">
        <v>30.456199999999999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236</v>
      </c>
      <c r="C67" s="701">
        <v>207.94415000000001</v>
      </c>
      <c r="D67" s="702">
        <v>-28.05585</v>
      </c>
      <c r="E67" s="703">
        <v>0.88111927966100001</v>
      </c>
      <c r="F67" s="701">
        <v>235</v>
      </c>
      <c r="G67" s="702">
        <v>137.083333333333</v>
      </c>
      <c r="H67" s="704">
        <v>20.77272</v>
      </c>
      <c r="I67" s="701">
        <v>150.98274000000001</v>
      </c>
      <c r="J67" s="702">
        <v>13.899406666666</v>
      </c>
      <c r="K67" s="705">
        <v>0.64247974468000002</v>
      </c>
    </row>
    <row r="68" spans="1:11" ht="14.4" customHeight="1" thickBot="1" x14ac:dyDescent="0.35">
      <c r="A68" s="723" t="s">
        <v>394</v>
      </c>
      <c r="B68" s="701">
        <v>410</v>
      </c>
      <c r="C68" s="701">
        <v>321.77922999999998</v>
      </c>
      <c r="D68" s="702">
        <v>-88.220770000000002</v>
      </c>
      <c r="E68" s="703">
        <v>0.78482739024299997</v>
      </c>
      <c r="F68" s="701">
        <v>330</v>
      </c>
      <c r="G68" s="702">
        <v>192.5</v>
      </c>
      <c r="H68" s="704">
        <v>27.339670000000002</v>
      </c>
      <c r="I68" s="701">
        <v>187.14724000000001</v>
      </c>
      <c r="J68" s="702">
        <v>-5.3527599999989999</v>
      </c>
      <c r="K68" s="705">
        <v>0.56711284848400001</v>
      </c>
    </row>
    <row r="69" spans="1:11" ht="14.4" customHeight="1" thickBot="1" x14ac:dyDescent="0.35">
      <c r="A69" s="723" t="s">
        <v>395</v>
      </c>
      <c r="B69" s="701">
        <v>130</v>
      </c>
      <c r="C69" s="701">
        <v>206.03441000000001</v>
      </c>
      <c r="D69" s="702">
        <v>76.034409999999994</v>
      </c>
      <c r="E69" s="703">
        <v>1.584880076923</v>
      </c>
      <c r="F69" s="701">
        <v>175</v>
      </c>
      <c r="G69" s="702">
        <v>102.083333333333</v>
      </c>
      <c r="H69" s="704">
        <v>5.0324499999999999</v>
      </c>
      <c r="I69" s="701">
        <v>81.433530000000005</v>
      </c>
      <c r="J69" s="702">
        <v>-20.649803333333001</v>
      </c>
      <c r="K69" s="705">
        <v>0.465334457142</v>
      </c>
    </row>
    <row r="70" spans="1:11" ht="14.4" customHeight="1" thickBot="1" x14ac:dyDescent="0.35">
      <c r="A70" s="722" t="s">
        <v>396</v>
      </c>
      <c r="B70" s="706">
        <v>0</v>
      </c>
      <c r="C70" s="706">
        <v>0</v>
      </c>
      <c r="D70" s="707">
        <v>0</v>
      </c>
      <c r="E70" s="708" t="s">
        <v>329</v>
      </c>
      <c r="F70" s="706">
        <v>0</v>
      </c>
      <c r="G70" s="707">
        <v>0</v>
      </c>
      <c r="H70" s="709">
        <v>18.339970000000001</v>
      </c>
      <c r="I70" s="706">
        <v>25.732970000000002</v>
      </c>
      <c r="J70" s="707">
        <v>25.732970000000002</v>
      </c>
      <c r="K70" s="710" t="s">
        <v>366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18.339970000000001</v>
      </c>
      <c r="I71" s="701">
        <v>20.172969999999999</v>
      </c>
      <c r="J71" s="702">
        <v>20.172969999999999</v>
      </c>
      <c r="K71" s="712" t="s">
        <v>366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11" t="s">
        <v>329</v>
      </c>
      <c r="F72" s="701">
        <v>0</v>
      </c>
      <c r="G72" s="702">
        <v>0</v>
      </c>
      <c r="H72" s="704">
        <v>0</v>
      </c>
      <c r="I72" s="701">
        <v>5.56</v>
      </c>
      <c r="J72" s="702">
        <v>5.56</v>
      </c>
      <c r="K72" s="712" t="s">
        <v>366</v>
      </c>
    </row>
    <row r="73" spans="1:11" ht="14.4" customHeight="1" thickBot="1" x14ac:dyDescent="0.35">
      <c r="A73" s="721" t="s">
        <v>42</v>
      </c>
      <c r="B73" s="701">
        <v>1158.7891097413501</v>
      </c>
      <c r="C73" s="701">
        <v>1115.184</v>
      </c>
      <c r="D73" s="702">
        <v>-43.605109741351001</v>
      </c>
      <c r="E73" s="703">
        <v>0.962370107403</v>
      </c>
      <c r="F73" s="701">
        <v>1119.73471755425</v>
      </c>
      <c r="G73" s="702">
        <v>653.17858523998098</v>
      </c>
      <c r="H73" s="704">
        <v>59.658000000000001</v>
      </c>
      <c r="I73" s="701">
        <v>640.14100000000099</v>
      </c>
      <c r="J73" s="702">
        <v>-13.03758523998</v>
      </c>
      <c r="K73" s="705">
        <v>0.57168987436399998</v>
      </c>
    </row>
    <row r="74" spans="1:11" ht="14.4" customHeight="1" thickBot="1" x14ac:dyDescent="0.35">
      <c r="A74" s="722" t="s">
        <v>399</v>
      </c>
      <c r="B74" s="706">
        <v>1158.7891097413501</v>
      </c>
      <c r="C74" s="706">
        <v>1115.184</v>
      </c>
      <c r="D74" s="707">
        <v>-43.605109741351001</v>
      </c>
      <c r="E74" s="713">
        <v>0.962370107403</v>
      </c>
      <c r="F74" s="706">
        <v>1119.73471755425</v>
      </c>
      <c r="G74" s="707">
        <v>653.17858523998098</v>
      </c>
      <c r="H74" s="709">
        <v>59.658000000000001</v>
      </c>
      <c r="I74" s="706">
        <v>640.14100000000099</v>
      </c>
      <c r="J74" s="707">
        <v>-13.03758523998</v>
      </c>
      <c r="K74" s="714">
        <v>0.57168987436399998</v>
      </c>
    </row>
    <row r="75" spans="1:11" ht="14.4" customHeight="1" thickBot="1" x14ac:dyDescent="0.35">
      <c r="A75" s="723" t="s">
        <v>400</v>
      </c>
      <c r="B75" s="701">
        <v>146.998999999999</v>
      </c>
      <c r="C75" s="701">
        <v>146.072</v>
      </c>
      <c r="D75" s="702">
        <v>-0.92699999999899996</v>
      </c>
      <c r="E75" s="703">
        <v>0.99369383465100003</v>
      </c>
      <c r="F75" s="701">
        <v>149.05152525558</v>
      </c>
      <c r="G75" s="702">
        <v>86.946723065754995</v>
      </c>
      <c r="H75" s="704">
        <v>9.5009999999999994</v>
      </c>
      <c r="I75" s="701">
        <v>81.453000000000003</v>
      </c>
      <c r="J75" s="702">
        <v>-5.4937230657549998</v>
      </c>
      <c r="K75" s="705">
        <v>0.54647545444599999</v>
      </c>
    </row>
    <row r="76" spans="1:11" ht="14.4" customHeight="1" thickBot="1" x14ac:dyDescent="0.35">
      <c r="A76" s="723" t="s">
        <v>401</v>
      </c>
      <c r="B76" s="701">
        <v>253.790109741355</v>
      </c>
      <c r="C76" s="701">
        <v>231.15199999999999</v>
      </c>
      <c r="D76" s="702">
        <v>-22.638109741354999</v>
      </c>
      <c r="E76" s="703">
        <v>0.91079987409899998</v>
      </c>
      <c r="F76" s="701">
        <v>245.79845639944699</v>
      </c>
      <c r="G76" s="702">
        <v>143.38243289967701</v>
      </c>
      <c r="H76" s="704">
        <v>25.81</v>
      </c>
      <c r="I76" s="701">
        <v>153.19900000000001</v>
      </c>
      <c r="J76" s="702">
        <v>9.8165671003220005</v>
      </c>
      <c r="K76" s="705">
        <v>0.62327079772600003</v>
      </c>
    </row>
    <row r="77" spans="1:11" ht="14.4" customHeight="1" thickBot="1" x14ac:dyDescent="0.35">
      <c r="A77" s="723" t="s">
        <v>402</v>
      </c>
      <c r="B77" s="701">
        <v>757.99999999999704</v>
      </c>
      <c r="C77" s="701">
        <v>737.96</v>
      </c>
      <c r="D77" s="702">
        <v>-20.039999999995999</v>
      </c>
      <c r="E77" s="703">
        <v>0.97356200527699999</v>
      </c>
      <c r="F77" s="701">
        <v>724.88473589922501</v>
      </c>
      <c r="G77" s="702">
        <v>422.84942927454802</v>
      </c>
      <c r="H77" s="704">
        <v>24.347000000000001</v>
      </c>
      <c r="I77" s="701">
        <v>405.48899999999998</v>
      </c>
      <c r="J77" s="702">
        <v>-17.360429274546998</v>
      </c>
      <c r="K77" s="705">
        <v>0.55938410607699995</v>
      </c>
    </row>
    <row r="78" spans="1:11" ht="14.4" customHeight="1" thickBot="1" x14ac:dyDescent="0.35">
      <c r="A78" s="724" t="s">
        <v>403</v>
      </c>
      <c r="B78" s="706">
        <v>2242.8899553797501</v>
      </c>
      <c r="C78" s="706">
        <v>2732.8955099999998</v>
      </c>
      <c r="D78" s="707">
        <v>490.00555462025102</v>
      </c>
      <c r="E78" s="713">
        <v>1.218470617983</v>
      </c>
      <c r="F78" s="706">
        <v>2723.7319765296602</v>
      </c>
      <c r="G78" s="707">
        <v>1588.84365297564</v>
      </c>
      <c r="H78" s="709">
        <v>174.50582</v>
      </c>
      <c r="I78" s="706">
        <v>1435.5618999999999</v>
      </c>
      <c r="J78" s="707">
        <v>-153.28175297563601</v>
      </c>
      <c r="K78" s="714">
        <v>0.527056961687</v>
      </c>
    </row>
    <row r="79" spans="1:11" ht="14.4" customHeight="1" thickBot="1" x14ac:dyDescent="0.35">
      <c r="A79" s="721" t="s">
        <v>45</v>
      </c>
      <c r="B79" s="701">
        <v>850.373459408744</v>
      </c>
      <c r="C79" s="701">
        <v>1226.4391599999999</v>
      </c>
      <c r="D79" s="702">
        <v>376.06570059125602</v>
      </c>
      <c r="E79" s="703">
        <v>1.442235933436</v>
      </c>
      <c r="F79" s="701">
        <v>1211.5734684962799</v>
      </c>
      <c r="G79" s="702">
        <v>706.75118995616197</v>
      </c>
      <c r="H79" s="704">
        <v>41.662799999999997</v>
      </c>
      <c r="I79" s="701">
        <v>444.682060000001</v>
      </c>
      <c r="J79" s="702">
        <v>-262.06912995616102</v>
      </c>
      <c r="K79" s="705">
        <v>0.36702855547899998</v>
      </c>
    </row>
    <row r="80" spans="1:11" ht="14.4" customHeight="1" thickBot="1" x14ac:dyDescent="0.35">
      <c r="A80" s="725" t="s">
        <v>404</v>
      </c>
      <c r="B80" s="701">
        <v>850.373459408744</v>
      </c>
      <c r="C80" s="701">
        <v>1226.4391599999999</v>
      </c>
      <c r="D80" s="702">
        <v>376.06570059125602</v>
      </c>
      <c r="E80" s="703">
        <v>1.442235933436</v>
      </c>
      <c r="F80" s="701">
        <v>1211.5734684962799</v>
      </c>
      <c r="G80" s="702">
        <v>706.75118995616197</v>
      </c>
      <c r="H80" s="704">
        <v>41.662799999999997</v>
      </c>
      <c r="I80" s="701">
        <v>444.682060000001</v>
      </c>
      <c r="J80" s="702">
        <v>-262.06912995616102</v>
      </c>
      <c r="K80" s="705">
        <v>0.36702855547899998</v>
      </c>
    </row>
    <row r="81" spans="1:11" ht="14.4" customHeight="1" thickBot="1" x14ac:dyDescent="0.35">
      <c r="A81" s="723" t="s">
        <v>405</v>
      </c>
      <c r="B81" s="701">
        <v>551.91814561424701</v>
      </c>
      <c r="C81" s="701">
        <v>790.17588000000001</v>
      </c>
      <c r="D81" s="702">
        <v>238.257734385753</v>
      </c>
      <c r="E81" s="703">
        <v>1.431690344445</v>
      </c>
      <c r="F81" s="701">
        <v>797.45637578106096</v>
      </c>
      <c r="G81" s="702">
        <v>465.182885872285</v>
      </c>
      <c r="H81" s="704">
        <v>24.22486</v>
      </c>
      <c r="I81" s="701">
        <v>361.96901000000099</v>
      </c>
      <c r="J81" s="702">
        <v>-103.213875872285</v>
      </c>
      <c r="K81" s="705">
        <v>0.45390446548899999</v>
      </c>
    </row>
    <row r="82" spans="1:11" ht="14.4" customHeight="1" thickBot="1" x14ac:dyDescent="0.35">
      <c r="A82" s="723" t="s">
        <v>406</v>
      </c>
      <c r="B82" s="701">
        <v>89.455313794497002</v>
      </c>
      <c r="C82" s="701">
        <v>118.07218</v>
      </c>
      <c r="D82" s="702">
        <v>28.616866205501999</v>
      </c>
      <c r="E82" s="703">
        <v>1.3199012444489999</v>
      </c>
      <c r="F82" s="701">
        <v>57.586011181667999</v>
      </c>
      <c r="G82" s="702">
        <v>33.591839855972999</v>
      </c>
      <c r="H82" s="704">
        <v>1.7659</v>
      </c>
      <c r="I82" s="701">
        <v>3.0646100000000001</v>
      </c>
      <c r="J82" s="702">
        <v>-30.527229855973001</v>
      </c>
      <c r="K82" s="705">
        <v>5.3217959310999999E-2</v>
      </c>
    </row>
    <row r="83" spans="1:11" ht="14.4" customHeight="1" thickBot="1" x14ac:dyDescent="0.35">
      <c r="A83" s="723" t="s">
        <v>407</v>
      </c>
      <c r="B83" s="701">
        <v>131</v>
      </c>
      <c r="C83" s="701">
        <v>211.40125</v>
      </c>
      <c r="D83" s="702">
        <v>80.401250000000005</v>
      </c>
      <c r="E83" s="703">
        <v>1.61375</v>
      </c>
      <c r="F83" s="701">
        <v>257.39562495103502</v>
      </c>
      <c r="G83" s="702">
        <v>150.14744788810401</v>
      </c>
      <c r="H83" s="704">
        <v>10.714449999999999</v>
      </c>
      <c r="I83" s="701">
        <v>41.869860000000003</v>
      </c>
      <c r="J83" s="702">
        <v>-108.27758788810399</v>
      </c>
      <c r="K83" s="705">
        <v>0.16266733363399999</v>
      </c>
    </row>
    <row r="84" spans="1:11" ht="14.4" customHeight="1" thickBot="1" x14ac:dyDescent="0.35">
      <c r="A84" s="723" t="s">
        <v>408</v>
      </c>
      <c r="B84" s="701">
        <v>77.999999999999005</v>
      </c>
      <c r="C84" s="701">
        <v>106.78985</v>
      </c>
      <c r="D84" s="702">
        <v>28.789850000000001</v>
      </c>
      <c r="E84" s="703">
        <v>1.369100641025</v>
      </c>
      <c r="F84" s="701">
        <v>99.135456582513001</v>
      </c>
      <c r="G84" s="702">
        <v>57.829016339798997</v>
      </c>
      <c r="H84" s="704">
        <v>4.9575899999999997</v>
      </c>
      <c r="I84" s="701">
        <v>37.21593</v>
      </c>
      <c r="J84" s="702">
        <v>-20.613086339799001</v>
      </c>
      <c r="K84" s="705">
        <v>0.37540483781400003</v>
      </c>
    </row>
    <row r="85" spans="1:11" ht="14.4" customHeight="1" thickBot="1" x14ac:dyDescent="0.3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0</v>
      </c>
      <c r="G85" s="702">
        <v>0</v>
      </c>
      <c r="H85" s="704">
        <v>0</v>
      </c>
      <c r="I85" s="701">
        <v>0.56264999999999998</v>
      </c>
      <c r="J85" s="702">
        <v>0.56264999999999998</v>
      </c>
      <c r="K85" s="712" t="s">
        <v>366</v>
      </c>
    </row>
    <row r="86" spans="1:11" ht="14.4" customHeight="1" thickBot="1" x14ac:dyDescent="0.35">
      <c r="A86" s="726" t="s">
        <v>46</v>
      </c>
      <c r="B86" s="706">
        <v>0</v>
      </c>
      <c r="C86" s="706">
        <v>72.043999999999997</v>
      </c>
      <c r="D86" s="707">
        <v>72.043999999999997</v>
      </c>
      <c r="E86" s="708" t="s">
        <v>329</v>
      </c>
      <c r="F86" s="706">
        <v>0</v>
      </c>
      <c r="G86" s="707">
        <v>0</v>
      </c>
      <c r="H86" s="709">
        <v>1.7849999999999999</v>
      </c>
      <c r="I86" s="706">
        <v>92.358999999999995</v>
      </c>
      <c r="J86" s="707">
        <v>92.358999999999995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43.920999999999999</v>
      </c>
      <c r="D87" s="707">
        <v>43.920999999999999</v>
      </c>
      <c r="E87" s="708" t="s">
        <v>329</v>
      </c>
      <c r="F87" s="706">
        <v>0</v>
      </c>
      <c r="G87" s="707">
        <v>0</v>
      </c>
      <c r="H87" s="709">
        <v>1.7849999999999999</v>
      </c>
      <c r="I87" s="706">
        <v>63.762999999999998</v>
      </c>
      <c r="J87" s="707">
        <v>63.762999999999998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37.100999999999999</v>
      </c>
      <c r="D88" s="702">
        <v>37.100999999999999</v>
      </c>
      <c r="E88" s="711" t="s">
        <v>329</v>
      </c>
      <c r="F88" s="701">
        <v>0</v>
      </c>
      <c r="G88" s="702">
        <v>0</v>
      </c>
      <c r="H88" s="704">
        <v>1.7849999999999999</v>
      </c>
      <c r="I88" s="701">
        <v>63.762999999999998</v>
      </c>
      <c r="J88" s="702">
        <v>63.762999999999998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6.82</v>
      </c>
      <c r="D89" s="702">
        <v>6.82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28.123000000000001</v>
      </c>
      <c r="D90" s="707">
        <v>28.123000000000001</v>
      </c>
      <c r="E90" s="708" t="s">
        <v>329</v>
      </c>
      <c r="F90" s="706">
        <v>0</v>
      </c>
      <c r="G90" s="707">
        <v>0</v>
      </c>
      <c r="H90" s="709">
        <v>0</v>
      </c>
      <c r="I90" s="706">
        <v>28.596</v>
      </c>
      <c r="J90" s="707">
        <v>28.596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11.443</v>
      </c>
      <c r="D91" s="702">
        <v>11.443</v>
      </c>
      <c r="E91" s="711" t="s">
        <v>329</v>
      </c>
      <c r="F91" s="701">
        <v>0</v>
      </c>
      <c r="G91" s="702">
        <v>0</v>
      </c>
      <c r="H91" s="704">
        <v>0</v>
      </c>
      <c r="I91" s="701">
        <v>3.6110000000000002</v>
      </c>
      <c r="J91" s="702">
        <v>3.6110000000000002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16.68</v>
      </c>
      <c r="D92" s="702">
        <v>16.68</v>
      </c>
      <c r="E92" s="711" t="s">
        <v>329</v>
      </c>
      <c r="F92" s="701">
        <v>0</v>
      </c>
      <c r="G92" s="702">
        <v>0</v>
      </c>
      <c r="H92" s="704">
        <v>0</v>
      </c>
      <c r="I92" s="701">
        <v>24.984999999999999</v>
      </c>
      <c r="J92" s="702">
        <v>24.984999999999999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1392.51649597101</v>
      </c>
      <c r="C93" s="701">
        <v>1434.4123500000001</v>
      </c>
      <c r="D93" s="702">
        <v>41.895854028994002</v>
      </c>
      <c r="E93" s="703">
        <v>1.0300864328349999</v>
      </c>
      <c r="F93" s="701">
        <v>1512.15850803339</v>
      </c>
      <c r="G93" s="702">
        <v>882.09246301947599</v>
      </c>
      <c r="H93" s="704">
        <v>131.05802</v>
      </c>
      <c r="I93" s="701">
        <v>898.52084000000104</v>
      </c>
      <c r="J93" s="702">
        <v>16.428376980525002</v>
      </c>
      <c r="K93" s="705">
        <v>0.59419752309399998</v>
      </c>
    </row>
    <row r="94" spans="1:11" ht="14.4" customHeight="1" thickBot="1" x14ac:dyDescent="0.35">
      <c r="A94" s="722" t="s">
        <v>416</v>
      </c>
      <c r="B94" s="706">
        <v>0</v>
      </c>
      <c r="C94" s="706">
        <v>0.81200000000000006</v>
      </c>
      <c r="D94" s="707">
        <v>0.81200000000000006</v>
      </c>
      <c r="E94" s="708" t="s">
        <v>366</v>
      </c>
      <c r="F94" s="706">
        <v>0.91954966139200001</v>
      </c>
      <c r="G94" s="707">
        <v>0.53640396914499999</v>
      </c>
      <c r="H94" s="709">
        <v>0</v>
      </c>
      <c r="I94" s="706">
        <v>0</v>
      </c>
      <c r="J94" s="707">
        <v>-0.53640396914499999</v>
      </c>
      <c r="K94" s="714">
        <v>0</v>
      </c>
    </row>
    <row r="95" spans="1:11" ht="14.4" customHeight="1" thickBot="1" x14ac:dyDescent="0.35">
      <c r="A95" s="723" t="s">
        <v>417</v>
      </c>
      <c r="B95" s="701">
        <v>0</v>
      </c>
      <c r="C95" s="701">
        <v>0.81200000000000006</v>
      </c>
      <c r="D95" s="702">
        <v>0.81200000000000006</v>
      </c>
      <c r="E95" s="711" t="s">
        <v>366</v>
      </c>
      <c r="F95" s="701">
        <v>0.91954966139200001</v>
      </c>
      <c r="G95" s="702">
        <v>0.53640396914499999</v>
      </c>
      <c r="H95" s="704">
        <v>0</v>
      </c>
      <c r="I95" s="701">
        <v>0</v>
      </c>
      <c r="J95" s="702">
        <v>-0.53640396914499999</v>
      </c>
      <c r="K95" s="705">
        <v>0</v>
      </c>
    </row>
    <row r="96" spans="1:11" ht="14.4" customHeight="1" thickBot="1" x14ac:dyDescent="0.35">
      <c r="A96" s="722" t="s">
        <v>418</v>
      </c>
      <c r="B96" s="706">
        <v>25.119935465935999</v>
      </c>
      <c r="C96" s="706">
        <v>26.59243</v>
      </c>
      <c r="D96" s="707">
        <v>1.4724945340640001</v>
      </c>
      <c r="E96" s="713">
        <v>1.0586185635730001</v>
      </c>
      <c r="F96" s="706">
        <v>26.644905642520001</v>
      </c>
      <c r="G96" s="707">
        <v>15.542861624803001</v>
      </c>
      <c r="H96" s="709">
        <v>1.51475</v>
      </c>
      <c r="I96" s="706">
        <v>16.396820000000002</v>
      </c>
      <c r="J96" s="707">
        <v>0.85395837519600004</v>
      </c>
      <c r="K96" s="714">
        <v>0.61538292610099998</v>
      </c>
    </row>
    <row r="97" spans="1:11" ht="14.4" customHeight="1" thickBot="1" x14ac:dyDescent="0.35">
      <c r="A97" s="723" t="s">
        <v>419</v>
      </c>
      <c r="B97" s="701">
        <v>13.356165075862</v>
      </c>
      <c r="C97" s="701">
        <v>13.8713</v>
      </c>
      <c r="D97" s="702">
        <v>0.51513492413700002</v>
      </c>
      <c r="E97" s="703">
        <v>1.038569074372</v>
      </c>
      <c r="F97" s="701">
        <v>13.613580970926</v>
      </c>
      <c r="G97" s="702">
        <v>7.941255566373</v>
      </c>
      <c r="H97" s="704">
        <v>0.58340000000000003</v>
      </c>
      <c r="I97" s="701">
        <v>8.0547000000000004</v>
      </c>
      <c r="J97" s="702">
        <v>0.113444433626</v>
      </c>
      <c r="K97" s="705">
        <v>0.59166651428399997</v>
      </c>
    </row>
    <row r="98" spans="1:11" ht="14.4" customHeight="1" thickBot="1" x14ac:dyDescent="0.35">
      <c r="A98" s="723" t="s">
        <v>420</v>
      </c>
      <c r="B98" s="701">
        <v>11.763770390073001</v>
      </c>
      <c r="C98" s="701">
        <v>12.72113</v>
      </c>
      <c r="D98" s="702">
        <v>0.957359609926</v>
      </c>
      <c r="E98" s="703">
        <v>1.081382038086</v>
      </c>
      <c r="F98" s="701">
        <v>13.031324671593</v>
      </c>
      <c r="G98" s="702">
        <v>7.6016060584289997</v>
      </c>
      <c r="H98" s="704">
        <v>0.93135000000000001</v>
      </c>
      <c r="I98" s="701">
        <v>8.3421199999999995</v>
      </c>
      <c r="J98" s="702">
        <v>0.74051394156999995</v>
      </c>
      <c r="K98" s="705">
        <v>0.64015901761500005</v>
      </c>
    </row>
    <row r="99" spans="1:11" ht="14.4" customHeight="1" thickBot="1" x14ac:dyDescent="0.35">
      <c r="A99" s="722" t="s">
        <v>421</v>
      </c>
      <c r="B99" s="706">
        <v>64</v>
      </c>
      <c r="C99" s="706">
        <v>56.335999999999999</v>
      </c>
      <c r="D99" s="707">
        <v>-7.6639999999999997</v>
      </c>
      <c r="E99" s="713">
        <v>0.880249999999</v>
      </c>
      <c r="F99" s="706">
        <v>70.780872380358005</v>
      </c>
      <c r="G99" s="707">
        <v>41.288842221876003</v>
      </c>
      <c r="H99" s="709">
        <v>5.4</v>
      </c>
      <c r="I99" s="706">
        <v>45.50667</v>
      </c>
      <c r="J99" s="707">
        <v>4.2178277781239997</v>
      </c>
      <c r="K99" s="714">
        <v>0.64292327107000002</v>
      </c>
    </row>
    <row r="100" spans="1:11" ht="14.4" customHeight="1" thickBot="1" x14ac:dyDescent="0.35">
      <c r="A100" s="723" t="s">
        <v>422</v>
      </c>
      <c r="B100" s="701">
        <v>21</v>
      </c>
      <c r="C100" s="701">
        <v>20.52</v>
      </c>
      <c r="D100" s="702">
        <v>-0.48</v>
      </c>
      <c r="E100" s="703">
        <v>0.977142857142</v>
      </c>
      <c r="F100" s="701">
        <v>21.579718309859</v>
      </c>
      <c r="G100" s="702">
        <v>12.588169014084</v>
      </c>
      <c r="H100" s="704">
        <v>5.4</v>
      </c>
      <c r="I100" s="701">
        <v>15.66</v>
      </c>
      <c r="J100" s="702">
        <v>3.0718309859150001</v>
      </c>
      <c r="K100" s="705">
        <v>0.72568139097700002</v>
      </c>
    </row>
    <row r="101" spans="1:11" ht="14.4" customHeight="1" thickBot="1" x14ac:dyDescent="0.35">
      <c r="A101" s="723" t="s">
        <v>423</v>
      </c>
      <c r="B101" s="701">
        <v>43</v>
      </c>
      <c r="C101" s="701">
        <v>35.816000000000003</v>
      </c>
      <c r="D101" s="702">
        <v>-7.1840000000000002</v>
      </c>
      <c r="E101" s="703">
        <v>0.83293023255800003</v>
      </c>
      <c r="F101" s="701">
        <v>49.201154070499001</v>
      </c>
      <c r="G101" s="702">
        <v>28.700673207790999</v>
      </c>
      <c r="H101" s="704">
        <v>0</v>
      </c>
      <c r="I101" s="701">
        <v>29.84667</v>
      </c>
      <c r="J101" s="702">
        <v>1.1459967922080001</v>
      </c>
      <c r="K101" s="705">
        <v>0.60662540470500004</v>
      </c>
    </row>
    <row r="102" spans="1:11" ht="14.4" customHeight="1" thickBot="1" x14ac:dyDescent="0.35">
      <c r="A102" s="722" t="s">
        <v>424</v>
      </c>
      <c r="B102" s="706">
        <v>0</v>
      </c>
      <c r="C102" s="706">
        <v>9.0749999999999993</v>
      </c>
      <c r="D102" s="707">
        <v>9.0749999999999993</v>
      </c>
      <c r="E102" s="708" t="s">
        <v>366</v>
      </c>
      <c r="F102" s="706">
        <v>0</v>
      </c>
      <c r="G102" s="707">
        <v>0</v>
      </c>
      <c r="H102" s="709">
        <v>0</v>
      </c>
      <c r="I102" s="706">
        <v>0</v>
      </c>
      <c r="J102" s="707">
        <v>0</v>
      </c>
      <c r="K102" s="710" t="s">
        <v>329</v>
      </c>
    </row>
    <row r="103" spans="1:11" ht="14.4" customHeight="1" thickBot="1" x14ac:dyDescent="0.35">
      <c r="A103" s="723" t="s">
        <v>425</v>
      </c>
      <c r="B103" s="701">
        <v>0</v>
      </c>
      <c r="C103" s="701">
        <v>9.0749999999999993</v>
      </c>
      <c r="D103" s="702">
        <v>9.0749999999999993</v>
      </c>
      <c r="E103" s="711" t="s">
        <v>366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1003.37988625839</v>
      </c>
      <c r="C104" s="706">
        <v>971.09799999999996</v>
      </c>
      <c r="D104" s="707">
        <v>-32.281886258385001</v>
      </c>
      <c r="E104" s="713">
        <v>0.96782685531099999</v>
      </c>
      <c r="F104" s="706">
        <v>1092.29280965671</v>
      </c>
      <c r="G104" s="707">
        <v>637.17080563308298</v>
      </c>
      <c r="H104" s="709">
        <v>89.27364</v>
      </c>
      <c r="I104" s="706">
        <v>628.17780000000096</v>
      </c>
      <c r="J104" s="707">
        <v>-8.9930056330819994</v>
      </c>
      <c r="K104" s="714">
        <v>0.57510018783000005</v>
      </c>
    </row>
    <row r="105" spans="1:11" ht="14.4" customHeight="1" thickBot="1" x14ac:dyDescent="0.35">
      <c r="A105" s="723" t="s">
        <v>427</v>
      </c>
      <c r="B105" s="701">
        <v>823</v>
      </c>
      <c r="C105" s="701">
        <v>794.61663999999996</v>
      </c>
      <c r="D105" s="702">
        <v>-28.38336</v>
      </c>
      <c r="E105" s="703">
        <v>0.965512320777</v>
      </c>
      <c r="F105" s="701">
        <v>910.26119307269005</v>
      </c>
      <c r="G105" s="702">
        <v>530.98569595906895</v>
      </c>
      <c r="H105" s="704">
        <v>75.824150000000003</v>
      </c>
      <c r="I105" s="701">
        <v>520.11120000000096</v>
      </c>
      <c r="J105" s="702">
        <v>-10.874495959068</v>
      </c>
      <c r="K105" s="705">
        <v>0.57138676674099997</v>
      </c>
    </row>
    <row r="106" spans="1:11" ht="14.4" customHeight="1" thickBot="1" x14ac:dyDescent="0.35">
      <c r="A106" s="723" t="s">
        <v>428</v>
      </c>
      <c r="B106" s="701">
        <v>0</v>
      </c>
      <c r="C106" s="701">
        <v>17.49689</v>
      </c>
      <c r="D106" s="702">
        <v>17.49689</v>
      </c>
      <c r="E106" s="711" t="s">
        <v>329</v>
      </c>
      <c r="F106" s="701">
        <v>19.005772575390001</v>
      </c>
      <c r="G106" s="702">
        <v>11.086700668977</v>
      </c>
      <c r="H106" s="704">
        <v>1.1616</v>
      </c>
      <c r="I106" s="701">
        <v>16.698</v>
      </c>
      <c r="J106" s="702">
        <v>5.6112993310219998</v>
      </c>
      <c r="K106" s="705">
        <v>0.87857517676600005</v>
      </c>
    </row>
    <row r="107" spans="1:11" ht="14.4" customHeight="1" thickBot="1" x14ac:dyDescent="0.35">
      <c r="A107" s="723" t="s">
        <v>429</v>
      </c>
      <c r="B107" s="701">
        <v>57.281418695767002</v>
      </c>
      <c r="C107" s="701">
        <v>62.317</v>
      </c>
      <c r="D107" s="702">
        <v>5.0355813042320001</v>
      </c>
      <c r="E107" s="703">
        <v>1.0879095074609999</v>
      </c>
      <c r="F107" s="701">
        <v>64.999999999997996</v>
      </c>
      <c r="G107" s="702">
        <v>37.916666666665002</v>
      </c>
      <c r="H107" s="704">
        <v>5.0579999999999998</v>
      </c>
      <c r="I107" s="701">
        <v>37.414999999999999</v>
      </c>
      <c r="J107" s="702">
        <v>-0.50166666666500004</v>
      </c>
      <c r="K107" s="705">
        <v>0.57561538461499995</v>
      </c>
    </row>
    <row r="108" spans="1:11" ht="14.4" customHeight="1" thickBot="1" x14ac:dyDescent="0.35">
      <c r="A108" s="723" t="s">
        <v>430</v>
      </c>
      <c r="B108" s="701">
        <v>123.098467562618</v>
      </c>
      <c r="C108" s="701">
        <v>96.667469999999994</v>
      </c>
      <c r="D108" s="702">
        <v>-26.430997562617002</v>
      </c>
      <c r="E108" s="703">
        <v>0.78528573031000004</v>
      </c>
      <c r="F108" s="701">
        <v>98.025844008633001</v>
      </c>
      <c r="G108" s="702">
        <v>57.181742338368998</v>
      </c>
      <c r="H108" s="704">
        <v>7.2298900000000001</v>
      </c>
      <c r="I108" s="701">
        <v>53.953600000000002</v>
      </c>
      <c r="J108" s="702">
        <v>-3.228142338369</v>
      </c>
      <c r="K108" s="705">
        <v>0.55040178991199995</v>
      </c>
    </row>
    <row r="109" spans="1:11" ht="14.4" customHeight="1" thickBot="1" x14ac:dyDescent="0.35">
      <c r="A109" s="722" t="s">
        <v>431</v>
      </c>
      <c r="B109" s="706">
        <v>300.01667424668398</v>
      </c>
      <c r="C109" s="706">
        <v>366.59377000000001</v>
      </c>
      <c r="D109" s="707">
        <v>66.577095753316001</v>
      </c>
      <c r="E109" s="713">
        <v>1.2219113184970001</v>
      </c>
      <c r="F109" s="706">
        <v>321.52037069240203</v>
      </c>
      <c r="G109" s="707">
        <v>187.55354957056801</v>
      </c>
      <c r="H109" s="709">
        <v>34.869630000000001</v>
      </c>
      <c r="I109" s="706">
        <v>199.07658000000001</v>
      </c>
      <c r="J109" s="707">
        <v>11.523030429432</v>
      </c>
      <c r="K109" s="714">
        <v>0.61917252574399995</v>
      </c>
    </row>
    <row r="110" spans="1:11" ht="14.4" customHeight="1" thickBot="1" x14ac:dyDescent="0.35">
      <c r="A110" s="723" t="s">
        <v>432</v>
      </c>
      <c r="B110" s="701">
        <v>27.472999999999001</v>
      </c>
      <c r="C110" s="701">
        <v>21.13</v>
      </c>
      <c r="D110" s="702">
        <v>-6.3429999999989999</v>
      </c>
      <c r="E110" s="703">
        <v>0.769118771157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241.629801414377</v>
      </c>
      <c r="C111" s="701">
        <v>283.21199999999999</v>
      </c>
      <c r="D111" s="702">
        <v>41.582198585622002</v>
      </c>
      <c r="E111" s="703">
        <v>1.172090521708</v>
      </c>
      <c r="F111" s="701">
        <v>279.39972313839598</v>
      </c>
      <c r="G111" s="702">
        <v>162.98317183073101</v>
      </c>
      <c r="H111" s="704">
        <v>31.737909999999999</v>
      </c>
      <c r="I111" s="701">
        <v>160.68854999999999</v>
      </c>
      <c r="J111" s="702">
        <v>-2.2946218307300001</v>
      </c>
      <c r="K111" s="705">
        <v>0.57512064863500001</v>
      </c>
    </row>
    <row r="112" spans="1:11" ht="14.4" customHeight="1" thickBot="1" x14ac:dyDescent="0.35">
      <c r="A112" s="723" t="s">
        <v>434</v>
      </c>
      <c r="B112" s="701">
        <v>3</v>
      </c>
      <c r="C112" s="701">
        <v>2.5169999999999999</v>
      </c>
      <c r="D112" s="702">
        <v>-0.48299999999999998</v>
      </c>
      <c r="E112" s="703">
        <v>0.83899999999899999</v>
      </c>
      <c r="F112" s="701">
        <v>11.006875207279</v>
      </c>
      <c r="G112" s="702">
        <v>6.4206772042460001</v>
      </c>
      <c r="H112" s="704">
        <v>0</v>
      </c>
      <c r="I112" s="701">
        <v>0</v>
      </c>
      <c r="J112" s="702">
        <v>-6.4206772042460001</v>
      </c>
      <c r="K112" s="705">
        <v>0</v>
      </c>
    </row>
    <row r="113" spans="1:11" ht="14.4" customHeight="1" thickBot="1" x14ac:dyDescent="0.35">
      <c r="A113" s="723" t="s">
        <v>435</v>
      </c>
      <c r="B113" s="701">
        <v>15.819627003525</v>
      </c>
      <c r="C113" s="701">
        <v>4.0845099999999999</v>
      </c>
      <c r="D113" s="702">
        <v>-11.735117003525</v>
      </c>
      <c r="E113" s="703">
        <v>0.25819256036100002</v>
      </c>
      <c r="F113" s="701">
        <v>5.2346365051630004</v>
      </c>
      <c r="G113" s="702">
        <v>3.053537961345</v>
      </c>
      <c r="H113" s="704">
        <v>0</v>
      </c>
      <c r="I113" s="701">
        <v>13.929180000000001</v>
      </c>
      <c r="J113" s="702">
        <v>10.875642038654</v>
      </c>
      <c r="K113" s="705">
        <v>2.6609641349989999</v>
      </c>
    </row>
    <row r="114" spans="1:11" ht="14.4" customHeight="1" thickBot="1" x14ac:dyDescent="0.35">
      <c r="A114" s="723" t="s">
        <v>436</v>
      </c>
      <c r="B114" s="701">
        <v>12.094245828781</v>
      </c>
      <c r="C114" s="701">
        <v>32.794580000000003</v>
      </c>
      <c r="D114" s="702">
        <v>20.700334171218</v>
      </c>
      <c r="E114" s="703">
        <v>2.7115853658229998</v>
      </c>
      <c r="F114" s="701">
        <v>25.879135841562999</v>
      </c>
      <c r="G114" s="702">
        <v>15.096162574245</v>
      </c>
      <c r="H114" s="704">
        <v>3.1317200000000001</v>
      </c>
      <c r="I114" s="701">
        <v>21.723040000000001</v>
      </c>
      <c r="J114" s="702">
        <v>6.6268774257540004</v>
      </c>
      <c r="K114" s="705">
        <v>0.83940360810299997</v>
      </c>
    </row>
    <row r="115" spans="1:11" ht="14.4" customHeight="1" thickBot="1" x14ac:dyDescent="0.35">
      <c r="A115" s="723" t="s">
        <v>437</v>
      </c>
      <c r="B115" s="701">
        <v>0</v>
      </c>
      <c r="C115" s="701">
        <v>22.85568</v>
      </c>
      <c r="D115" s="702">
        <v>22.85568</v>
      </c>
      <c r="E115" s="711" t="s">
        <v>366</v>
      </c>
      <c r="F115" s="701">
        <v>0</v>
      </c>
      <c r="G115" s="702">
        <v>0</v>
      </c>
      <c r="H115" s="704">
        <v>0</v>
      </c>
      <c r="I115" s="701">
        <v>2.7358099999999999</v>
      </c>
      <c r="J115" s="702">
        <v>2.7358099999999999</v>
      </c>
      <c r="K115" s="712" t="s">
        <v>329</v>
      </c>
    </row>
    <row r="116" spans="1:11" ht="14.4" customHeight="1" thickBot="1" x14ac:dyDescent="0.35">
      <c r="A116" s="722" t="s">
        <v>438</v>
      </c>
      <c r="B116" s="706">
        <v>0</v>
      </c>
      <c r="C116" s="706">
        <v>3.9051499999989998</v>
      </c>
      <c r="D116" s="707">
        <v>3.9051499999989998</v>
      </c>
      <c r="E116" s="708" t="s">
        <v>329</v>
      </c>
      <c r="F116" s="706">
        <v>0</v>
      </c>
      <c r="G116" s="707">
        <v>0</v>
      </c>
      <c r="H116" s="709">
        <v>0</v>
      </c>
      <c r="I116" s="706">
        <v>9.3629700000000007</v>
      </c>
      <c r="J116" s="707">
        <v>9.3629700000000007</v>
      </c>
      <c r="K116" s="710" t="s">
        <v>329</v>
      </c>
    </row>
    <row r="117" spans="1:11" ht="14.4" customHeight="1" thickBot="1" x14ac:dyDescent="0.35">
      <c r="A117" s="723" t="s">
        <v>439</v>
      </c>
      <c r="B117" s="701">
        <v>0</v>
      </c>
      <c r="C117" s="701">
        <v>3.9051499999989998</v>
      </c>
      <c r="D117" s="702">
        <v>3.9051499999989998</v>
      </c>
      <c r="E117" s="711" t="s">
        <v>366</v>
      </c>
      <c r="F117" s="701">
        <v>0</v>
      </c>
      <c r="G117" s="702">
        <v>0</v>
      </c>
      <c r="H117" s="704">
        <v>0</v>
      </c>
      <c r="I117" s="701">
        <v>9.3629700000000007</v>
      </c>
      <c r="J117" s="702">
        <v>9.3629700000000007</v>
      </c>
      <c r="K117" s="712" t="s">
        <v>329</v>
      </c>
    </row>
    <row r="118" spans="1:11" ht="14.4" customHeight="1" thickBot="1" x14ac:dyDescent="0.35">
      <c r="A118" s="720" t="s">
        <v>48</v>
      </c>
      <c r="B118" s="701">
        <v>35793</v>
      </c>
      <c r="C118" s="701">
        <v>40375.890339999998</v>
      </c>
      <c r="D118" s="702">
        <v>4582.8903399999899</v>
      </c>
      <c r="E118" s="703">
        <v>1.128038732154</v>
      </c>
      <c r="F118" s="701">
        <v>42128.9585649488</v>
      </c>
      <c r="G118" s="702">
        <v>24575.225829553499</v>
      </c>
      <c r="H118" s="704">
        <v>5534.1327099999999</v>
      </c>
      <c r="I118" s="701">
        <v>26932.305</v>
      </c>
      <c r="J118" s="702">
        <v>2357.0791704465701</v>
      </c>
      <c r="K118" s="705">
        <v>0.63928247735999999</v>
      </c>
    </row>
    <row r="119" spans="1:11" ht="14.4" customHeight="1" thickBot="1" x14ac:dyDescent="0.35">
      <c r="A119" s="726" t="s">
        <v>440</v>
      </c>
      <c r="B119" s="706">
        <v>26441</v>
      </c>
      <c r="C119" s="706">
        <v>29731.718000000001</v>
      </c>
      <c r="D119" s="707">
        <v>3290.7179999999798</v>
      </c>
      <c r="E119" s="713">
        <v>1.1244551265080001</v>
      </c>
      <c r="F119" s="706">
        <v>31090.6385649488</v>
      </c>
      <c r="G119" s="707">
        <v>18136.205829553499</v>
      </c>
      <c r="H119" s="709">
        <v>4069.884</v>
      </c>
      <c r="I119" s="706">
        <v>19805.912</v>
      </c>
      <c r="J119" s="707">
        <v>1669.70617044656</v>
      </c>
      <c r="K119" s="714">
        <v>0.63703780025599999</v>
      </c>
    </row>
    <row r="120" spans="1:11" ht="14.4" customHeight="1" thickBot="1" x14ac:dyDescent="0.35">
      <c r="A120" s="722" t="s">
        <v>441</v>
      </c>
      <c r="B120" s="706">
        <v>25973</v>
      </c>
      <c r="C120" s="706">
        <v>29348.684000000001</v>
      </c>
      <c r="D120" s="707">
        <v>3375.6839999999802</v>
      </c>
      <c r="E120" s="713">
        <v>1.1299689677739999</v>
      </c>
      <c r="F120" s="706">
        <v>30661.999999999902</v>
      </c>
      <c r="G120" s="707">
        <v>17886.166666666599</v>
      </c>
      <c r="H120" s="709">
        <v>4024.134</v>
      </c>
      <c r="I120" s="706">
        <v>19529.165000000001</v>
      </c>
      <c r="J120" s="707">
        <v>1642.9983333334101</v>
      </c>
      <c r="K120" s="714">
        <v>0.63691752005699998</v>
      </c>
    </row>
    <row r="121" spans="1:11" ht="14.4" customHeight="1" thickBot="1" x14ac:dyDescent="0.35">
      <c r="A121" s="723" t="s">
        <v>442</v>
      </c>
      <c r="B121" s="701">
        <v>25973</v>
      </c>
      <c r="C121" s="701">
        <v>29348.684000000001</v>
      </c>
      <c r="D121" s="702">
        <v>3375.6839999999802</v>
      </c>
      <c r="E121" s="703">
        <v>1.1299689677739999</v>
      </c>
      <c r="F121" s="701">
        <v>30661.999999999902</v>
      </c>
      <c r="G121" s="702">
        <v>17886.166666666599</v>
      </c>
      <c r="H121" s="704">
        <v>4024.134</v>
      </c>
      <c r="I121" s="701">
        <v>19529.165000000001</v>
      </c>
      <c r="J121" s="702">
        <v>1642.9983333334101</v>
      </c>
      <c r="K121" s="705">
        <v>0.63691752005699998</v>
      </c>
    </row>
    <row r="122" spans="1:11" ht="14.4" customHeight="1" thickBot="1" x14ac:dyDescent="0.35">
      <c r="A122" s="722" t="s">
        <v>443</v>
      </c>
      <c r="B122" s="706">
        <v>396</v>
      </c>
      <c r="C122" s="706">
        <v>311.45</v>
      </c>
      <c r="D122" s="707">
        <v>-84.549999999999002</v>
      </c>
      <c r="E122" s="713">
        <v>0.78648989898900001</v>
      </c>
      <c r="F122" s="706">
        <v>355.56556494888201</v>
      </c>
      <c r="G122" s="707">
        <v>207.41324622018101</v>
      </c>
      <c r="H122" s="709">
        <v>30.75</v>
      </c>
      <c r="I122" s="706">
        <v>211.15</v>
      </c>
      <c r="J122" s="707">
        <v>3.7367537798189998</v>
      </c>
      <c r="K122" s="714">
        <v>0.59384265748599996</v>
      </c>
    </row>
    <row r="123" spans="1:11" ht="14.4" customHeight="1" thickBot="1" x14ac:dyDescent="0.35">
      <c r="A123" s="723" t="s">
        <v>444</v>
      </c>
      <c r="B123" s="701">
        <v>396</v>
      </c>
      <c r="C123" s="701">
        <v>311.45</v>
      </c>
      <c r="D123" s="702">
        <v>-84.549999999999002</v>
      </c>
      <c r="E123" s="703">
        <v>0.78648989898900001</v>
      </c>
      <c r="F123" s="701">
        <v>355.56556494888201</v>
      </c>
      <c r="G123" s="702">
        <v>207.41324622018101</v>
      </c>
      <c r="H123" s="704">
        <v>30.75</v>
      </c>
      <c r="I123" s="701">
        <v>211.15</v>
      </c>
      <c r="J123" s="702">
        <v>3.7367537798189998</v>
      </c>
      <c r="K123" s="705">
        <v>0.59384265748599996</v>
      </c>
    </row>
    <row r="124" spans="1:11" ht="14.4" customHeight="1" thickBot="1" x14ac:dyDescent="0.35">
      <c r="A124" s="722" t="s">
        <v>445</v>
      </c>
      <c r="B124" s="706">
        <v>72</v>
      </c>
      <c r="C124" s="706">
        <v>56.584000000000003</v>
      </c>
      <c r="D124" s="707">
        <v>-15.416</v>
      </c>
      <c r="E124" s="713">
        <v>0.78588888888800001</v>
      </c>
      <c r="F124" s="706">
        <v>73.072999999999993</v>
      </c>
      <c r="G124" s="707">
        <v>42.625916666666001</v>
      </c>
      <c r="H124" s="709">
        <v>0</v>
      </c>
      <c r="I124" s="706">
        <v>50.597000000000001</v>
      </c>
      <c r="J124" s="707">
        <v>7.9710833333329996</v>
      </c>
      <c r="K124" s="714">
        <v>0.69241717186899998</v>
      </c>
    </row>
    <row r="125" spans="1:11" ht="14.4" customHeight="1" thickBot="1" x14ac:dyDescent="0.35">
      <c r="A125" s="723" t="s">
        <v>446</v>
      </c>
      <c r="B125" s="701">
        <v>72</v>
      </c>
      <c r="C125" s="701">
        <v>56.584000000000003</v>
      </c>
      <c r="D125" s="702">
        <v>-15.416</v>
      </c>
      <c r="E125" s="703">
        <v>0.78588888888800001</v>
      </c>
      <c r="F125" s="701">
        <v>73.072999999999993</v>
      </c>
      <c r="G125" s="702">
        <v>42.625916666666001</v>
      </c>
      <c r="H125" s="704">
        <v>0</v>
      </c>
      <c r="I125" s="701">
        <v>50.597000000000001</v>
      </c>
      <c r="J125" s="702">
        <v>7.9710833333329996</v>
      </c>
      <c r="K125" s="705">
        <v>0.69241717186899998</v>
      </c>
    </row>
    <row r="126" spans="1:11" ht="14.4" customHeight="1" thickBot="1" x14ac:dyDescent="0.35">
      <c r="A126" s="725" t="s">
        <v>447</v>
      </c>
      <c r="B126" s="701">
        <v>0</v>
      </c>
      <c r="C126" s="701">
        <v>15</v>
      </c>
      <c r="D126" s="702">
        <v>15</v>
      </c>
      <c r="E126" s="711" t="s">
        <v>366</v>
      </c>
      <c r="F126" s="701">
        <v>0</v>
      </c>
      <c r="G126" s="702">
        <v>0</v>
      </c>
      <c r="H126" s="704">
        <v>15</v>
      </c>
      <c r="I126" s="701">
        <v>15</v>
      </c>
      <c r="J126" s="702">
        <v>15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15</v>
      </c>
      <c r="D127" s="702">
        <v>15</v>
      </c>
      <c r="E127" s="711" t="s">
        <v>366</v>
      </c>
      <c r="F127" s="701">
        <v>0</v>
      </c>
      <c r="G127" s="702">
        <v>0</v>
      </c>
      <c r="H127" s="704">
        <v>15</v>
      </c>
      <c r="I127" s="701">
        <v>15</v>
      </c>
      <c r="J127" s="702">
        <v>15</v>
      </c>
      <c r="K127" s="712" t="s">
        <v>329</v>
      </c>
    </row>
    <row r="128" spans="1:11" ht="14.4" customHeight="1" thickBot="1" x14ac:dyDescent="0.35">
      <c r="A128" s="721" t="s">
        <v>449</v>
      </c>
      <c r="B128" s="701">
        <v>8832.9999999999909</v>
      </c>
      <c r="C128" s="701">
        <v>10056.067709999999</v>
      </c>
      <c r="D128" s="702">
        <v>1223.06771000001</v>
      </c>
      <c r="E128" s="703">
        <v>1.138465720593</v>
      </c>
      <c r="F128" s="701">
        <v>10425.08</v>
      </c>
      <c r="G128" s="702">
        <v>6081.2966666666598</v>
      </c>
      <c r="H128" s="704">
        <v>1383.76458</v>
      </c>
      <c r="I128" s="701">
        <v>6734.7904000000099</v>
      </c>
      <c r="J128" s="702">
        <v>653.49373333334404</v>
      </c>
      <c r="K128" s="705">
        <v>0.64601810249799996</v>
      </c>
    </row>
    <row r="129" spans="1:11" ht="14.4" customHeight="1" thickBot="1" x14ac:dyDescent="0.35">
      <c r="A129" s="722" t="s">
        <v>450</v>
      </c>
      <c r="B129" s="706">
        <v>2338.99999999999</v>
      </c>
      <c r="C129" s="706">
        <v>2670.7549600000002</v>
      </c>
      <c r="D129" s="707">
        <v>331.75496000000999</v>
      </c>
      <c r="E129" s="713">
        <v>1.141836237708</v>
      </c>
      <c r="F129" s="706">
        <v>2759.5800000000099</v>
      </c>
      <c r="G129" s="707">
        <v>1609.7550000000001</v>
      </c>
      <c r="H129" s="709">
        <v>366.29358000000002</v>
      </c>
      <c r="I129" s="706">
        <v>1782.7471499999999</v>
      </c>
      <c r="J129" s="707">
        <v>172.99214999999799</v>
      </c>
      <c r="K129" s="714">
        <v>0.64602118800599995</v>
      </c>
    </row>
    <row r="130" spans="1:11" ht="14.4" customHeight="1" thickBot="1" x14ac:dyDescent="0.35">
      <c r="A130" s="723" t="s">
        <v>451</v>
      </c>
      <c r="B130" s="701">
        <v>2338.99999999999</v>
      </c>
      <c r="C130" s="701">
        <v>2670.7549600000002</v>
      </c>
      <c r="D130" s="702">
        <v>331.75496000000999</v>
      </c>
      <c r="E130" s="703">
        <v>1.141836237708</v>
      </c>
      <c r="F130" s="701">
        <v>2759.5800000000099</v>
      </c>
      <c r="G130" s="702">
        <v>1609.7550000000001</v>
      </c>
      <c r="H130" s="704">
        <v>366.29358000000002</v>
      </c>
      <c r="I130" s="701">
        <v>1782.7471499999999</v>
      </c>
      <c r="J130" s="702">
        <v>172.99214999999799</v>
      </c>
      <c r="K130" s="705">
        <v>0.64602118800599995</v>
      </c>
    </row>
    <row r="131" spans="1:11" ht="14.4" customHeight="1" thickBot="1" x14ac:dyDescent="0.35">
      <c r="A131" s="722" t="s">
        <v>452</v>
      </c>
      <c r="B131" s="706">
        <v>6494</v>
      </c>
      <c r="C131" s="706">
        <v>7385.3127500000001</v>
      </c>
      <c r="D131" s="707">
        <v>891.31275000000198</v>
      </c>
      <c r="E131" s="713">
        <v>1.137251732368</v>
      </c>
      <c r="F131" s="706">
        <v>7665.49999999999</v>
      </c>
      <c r="G131" s="707">
        <v>4471.5416666666597</v>
      </c>
      <c r="H131" s="709">
        <v>1017.471</v>
      </c>
      <c r="I131" s="706">
        <v>4952.0432500000097</v>
      </c>
      <c r="J131" s="707">
        <v>480.50158333334502</v>
      </c>
      <c r="K131" s="714">
        <v>0.64601699171600002</v>
      </c>
    </row>
    <row r="132" spans="1:11" ht="14.4" customHeight="1" thickBot="1" x14ac:dyDescent="0.35">
      <c r="A132" s="723" t="s">
        <v>453</v>
      </c>
      <c r="B132" s="701">
        <v>6494</v>
      </c>
      <c r="C132" s="701">
        <v>7385.3127500000001</v>
      </c>
      <c r="D132" s="702">
        <v>891.31275000000198</v>
      </c>
      <c r="E132" s="703">
        <v>1.137251732368</v>
      </c>
      <c r="F132" s="701">
        <v>7665.49999999999</v>
      </c>
      <c r="G132" s="702">
        <v>4471.5416666666597</v>
      </c>
      <c r="H132" s="704">
        <v>1017.471</v>
      </c>
      <c r="I132" s="701">
        <v>4952.0432500000097</v>
      </c>
      <c r="J132" s="702">
        <v>480.50158333334502</v>
      </c>
      <c r="K132" s="705">
        <v>0.64601699171600002</v>
      </c>
    </row>
    <row r="133" spans="1:11" ht="14.4" customHeight="1" thickBot="1" x14ac:dyDescent="0.35">
      <c r="A133" s="721" t="s">
        <v>454</v>
      </c>
      <c r="B133" s="701">
        <v>519</v>
      </c>
      <c r="C133" s="701">
        <v>588.10463000000004</v>
      </c>
      <c r="D133" s="702">
        <v>69.104629999999005</v>
      </c>
      <c r="E133" s="703">
        <v>1.1331495761070001</v>
      </c>
      <c r="F133" s="701">
        <v>613.24000000000206</v>
      </c>
      <c r="G133" s="702">
        <v>357.72333333333501</v>
      </c>
      <c r="H133" s="704">
        <v>80.484129999999993</v>
      </c>
      <c r="I133" s="701">
        <v>391.6026</v>
      </c>
      <c r="J133" s="702">
        <v>33.879266666665004</v>
      </c>
      <c r="K133" s="705">
        <v>0.63857967516699998</v>
      </c>
    </row>
    <row r="134" spans="1:11" ht="14.4" customHeight="1" thickBot="1" x14ac:dyDescent="0.35">
      <c r="A134" s="722" t="s">
        <v>455</v>
      </c>
      <c r="B134" s="706">
        <v>519</v>
      </c>
      <c r="C134" s="706">
        <v>588.10463000000004</v>
      </c>
      <c r="D134" s="707">
        <v>69.104629999999005</v>
      </c>
      <c r="E134" s="713">
        <v>1.1331495761070001</v>
      </c>
      <c r="F134" s="706">
        <v>613.24000000000206</v>
      </c>
      <c r="G134" s="707">
        <v>357.72333333333501</v>
      </c>
      <c r="H134" s="709">
        <v>80.484129999999993</v>
      </c>
      <c r="I134" s="706">
        <v>391.6026</v>
      </c>
      <c r="J134" s="707">
        <v>33.879266666665004</v>
      </c>
      <c r="K134" s="714">
        <v>0.63857967516699998</v>
      </c>
    </row>
    <row r="135" spans="1:11" ht="14.4" customHeight="1" thickBot="1" x14ac:dyDescent="0.35">
      <c r="A135" s="723" t="s">
        <v>456</v>
      </c>
      <c r="B135" s="701">
        <v>519</v>
      </c>
      <c r="C135" s="701">
        <v>588.10463000000004</v>
      </c>
      <c r="D135" s="702">
        <v>69.104629999999005</v>
      </c>
      <c r="E135" s="703">
        <v>1.1331495761070001</v>
      </c>
      <c r="F135" s="701">
        <v>613.24000000000206</v>
      </c>
      <c r="G135" s="702">
        <v>357.72333333333501</v>
      </c>
      <c r="H135" s="704">
        <v>80.484129999999993</v>
      </c>
      <c r="I135" s="701">
        <v>391.6026</v>
      </c>
      <c r="J135" s="702">
        <v>33.879266666665004</v>
      </c>
      <c r="K135" s="705">
        <v>0.63857967516699998</v>
      </c>
    </row>
    <row r="136" spans="1:11" ht="14.4" customHeight="1" thickBot="1" x14ac:dyDescent="0.35">
      <c r="A136" s="720" t="s">
        <v>457</v>
      </c>
      <c r="B136" s="701">
        <v>0</v>
      </c>
      <c r="C136" s="701">
        <v>128.52268000000001</v>
      </c>
      <c r="D136" s="702">
        <v>128.52268000000001</v>
      </c>
      <c r="E136" s="711" t="s">
        <v>329</v>
      </c>
      <c r="F136" s="701">
        <v>46.228487158297</v>
      </c>
      <c r="G136" s="702">
        <v>26.966617509007001</v>
      </c>
      <c r="H136" s="704">
        <v>0</v>
      </c>
      <c r="I136" s="701">
        <v>74.153099999999995</v>
      </c>
      <c r="J136" s="702">
        <v>47.186482490993001</v>
      </c>
      <c r="K136" s="705">
        <v>1.6040563851039999</v>
      </c>
    </row>
    <row r="137" spans="1:11" ht="14.4" customHeight="1" thickBot="1" x14ac:dyDescent="0.35">
      <c r="A137" s="721" t="s">
        <v>458</v>
      </c>
      <c r="B137" s="701">
        <v>0</v>
      </c>
      <c r="C137" s="701">
        <v>0.38999999999899998</v>
      </c>
      <c r="D137" s="702">
        <v>0.38999999999899998</v>
      </c>
      <c r="E137" s="711" t="s">
        <v>366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05">
        <v>0</v>
      </c>
    </row>
    <row r="138" spans="1:11" ht="14.4" customHeight="1" thickBot="1" x14ac:dyDescent="0.35">
      <c r="A138" s="725" t="s">
        <v>459</v>
      </c>
      <c r="B138" s="701">
        <v>0</v>
      </c>
      <c r="C138" s="701">
        <v>0.38999999999899998</v>
      </c>
      <c r="D138" s="702">
        <v>0.38999999999899998</v>
      </c>
      <c r="E138" s="711" t="s">
        <v>366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05">
        <v>0</v>
      </c>
    </row>
    <row r="139" spans="1:11" ht="14.4" customHeight="1" thickBot="1" x14ac:dyDescent="0.35">
      <c r="A139" s="723" t="s">
        <v>460</v>
      </c>
      <c r="B139" s="701">
        <v>0</v>
      </c>
      <c r="C139" s="701">
        <v>0.38999999999899998</v>
      </c>
      <c r="D139" s="702">
        <v>0.38999999999899998</v>
      </c>
      <c r="E139" s="711" t="s">
        <v>366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05">
        <v>0</v>
      </c>
    </row>
    <row r="140" spans="1:11" ht="14.4" customHeight="1" thickBot="1" x14ac:dyDescent="0.35">
      <c r="A140" s="721" t="s">
        <v>461</v>
      </c>
      <c r="B140" s="701">
        <v>0</v>
      </c>
      <c r="C140" s="701">
        <v>128.13267999999999</v>
      </c>
      <c r="D140" s="702">
        <v>128.13267999999999</v>
      </c>
      <c r="E140" s="711" t="s">
        <v>329</v>
      </c>
      <c r="F140" s="701">
        <v>46.228487158297</v>
      </c>
      <c r="G140" s="702">
        <v>26.966617509007001</v>
      </c>
      <c r="H140" s="704">
        <v>0</v>
      </c>
      <c r="I140" s="701">
        <v>74.153099999999995</v>
      </c>
      <c r="J140" s="702">
        <v>47.186482490993001</v>
      </c>
      <c r="K140" s="705">
        <v>1.6040563851039999</v>
      </c>
    </row>
    <row r="141" spans="1:11" ht="14.4" customHeight="1" thickBot="1" x14ac:dyDescent="0.35">
      <c r="A141" s="722" t="s">
        <v>462</v>
      </c>
      <c r="B141" s="706">
        <v>0</v>
      </c>
      <c r="C141" s="706">
        <v>91.322680000000005</v>
      </c>
      <c r="D141" s="707">
        <v>91.322680000000005</v>
      </c>
      <c r="E141" s="708" t="s">
        <v>329</v>
      </c>
      <c r="F141" s="706">
        <v>23.854012358396002</v>
      </c>
      <c r="G141" s="707">
        <v>13.914840542398</v>
      </c>
      <c r="H141" s="709">
        <v>0</v>
      </c>
      <c r="I141" s="706">
        <v>61.403100000000002</v>
      </c>
      <c r="J141" s="707">
        <v>47.488259457601998</v>
      </c>
      <c r="K141" s="714">
        <v>2.5741204069750001</v>
      </c>
    </row>
    <row r="142" spans="1:11" ht="14.4" customHeight="1" thickBot="1" x14ac:dyDescent="0.35">
      <c r="A142" s="723" t="s">
        <v>463</v>
      </c>
      <c r="B142" s="701">
        <v>0</v>
      </c>
      <c r="C142" s="701">
        <v>13.35228</v>
      </c>
      <c r="D142" s="702">
        <v>13.35228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8.9728999999999992</v>
      </c>
      <c r="J142" s="702">
        <v>8.9728999999999992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31.804400000000001</v>
      </c>
      <c r="D143" s="702">
        <v>31.804400000000001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48.7102</v>
      </c>
      <c r="J143" s="702">
        <v>48.7102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33.386000000000003</v>
      </c>
      <c r="D144" s="702">
        <v>33.386000000000003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3.5</v>
      </c>
      <c r="J144" s="702">
        <v>3.5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</v>
      </c>
      <c r="D145" s="702">
        <v>0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0.22</v>
      </c>
      <c r="J145" s="702">
        <v>0.22</v>
      </c>
      <c r="K145" s="712" t="s">
        <v>366</v>
      </c>
    </row>
    <row r="146" spans="1:11" ht="14.4" customHeight="1" thickBot="1" x14ac:dyDescent="0.35">
      <c r="A146" s="723" t="s">
        <v>467</v>
      </c>
      <c r="B146" s="701">
        <v>0</v>
      </c>
      <c r="C146" s="701">
        <v>12.78</v>
      </c>
      <c r="D146" s="702">
        <v>12.78</v>
      </c>
      <c r="E146" s="711" t="s">
        <v>366</v>
      </c>
      <c r="F146" s="701">
        <v>23.854012358396002</v>
      </c>
      <c r="G146" s="702">
        <v>13.914840542398</v>
      </c>
      <c r="H146" s="704">
        <v>0</v>
      </c>
      <c r="I146" s="701">
        <v>0</v>
      </c>
      <c r="J146" s="702">
        <v>-13.914840542398</v>
      </c>
      <c r="K146" s="705">
        <v>0</v>
      </c>
    </row>
    <row r="147" spans="1:11" ht="14.4" customHeight="1" thickBot="1" x14ac:dyDescent="0.35">
      <c r="A147" s="725" t="s">
        <v>468</v>
      </c>
      <c r="B147" s="701">
        <v>0</v>
      </c>
      <c r="C147" s="701">
        <v>30.6</v>
      </c>
      <c r="D147" s="702">
        <v>30.6</v>
      </c>
      <c r="E147" s="711" t="s">
        <v>329</v>
      </c>
      <c r="F147" s="701">
        <v>22.374474799901002</v>
      </c>
      <c r="G147" s="702">
        <v>13.051776966608999</v>
      </c>
      <c r="H147" s="704">
        <v>0</v>
      </c>
      <c r="I147" s="701">
        <v>12.25</v>
      </c>
      <c r="J147" s="702">
        <v>-0.80177696660800002</v>
      </c>
      <c r="K147" s="705">
        <v>0.54749888475800002</v>
      </c>
    </row>
    <row r="148" spans="1:11" ht="14.4" customHeight="1" thickBot="1" x14ac:dyDescent="0.35">
      <c r="A148" s="723" t="s">
        <v>469</v>
      </c>
      <c r="B148" s="701">
        <v>0</v>
      </c>
      <c r="C148" s="701">
        <v>30.6</v>
      </c>
      <c r="D148" s="702">
        <v>30.6</v>
      </c>
      <c r="E148" s="711" t="s">
        <v>329</v>
      </c>
      <c r="F148" s="701">
        <v>22.374474799901002</v>
      </c>
      <c r="G148" s="702">
        <v>13.051776966608999</v>
      </c>
      <c r="H148" s="704">
        <v>0</v>
      </c>
      <c r="I148" s="701">
        <v>12.25</v>
      </c>
      <c r="J148" s="702">
        <v>-0.80177696660800002</v>
      </c>
      <c r="K148" s="705">
        <v>0.54749888475800002</v>
      </c>
    </row>
    <row r="149" spans="1:11" ht="14.4" customHeight="1" thickBot="1" x14ac:dyDescent="0.35">
      <c r="A149" s="725" t="s">
        <v>470</v>
      </c>
      <c r="B149" s="701">
        <v>0</v>
      </c>
      <c r="C149" s="701">
        <v>0.78</v>
      </c>
      <c r="D149" s="702">
        <v>0.78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0.5</v>
      </c>
      <c r="J149" s="702">
        <v>0.5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0.78</v>
      </c>
      <c r="D150" s="702">
        <v>0.78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0.5</v>
      </c>
      <c r="J150" s="702">
        <v>0.5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5.43</v>
      </c>
      <c r="D151" s="702">
        <v>5.43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5.43</v>
      </c>
      <c r="D152" s="702">
        <v>5.43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0" t="s">
        <v>474</v>
      </c>
      <c r="B153" s="701">
        <v>3522</v>
      </c>
      <c r="C153" s="701">
        <v>3333.2957200000001</v>
      </c>
      <c r="D153" s="702">
        <v>-188.70428000000399</v>
      </c>
      <c r="E153" s="703">
        <v>0.94642127200399995</v>
      </c>
      <c r="F153" s="701">
        <v>3209.13188463192</v>
      </c>
      <c r="G153" s="702">
        <v>1871.9935993686199</v>
      </c>
      <c r="H153" s="704">
        <v>246.84577999999999</v>
      </c>
      <c r="I153" s="701">
        <v>1876.4338399999999</v>
      </c>
      <c r="J153" s="702">
        <v>4.4402406313840004</v>
      </c>
      <c r="K153" s="705">
        <v>0.58471696005499996</v>
      </c>
    </row>
    <row r="154" spans="1:11" ht="14.4" customHeight="1" thickBot="1" x14ac:dyDescent="0.35">
      <c r="A154" s="721" t="s">
        <v>475</v>
      </c>
      <c r="B154" s="701">
        <v>2756</v>
      </c>
      <c r="C154" s="701">
        <v>2860.2869999999998</v>
      </c>
      <c r="D154" s="702">
        <v>104.286999999996</v>
      </c>
      <c r="E154" s="703">
        <v>1.0378399854860001</v>
      </c>
      <c r="F154" s="701">
        <v>2935.5318846319201</v>
      </c>
      <c r="G154" s="702">
        <v>1712.39359936862</v>
      </c>
      <c r="H154" s="704">
        <v>235.47399999999999</v>
      </c>
      <c r="I154" s="701">
        <v>1637.962</v>
      </c>
      <c r="J154" s="702">
        <v>-74.431599368616006</v>
      </c>
      <c r="K154" s="705">
        <v>0.55797792848799999</v>
      </c>
    </row>
    <row r="155" spans="1:11" ht="14.4" customHeight="1" thickBot="1" x14ac:dyDescent="0.35">
      <c r="A155" s="722" t="s">
        <v>476</v>
      </c>
      <c r="B155" s="706">
        <v>2756</v>
      </c>
      <c r="C155" s="706">
        <v>2763.221</v>
      </c>
      <c r="D155" s="707">
        <v>7.2209999999949996</v>
      </c>
      <c r="E155" s="713">
        <v>1.0026201015959999</v>
      </c>
      <c r="F155" s="706">
        <v>2935.5318846319201</v>
      </c>
      <c r="G155" s="707">
        <v>1712.39359936862</v>
      </c>
      <c r="H155" s="709">
        <v>235.47399999999999</v>
      </c>
      <c r="I155" s="706">
        <v>1623.0989999999999</v>
      </c>
      <c r="J155" s="707">
        <v>-89.294599368616005</v>
      </c>
      <c r="K155" s="714">
        <v>0.55291479152199996</v>
      </c>
    </row>
    <row r="156" spans="1:11" ht="14.4" customHeight="1" thickBot="1" x14ac:dyDescent="0.35">
      <c r="A156" s="723" t="s">
        <v>477</v>
      </c>
      <c r="B156" s="701">
        <v>284</v>
      </c>
      <c r="C156" s="701">
        <v>287.40899999999999</v>
      </c>
      <c r="D156" s="702">
        <v>3.4089999999990002</v>
      </c>
      <c r="E156" s="703">
        <v>1.0120035211259999</v>
      </c>
      <c r="F156" s="701">
        <v>303.65702235631301</v>
      </c>
      <c r="G156" s="702">
        <v>177.133263041182</v>
      </c>
      <c r="H156" s="704">
        <v>26.686</v>
      </c>
      <c r="I156" s="701">
        <v>186.80199999999999</v>
      </c>
      <c r="J156" s="702">
        <v>9.668736958817</v>
      </c>
      <c r="K156" s="705">
        <v>0.61517431261900002</v>
      </c>
    </row>
    <row r="157" spans="1:11" ht="14.4" customHeight="1" thickBot="1" x14ac:dyDescent="0.35">
      <c r="A157" s="723" t="s">
        <v>478</v>
      </c>
      <c r="B157" s="701">
        <v>1610</v>
      </c>
      <c r="C157" s="701">
        <v>1602.636</v>
      </c>
      <c r="D157" s="702">
        <v>-7.3640000000020001</v>
      </c>
      <c r="E157" s="703">
        <v>0.99542608695599999</v>
      </c>
      <c r="F157" s="701">
        <v>1704.18664324407</v>
      </c>
      <c r="G157" s="702">
        <v>994.10887522570704</v>
      </c>
      <c r="H157" s="704">
        <v>137.93100000000001</v>
      </c>
      <c r="I157" s="701">
        <v>937.895000000001</v>
      </c>
      <c r="J157" s="702">
        <v>-56.213875225705998</v>
      </c>
      <c r="K157" s="705">
        <v>0.55034758294700004</v>
      </c>
    </row>
    <row r="158" spans="1:11" ht="14.4" customHeight="1" thickBot="1" x14ac:dyDescent="0.35">
      <c r="A158" s="723" t="s">
        <v>479</v>
      </c>
      <c r="B158" s="701">
        <v>43</v>
      </c>
      <c r="C158" s="701">
        <v>69.004000000000005</v>
      </c>
      <c r="D158" s="702">
        <v>26.003999999998999</v>
      </c>
      <c r="E158" s="703">
        <v>1.6047441860460001</v>
      </c>
      <c r="F158" s="701">
        <v>73.334415386331003</v>
      </c>
      <c r="G158" s="702">
        <v>42.778408975360001</v>
      </c>
      <c r="H158" s="704">
        <v>7.0469999999999997</v>
      </c>
      <c r="I158" s="701">
        <v>51.731999999999999</v>
      </c>
      <c r="J158" s="702">
        <v>8.9535910246389996</v>
      </c>
      <c r="K158" s="705">
        <v>0.705425954887</v>
      </c>
    </row>
    <row r="159" spans="1:11" ht="14.4" customHeight="1" thickBot="1" x14ac:dyDescent="0.35">
      <c r="A159" s="723" t="s">
        <v>480</v>
      </c>
      <c r="B159" s="701">
        <v>81</v>
      </c>
      <c r="C159" s="701">
        <v>81.625</v>
      </c>
      <c r="D159" s="702">
        <v>0.62499999999900002</v>
      </c>
      <c r="E159" s="703">
        <v>1.0077160493820001</v>
      </c>
      <c r="F159" s="701">
        <v>86.461577563190005</v>
      </c>
      <c r="G159" s="702">
        <v>50.435920245193998</v>
      </c>
      <c r="H159" s="704">
        <v>7.2060000000000004</v>
      </c>
      <c r="I159" s="701">
        <v>50.442</v>
      </c>
      <c r="J159" s="702">
        <v>6.0797548050000004E-3</v>
      </c>
      <c r="K159" s="705">
        <v>0.58340365075</v>
      </c>
    </row>
    <row r="160" spans="1:11" ht="14.4" customHeight="1" thickBot="1" x14ac:dyDescent="0.35">
      <c r="A160" s="723" t="s">
        <v>481</v>
      </c>
      <c r="B160" s="701">
        <v>738.00000000000102</v>
      </c>
      <c r="C160" s="701">
        <v>722.54700000000003</v>
      </c>
      <c r="D160" s="702">
        <v>-15.453000000000999</v>
      </c>
      <c r="E160" s="703">
        <v>0.97906097560899996</v>
      </c>
      <c r="F160" s="701">
        <v>767.89222608201203</v>
      </c>
      <c r="G160" s="702">
        <v>447.93713188117403</v>
      </c>
      <c r="H160" s="704">
        <v>56.603999999999999</v>
      </c>
      <c r="I160" s="701">
        <v>396.22800000000001</v>
      </c>
      <c r="J160" s="702">
        <v>-51.709131881173001</v>
      </c>
      <c r="K160" s="705">
        <v>0.515994284799</v>
      </c>
    </row>
    <row r="161" spans="1:11" ht="14.4" customHeight="1" thickBot="1" x14ac:dyDescent="0.35">
      <c r="A161" s="722" t="s">
        <v>482</v>
      </c>
      <c r="B161" s="706">
        <v>0</v>
      </c>
      <c r="C161" s="706">
        <v>97.066000000000003</v>
      </c>
      <c r="D161" s="707">
        <v>97.066000000000003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14.863</v>
      </c>
      <c r="J161" s="707">
        <v>14.863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49.015999999999998</v>
      </c>
      <c r="D162" s="702">
        <v>49.015999999999998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14.863</v>
      </c>
      <c r="J162" s="702">
        <v>14.863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48.05</v>
      </c>
      <c r="D163" s="702">
        <v>48.05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1" t="s">
        <v>485</v>
      </c>
      <c r="B164" s="701">
        <v>766</v>
      </c>
      <c r="C164" s="701">
        <v>473.00871999999998</v>
      </c>
      <c r="D164" s="702">
        <v>-292.99128000000002</v>
      </c>
      <c r="E164" s="703">
        <v>0.61750485639599995</v>
      </c>
      <c r="F164" s="701">
        <v>273.60000000000002</v>
      </c>
      <c r="G164" s="702">
        <v>159.6</v>
      </c>
      <c r="H164" s="704">
        <v>11.371779999999999</v>
      </c>
      <c r="I164" s="701">
        <v>238.47183999999999</v>
      </c>
      <c r="J164" s="702">
        <v>78.871840000000006</v>
      </c>
      <c r="K164" s="705">
        <v>0.87160760233900003</v>
      </c>
    </row>
    <row r="165" spans="1:11" ht="14.4" customHeight="1" thickBot="1" x14ac:dyDescent="0.35">
      <c r="A165" s="722" t="s">
        <v>486</v>
      </c>
      <c r="B165" s="706">
        <v>766</v>
      </c>
      <c r="C165" s="706">
        <v>356.46305999999998</v>
      </c>
      <c r="D165" s="707">
        <v>-409.53694000000002</v>
      </c>
      <c r="E165" s="713">
        <v>0.46535647519500001</v>
      </c>
      <c r="F165" s="706">
        <v>273.60000000000002</v>
      </c>
      <c r="G165" s="707">
        <v>159.6</v>
      </c>
      <c r="H165" s="709">
        <v>5.5817800000000002</v>
      </c>
      <c r="I165" s="706">
        <v>106.80038</v>
      </c>
      <c r="J165" s="707">
        <v>-52.799619999999003</v>
      </c>
      <c r="K165" s="714">
        <v>0.39035226608099999</v>
      </c>
    </row>
    <row r="166" spans="1:11" ht="14.4" customHeight="1" thickBot="1" x14ac:dyDescent="0.35">
      <c r="A166" s="723" t="s">
        <v>487</v>
      </c>
      <c r="B166" s="701">
        <v>766</v>
      </c>
      <c r="C166" s="701">
        <v>163.40731</v>
      </c>
      <c r="D166" s="702">
        <v>-602.59268999999995</v>
      </c>
      <c r="E166" s="703">
        <v>0.213325469973</v>
      </c>
      <c r="F166" s="701">
        <v>273.60000000000002</v>
      </c>
      <c r="G166" s="702">
        <v>159.6</v>
      </c>
      <c r="H166" s="704">
        <v>0</v>
      </c>
      <c r="I166" s="701">
        <v>101.2186</v>
      </c>
      <c r="J166" s="702">
        <v>-58.381399999998997</v>
      </c>
      <c r="K166" s="705">
        <v>0.369951023391</v>
      </c>
    </row>
    <row r="167" spans="1:11" ht="14.4" customHeight="1" thickBot="1" x14ac:dyDescent="0.35">
      <c r="A167" s="723" t="s">
        <v>488</v>
      </c>
      <c r="B167" s="701">
        <v>0</v>
      </c>
      <c r="C167" s="701">
        <v>193.05574999999999</v>
      </c>
      <c r="D167" s="702">
        <v>193.05574999999999</v>
      </c>
      <c r="E167" s="711" t="s">
        <v>329</v>
      </c>
      <c r="F167" s="701">
        <v>0</v>
      </c>
      <c r="G167" s="702">
        <v>0</v>
      </c>
      <c r="H167" s="704">
        <v>5.5817800000000002</v>
      </c>
      <c r="I167" s="701">
        <v>5.5817800000000002</v>
      </c>
      <c r="J167" s="702">
        <v>5.5817800000000002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28.938359999999999</v>
      </c>
      <c r="D168" s="707">
        <v>28.938359999999999</v>
      </c>
      <c r="E168" s="708" t="s">
        <v>366</v>
      </c>
      <c r="F168" s="706">
        <v>0</v>
      </c>
      <c r="G168" s="707">
        <v>0</v>
      </c>
      <c r="H168" s="709">
        <v>0</v>
      </c>
      <c r="I168" s="706">
        <v>8.4094999999999995</v>
      </c>
      <c r="J168" s="707">
        <v>8.4094999999999995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28.938359999999999</v>
      </c>
      <c r="D169" s="702">
        <v>28.938359999999999</v>
      </c>
      <c r="E169" s="711" t="s">
        <v>366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8.4094999999999995</v>
      </c>
      <c r="J170" s="702">
        <v>8.4094999999999995</v>
      </c>
      <c r="K170" s="712" t="s">
        <v>366</v>
      </c>
    </row>
    <row r="171" spans="1:11" ht="14.4" customHeight="1" thickBot="1" x14ac:dyDescent="0.35">
      <c r="A171" s="722" t="s">
        <v>492</v>
      </c>
      <c r="B171" s="706">
        <v>0</v>
      </c>
      <c r="C171" s="706">
        <v>9.1234000000000002</v>
      </c>
      <c r="D171" s="707">
        <v>9.1234000000000002</v>
      </c>
      <c r="E171" s="708" t="s">
        <v>366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9.1234000000000002</v>
      </c>
      <c r="D172" s="702">
        <v>9.1234000000000002</v>
      </c>
      <c r="E172" s="711" t="s">
        <v>366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78.483899999998997</v>
      </c>
      <c r="D173" s="707">
        <v>78.483899999998997</v>
      </c>
      <c r="E173" s="708" t="s">
        <v>329</v>
      </c>
      <c r="F173" s="706">
        <v>0</v>
      </c>
      <c r="G173" s="707">
        <v>0</v>
      </c>
      <c r="H173" s="709">
        <v>5.79</v>
      </c>
      <c r="I173" s="706">
        <v>123.26196</v>
      </c>
      <c r="J173" s="707">
        <v>123.26196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78.483899999998997</v>
      </c>
      <c r="D174" s="702">
        <v>78.483899999998997</v>
      </c>
      <c r="E174" s="711" t="s">
        <v>329</v>
      </c>
      <c r="F174" s="701">
        <v>0</v>
      </c>
      <c r="G174" s="702">
        <v>0</v>
      </c>
      <c r="H174" s="704">
        <v>5.79</v>
      </c>
      <c r="I174" s="701">
        <v>123.26196</v>
      </c>
      <c r="J174" s="702">
        <v>123.26196</v>
      </c>
      <c r="K174" s="712" t="s">
        <v>329</v>
      </c>
    </row>
    <row r="175" spans="1:11" ht="14.4" customHeight="1" thickBot="1" x14ac:dyDescent="0.35">
      <c r="A175" s="720" t="s">
        <v>496</v>
      </c>
      <c r="B175" s="701">
        <v>0</v>
      </c>
      <c r="C175" s="701">
        <v>0.55791999999999997</v>
      </c>
      <c r="D175" s="702">
        <v>0.55791999999999997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1" t="s">
        <v>497</v>
      </c>
      <c r="B176" s="701">
        <v>0</v>
      </c>
      <c r="C176" s="701">
        <v>0.55791999999999997</v>
      </c>
      <c r="D176" s="702">
        <v>0.55791999999999997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0.55791999999999997</v>
      </c>
      <c r="D177" s="707">
        <v>0.55791999999999997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0.55791999999999997</v>
      </c>
      <c r="D178" s="702">
        <v>0.55791999999999997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19" t="s">
        <v>500</v>
      </c>
      <c r="B179" s="701">
        <v>33615.2078154267</v>
      </c>
      <c r="C179" s="701">
        <v>35363.302620000002</v>
      </c>
      <c r="D179" s="702">
        <v>1748.09480457327</v>
      </c>
      <c r="E179" s="703">
        <v>1.0520030937830001</v>
      </c>
      <c r="F179" s="701">
        <v>35749.635095428202</v>
      </c>
      <c r="G179" s="702">
        <v>20853.953805666501</v>
      </c>
      <c r="H179" s="704">
        <v>3027.9253199999998</v>
      </c>
      <c r="I179" s="701">
        <v>24130.929530000001</v>
      </c>
      <c r="J179" s="702">
        <v>3276.9757243335398</v>
      </c>
      <c r="K179" s="705">
        <v>0.67499792558899996</v>
      </c>
    </row>
    <row r="180" spans="1:11" ht="14.4" customHeight="1" thickBot="1" x14ac:dyDescent="0.35">
      <c r="A180" s="720" t="s">
        <v>501</v>
      </c>
      <c r="B180" s="701">
        <v>33568.951594723003</v>
      </c>
      <c r="C180" s="701">
        <v>35091.743470000001</v>
      </c>
      <c r="D180" s="702">
        <v>1522.7918752769699</v>
      </c>
      <c r="E180" s="703">
        <v>1.0453631049800001</v>
      </c>
      <c r="F180" s="701">
        <v>35696.679641333503</v>
      </c>
      <c r="G180" s="702">
        <v>20823.063124111199</v>
      </c>
      <c r="H180" s="704">
        <v>2990.3878599999998</v>
      </c>
      <c r="I180" s="701">
        <v>23930.259719999998</v>
      </c>
      <c r="J180" s="702">
        <v>3107.19659588881</v>
      </c>
      <c r="K180" s="705">
        <v>0.67037774830700003</v>
      </c>
    </row>
    <row r="181" spans="1:11" ht="14.4" customHeight="1" thickBot="1" x14ac:dyDescent="0.35">
      <c r="A181" s="721" t="s">
        <v>502</v>
      </c>
      <c r="B181" s="701">
        <v>33568.951594723003</v>
      </c>
      <c r="C181" s="701">
        <v>35091.743470000001</v>
      </c>
      <c r="D181" s="702">
        <v>1522.7918752769699</v>
      </c>
      <c r="E181" s="703">
        <v>1.0453631049800001</v>
      </c>
      <c r="F181" s="701">
        <v>35696.679641333503</v>
      </c>
      <c r="G181" s="702">
        <v>20823.063124111199</v>
      </c>
      <c r="H181" s="704">
        <v>2990.3878599999998</v>
      </c>
      <c r="I181" s="701">
        <v>23930.115089999999</v>
      </c>
      <c r="J181" s="702">
        <v>3107.0519658888002</v>
      </c>
      <c r="K181" s="705">
        <v>0.67037369666900004</v>
      </c>
    </row>
    <row r="182" spans="1:11" ht="14.4" customHeight="1" thickBot="1" x14ac:dyDescent="0.35">
      <c r="A182" s="722" t="s">
        <v>503</v>
      </c>
      <c r="B182" s="706">
        <v>431.16639885681099</v>
      </c>
      <c r="C182" s="706">
        <v>376.68238000000002</v>
      </c>
      <c r="D182" s="707">
        <v>-54.484018856810998</v>
      </c>
      <c r="E182" s="713">
        <v>0.87363574944300004</v>
      </c>
      <c r="F182" s="706">
        <v>387.18032406305201</v>
      </c>
      <c r="G182" s="707">
        <v>225.85518903677999</v>
      </c>
      <c r="H182" s="709">
        <v>8.6128999999999998</v>
      </c>
      <c r="I182" s="706">
        <v>231.48545999999999</v>
      </c>
      <c r="J182" s="707">
        <v>5.630270963219</v>
      </c>
      <c r="K182" s="714">
        <v>0.59787506134299995</v>
      </c>
    </row>
    <row r="183" spans="1:11" ht="14.4" customHeight="1" thickBot="1" x14ac:dyDescent="0.35">
      <c r="A183" s="723" t="s">
        <v>504</v>
      </c>
      <c r="B183" s="701">
        <v>245</v>
      </c>
      <c r="C183" s="701">
        <v>149.90548999999999</v>
      </c>
      <c r="D183" s="702">
        <v>-95.09451</v>
      </c>
      <c r="E183" s="703">
        <v>0.61185914285700005</v>
      </c>
      <c r="F183" s="701">
        <v>159.847877205781</v>
      </c>
      <c r="G183" s="702">
        <v>93.244595036704993</v>
      </c>
      <c r="H183" s="704">
        <v>4.1711999999999998</v>
      </c>
      <c r="I183" s="701">
        <v>98.441059999999993</v>
      </c>
      <c r="J183" s="702">
        <v>5.1964649632939999</v>
      </c>
      <c r="K183" s="705">
        <v>0.61584214767599998</v>
      </c>
    </row>
    <row r="184" spans="1:11" ht="14.4" customHeight="1" thickBot="1" x14ac:dyDescent="0.35">
      <c r="A184" s="723" t="s">
        <v>505</v>
      </c>
      <c r="B184" s="701">
        <v>3</v>
      </c>
      <c r="C184" s="701">
        <v>5.26729</v>
      </c>
      <c r="D184" s="702">
        <v>2.26729</v>
      </c>
      <c r="E184" s="703">
        <v>1.7557633333330001</v>
      </c>
      <c r="F184" s="701">
        <v>6.0551447288739997</v>
      </c>
      <c r="G184" s="702">
        <v>3.5321677585089999</v>
      </c>
      <c r="H184" s="704">
        <v>0.26800000000000002</v>
      </c>
      <c r="I184" s="701">
        <v>3.008</v>
      </c>
      <c r="J184" s="702">
        <v>-0.52416775850899999</v>
      </c>
      <c r="K184" s="705">
        <v>0.49676764712999999</v>
      </c>
    </row>
    <row r="185" spans="1:11" ht="14.4" customHeight="1" thickBot="1" x14ac:dyDescent="0.35">
      <c r="A185" s="723" t="s">
        <v>506</v>
      </c>
      <c r="B185" s="701">
        <v>62</v>
      </c>
      <c r="C185" s="701">
        <v>86.95823</v>
      </c>
      <c r="D185" s="702">
        <v>24.95823</v>
      </c>
      <c r="E185" s="703">
        <v>1.4025520967739999</v>
      </c>
      <c r="F185" s="701">
        <v>81.667148792836997</v>
      </c>
      <c r="G185" s="702">
        <v>47.639170129154998</v>
      </c>
      <c r="H185" s="704">
        <v>0</v>
      </c>
      <c r="I185" s="701">
        <v>39.653039999999997</v>
      </c>
      <c r="J185" s="702">
        <v>-7.9861301291539997</v>
      </c>
      <c r="K185" s="705">
        <v>0.48554456211699998</v>
      </c>
    </row>
    <row r="186" spans="1:11" ht="14.4" customHeight="1" thickBot="1" x14ac:dyDescent="0.35">
      <c r="A186" s="723" t="s">
        <v>507</v>
      </c>
      <c r="B186" s="701">
        <v>1.166398856811</v>
      </c>
      <c r="C186" s="701">
        <v>1.6244000000000001</v>
      </c>
      <c r="D186" s="702">
        <v>0.458001143188</v>
      </c>
      <c r="E186" s="703">
        <v>1.3926625446459999</v>
      </c>
      <c r="F186" s="701">
        <v>1.7248907880640001</v>
      </c>
      <c r="G186" s="702">
        <v>1.006186293037</v>
      </c>
      <c r="H186" s="704">
        <v>0</v>
      </c>
      <c r="I186" s="701">
        <v>1.7879</v>
      </c>
      <c r="J186" s="702">
        <v>0.78171370696200004</v>
      </c>
      <c r="K186" s="705">
        <v>1.036529392104</v>
      </c>
    </row>
    <row r="187" spans="1:11" ht="14.4" customHeight="1" thickBot="1" x14ac:dyDescent="0.35">
      <c r="A187" s="723" t="s">
        <v>508</v>
      </c>
      <c r="B187" s="701">
        <v>50</v>
      </c>
      <c r="C187" s="701">
        <v>51.852960000000003</v>
      </c>
      <c r="D187" s="702">
        <v>1.8529599999999999</v>
      </c>
      <c r="E187" s="703">
        <v>1.0370592000000001</v>
      </c>
      <c r="F187" s="701">
        <v>49.873311824509997</v>
      </c>
      <c r="G187" s="702">
        <v>29.092765230964002</v>
      </c>
      <c r="H187" s="704">
        <v>3.2065000000000001</v>
      </c>
      <c r="I187" s="701">
        <v>36.047269999999997</v>
      </c>
      <c r="J187" s="702">
        <v>6.9545047690350001</v>
      </c>
      <c r="K187" s="705">
        <v>0.72277674534299996</v>
      </c>
    </row>
    <row r="188" spans="1:11" ht="14.4" customHeight="1" thickBot="1" x14ac:dyDescent="0.35">
      <c r="A188" s="723" t="s">
        <v>509</v>
      </c>
      <c r="B188" s="701">
        <v>70</v>
      </c>
      <c r="C188" s="701">
        <v>81.074010000000001</v>
      </c>
      <c r="D188" s="702">
        <v>11.074009999999999</v>
      </c>
      <c r="E188" s="703">
        <v>1.1582001428569999</v>
      </c>
      <c r="F188" s="701">
        <v>88.011950722983997</v>
      </c>
      <c r="G188" s="702">
        <v>51.340304588407001</v>
      </c>
      <c r="H188" s="704">
        <v>0.96719999999999995</v>
      </c>
      <c r="I188" s="701">
        <v>52.548189999999998</v>
      </c>
      <c r="J188" s="702">
        <v>1.2078854115919999</v>
      </c>
      <c r="K188" s="705">
        <v>0.59705744013499995</v>
      </c>
    </row>
    <row r="189" spans="1:11" ht="14.4" customHeight="1" thickBot="1" x14ac:dyDescent="0.35">
      <c r="A189" s="722" t="s">
        <v>510</v>
      </c>
      <c r="B189" s="706">
        <v>188.78519586623199</v>
      </c>
      <c r="C189" s="706">
        <v>173.21357</v>
      </c>
      <c r="D189" s="707">
        <v>-15.571625866231001</v>
      </c>
      <c r="E189" s="713">
        <v>0.91751670042300004</v>
      </c>
      <c r="F189" s="706">
        <v>268.67667616728301</v>
      </c>
      <c r="G189" s="707">
        <v>156.72806109758201</v>
      </c>
      <c r="H189" s="709">
        <v>3.4315500000000001</v>
      </c>
      <c r="I189" s="706">
        <v>140.14034000000001</v>
      </c>
      <c r="J189" s="707">
        <v>-16.587721097582001</v>
      </c>
      <c r="K189" s="714">
        <v>0.521594736093</v>
      </c>
    </row>
    <row r="190" spans="1:11" ht="14.4" customHeight="1" thickBot="1" x14ac:dyDescent="0.35">
      <c r="A190" s="723" t="s">
        <v>511</v>
      </c>
      <c r="B190" s="701">
        <v>184.78519586623199</v>
      </c>
      <c r="C190" s="701">
        <v>181.18682000000001</v>
      </c>
      <c r="D190" s="702">
        <v>-3.5983758662310001</v>
      </c>
      <c r="E190" s="703">
        <v>0.98052670913700002</v>
      </c>
      <c r="F190" s="701">
        <v>268.67667616728301</v>
      </c>
      <c r="G190" s="702">
        <v>156.72806109758201</v>
      </c>
      <c r="H190" s="704">
        <v>3.4146399999999999</v>
      </c>
      <c r="I190" s="701">
        <v>139.30329</v>
      </c>
      <c r="J190" s="702">
        <v>-17.424771097581999</v>
      </c>
      <c r="K190" s="705">
        <v>0.51847928144400002</v>
      </c>
    </row>
    <row r="191" spans="1:11" ht="14.4" customHeight="1" thickBot="1" x14ac:dyDescent="0.35">
      <c r="A191" s="723" t="s">
        <v>512</v>
      </c>
      <c r="B191" s="701">
        <v>4</v>
      </c>
      <c r="C191" s="701">
        <v>-7.9732500000000002</v>
      </c>
      <c r="D191" s="702">
        <v>-11.97325</v>
      </c>
      <c r="E191" s="703">
        <v>-1.9933125</v>
      </c>
      <c r="F191" s="701">
        <v>0</v>
      </c>
      <c r="G191" s="702">
        <v>0</v>
      </c>
      <c r="H191" s="704">
        <v>1.6910000000000001E-2</v>
      </c>
      <c r="I191" s="701">
        <v>0.83704999999999996</v>
      </c>
      <c r="J191" s="702">
        <v>0.83704999999999996</v>
      </c>
      <c r="K191" s="712" t="s">
        <v>329</v>
      </c>
    </row>
    <row r="192" spans="1:11" ht="14.4" customHeight="1" thickBot="1" x14ac:dyDescent="0.35">
      <c r="A192" s="722" t="s">
        <v>513</v>
      </c>
      <c r="B192" s="706">
        <v>92</v>
      </c>
      <c r="C192" s="706">
        <v>21.43629</v>
      </c>
      <c r="D192" s="707">
        <v>-70.56371</v>
      </c>
      <c r="E192" s="713">
        <v>0.23300315217299999</v>
      </c>
      <c r="F192" s="706">
        <v>20.730832973687999</v>
      </c>
      <c r="G192" s="707">
        <v>12.092985901318</v>
      </c>
      <c r="H192" s="709">
        <v>2.1506699999999999</v>
      </c>
      <c r="I192" s="706">
        <v>17.317769999999999</v>
      </c>
      <c r="J192" s="707">
        <v>5.2247840986809999</v>
      </c>
      <c r="K192" s="714">
        <v>0.83536296018400003</v>
      </c>
    </row>
    <row r="193" spans="1:11" ht="14.4" customHeight="1" thickBot="1" x14ac:dyDescent="0.35">
      <c r="A193" s="723" t="s">
        <v>514</v>
      </c>
      <c r="B193" s="701">
        <v>2</v>
      </c>
      <c r="C193" s="701">
        <v>10.51849</v>
      </c>
      <c r="D193" s="702">
        <v>8.5184899999999999</v>
      </c>
      <c r="E193" s="703">
        <v>5.2592449999999999</v>
      </c>
      <c r="F193" s="701">
        <v>9.8114606347409996</v>
      </c>
      <c r="G193" s="702">
        <v>5.7233520369319999</v>
      </c>
      <c r="H193" s="704">
        <v>-0.11239</v>
      </c>
      <c r="I193" s="701">
        <v>-0.453459999999</v>
      </c>
      <c r="J193" s="702">
        <v>-6.1768120369319996</v>
      </c>
      <c r="K193" s="705">
        <v>-4.6217379539999999E-2</v>
      </c>
    </row>
    <row r="194" spans="1:11" ht="14.4" customHeight="1" thickBot="1" x14ac:dyDescent="0.35">
      <c r="A194" s="723" t="s">
        <v>515</v>
      </c>
      <c r="B194" s="701">
        <v>90</v>
      </c>
      <c r="C194" s="701">
        <v>10.9178</v>
      </c>
      <c r="D194" s="702">
        <v>-79.0822</v>
      </c>
      <c r="E194" s="703">
        <v>0.121308888888</v>
      </c>
      <c r="F194" s="701">
        <v>10.919372338945999</v>
      </c>
      <c r="G194" s="702">
        <v>6.3696338643850003</v>
      </c>
      <c r="H194" s="704">
        <v>2.2630599999999998</v>
      </c>
      <c r="I194" s="701">
        <v>17.771229999999999</v>
      </c>
      <c r="J194" s="702">
        <v>11.401596135614</v>
      </c>
      <c r="K194" s="705">
        <v>1.627495560034</v>
      </c>
    </row>
    <row r="195" spans="1:11" ht="14.4" customHeight="1" thickBot="1" x14ac:dyDescent="0.35">
      <c r="A195" s="722" t="s">
        <v>516</v>
      </c>
      <c r="B195" s="706">
        <v>0</v>
      </c>
      <c r="C195" s="706">
        <v>0.13320000000000001</v>
      </c>
      <c r="D195" s="707">
        <v>0.13320000000000001</v>
      </c>
      <c r="E195" s="708" t="s">
        <v>366</v>
      </c>
      <c r="F195" s="706">
        <v>0.132778847964</v>
      </c>
      <c r="G195" s="707">
        <v>7.7454327978999996E-2</v>
      </c>
      <c r="H195" s="709">
        <v>0</v>
      </c>
      <c r="I195" s="706">
        <v>0</v>
      </c>
      <c r="J195" s="707">
        <v>-7.7454327978999996E-2</v>
      </c>
      <c r="K195" s="714">
        <v>0</v>
      </c>
    </row>
    <row r="196" spans="1:11" ht="14.4" customHeight="1" thickBot="1" x14ac:dyDescent="0.35">
      <c r="A196" s="723" t="s">
        <v>517</v>
      </c>
      <c r="B196" s="701">
        <v>0</v>
      </c>
      <c r="C196" s="701">
        <v>0.13320000000000001</v>
      </c>
      <c r="D196" s="702">
        <v>0.13320000000000001</v>
      </c>
      <c r="E196" s="711" t="s">
        <v>366</v>
      </c>
      <c r="F196" s="701">
        <v>0.132778847964</v>
      </c>
      <c r="G196" s="702">
        <v>7.7454327978999996E-2</v>
      </c>
      <c r="H196" s="704">
        <v>0</v>
      </c>
      <c r="I196" s="701">
        <v>0</v>
      </c>
      <c r="J196" s="702">
        <v>-7.7454327978999996E-2</v>
      </c>
      <c r="K196" s="705">
        <v>0</v>
      </c>
    </row>
    <row r="197" spans="1:11" ht="14.4" customHeight="1" thickBot="1" x14ac:dyDescent="0.35">
      <c r="A197" s="722" t="s">
        <v>518</v>
      </c>
      <c r="B197" s="706">
        <v>32857</v>
      </c>
      <c r="C197" s="706">
        <v>33766.336439999999</v>
      </c>
      <c r="D197" s="707">
        <v>909.33644000000595</v>
      </c>
      <c r="E197" s="713">
        <v>1.027675577198</v>
      </c>
      <c r="F197" s="706">
        <v>35019.959029281497</v>
      </c>
      <c r="G197" s="707">
        <v>20428.309433747501</v>
      </c>
      <c r="H197" s="709">
        <v>2915.0052599999999</v>
      </c>
      <c r="I197" s="706">
        <v>22356.968339999999</v>
      </c>
      <c r="J197" s="707">
        <v>1928.6589062524699</v>
      </c>
      <c r="K197" s="714">
        <v>0.63840646761700004</v>
      </c>
    </row>
    <row r="198" spans="1:11" ht="14.4" customHeight="1" thickBot="1" x14ac:dyDescent="0.35">
      <c r="A198" s="723" t="s">
        <v>519</v>
      </c>
      <c r="B198" s="701">
        <v>13388</v>
      </c>
      <c r="C198" s="701">
        <v>12602.42632</v>
      </c>
      <c r="D198" s="702">
        <v>-785.57367999999803</v>
      </c>
      <c r="E198" s="703">
        <v>0.94132255153800004</v>
      </c>
      <c r="F198" s="701">
        <v>13515.6861460113</v>
      </c>
      <c r="G198" s="702">
        <v>7884.1502518399002</v>
      </c>
      <c r="H198" s="704">
        <v>1109.8404399999999</v>
      </c>
      <c r="I198" s="701">
        <v>7998.6989999999996</v>
      </c>
      <c r="J198" s="702">
        <v>114.54874816009701</v>
      </c>
      <c r="K198" s="705">
        <v>0.59180857809099996</v>
      </c>
    </row>
    <row r="199" spans="1:11" ht="14.4" customHeight="1" thickBot="1" x14ac:dyDescent="0.35">
      <c r="A199" s="723" t="s">
        <v>520</v>
      </c>
      <c r="B199" s="701">
        <v>19469</v>
      </c>
      <c r="C199" s="701">
        <v>21163.91012</v>
      </c>
      <c r="D199" s="702">
        <v>1694.91012000001</v>
      </c>
      <c r="E199" s="703">
        <v>1.087056865786</v>
      </c>
      <c r="F199" s="701">
        <v>21504.272883270201</v>
      </c>
      <c r="G199" s="702">
        <v>12544.1591819076</v>
      </c>
      <c r="H199" s="704">
        <v>1805.16482</v>
      </c>
      <c r="I199" s="701">
        <v>14358.269340000001</v>
      </c>
      <c r="J199" s="702">
        <v>1814.1101580923701</v>
      </c>
      <c r="K199" s="705">
        <v>0.66769378429699999</v>
      </c>
    </row>
    <row r="200" spans="1:11" ht="14.4" customHeight="1" thickBot="1" x14ac:dyDescent="0.35">
      <c r="A200" s="722" t="s">
        <v>521</v>
      </c>
      <c r="B200" s="706">
        <v>0</v>
      </c>
      <c r="C200" s="706">
        <v>753.94159000000002</v>
      </c>
      <c r="D200" s="707">
        <v>753.94159000000002</v>
      </c>
      <c r="E200" s="708" t="s">
        <v>329</v>
      </c>
      <c r="F200" s="706">
        <v>0</v>
      </c>
      <c r="G200" s="707">
        <v>0</v>
      </c>
      <c r="H200" s="709">
        <v>61.187480000000001</v>
      </c>
      <c r="I200" s="706">
        <v>1184.20318</v>
      </c>
      <c r="J200" s="707">
        <v>1184.20318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601.89823999999999</v>
      </c>
      <c r="D201" s="702">
        <v>601.89823999999999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394.61563000000001</v>
      </c>
      <c r="J201" s="702">
        <v>394.61563000000001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152.04335</v>
      </c>
      <c r="D202" s="702">
        <v>152.04335</v>
      </c>
      <c r="E202" s="711" t="s">
        <v>329</v>
      </c>
      <c r="F202" s="701">
        <v>0</v>
      </c>
      <c r="G202" s="702">
        <v>0</v>
      </c>
      <c r="H202" s="704">
        <v>61.187480000000001</v>
      </c>
      <c r="I202" s="701">
        <v>789.58754999999996</v>
      </c>
      <c r="J202" s="702">
        <v>789.58754999999996</v>
      </c>
      <c r="K202" s="712" t="s">
        <v>329</v>
      </c>
    </row>
    <row r="203" spans="1:11" ht="14.4" customHeight="1" thickBot="1" x14ac:dyDescent="0.35">
      <c r="A203" s="721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0</v>
      </c>
      <c r="I203" s="701">
        <v>0.14463000000000001</v>
      </c>
      <c r="J203" s="702">
        <v>0.14463000000000001</v>
      </c>
      <c r="K203" s="712" t="s">
        <v>366</v>
      </c>
    </row>
    <row r="204" spans="1:11" ht="14.4" customHeight="1" thickBot="1" x14ac:dyDescent="0.35">
      <c r="A204" s="722" t="s">
        <v>525</v>
      </c>
      <c r="B204" s="706">
        <v>0</v>
      </c>
      <c r="C204" s="706">
        <v>0</v>
      </c>
      <c r="D204" s="707">
        <v>0</v>
      </c>
      <c r="E204" s="713">
        <v>1</v>
      </c>
      <c r="F204" s="706">
        <v>0</v>
      </c>
      <c r="G204" s="707">
        <v>0</v>
      </c>
      <c r="H204" s="709">
        <v>0</v>
      </c>
      <c r="I204" s="706">
        <v>0.14463000000000001</v>
      </c>
      <c r="J204" s="707">
        <v>0.14463000000000001</v>
      </c>
      <c r="K204" s="710" t="s">
        <v>366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0.14463000000000001</v>
      </c>
      <c r="J205" s="702">
        <v>0.14463000000000001</v>
      </c>
      <c r="K205" s="712" t="s">
        <v>366</v>
      </c>
    </row>
    <row r="206" spans="1:11" ht="14.4" customHeight="1" thickBot="1" x14ac:dyDescent="0.35">
      <c r="A206" s="720" t="s">
        <v>527</v>
      </c>
      <c r="B206" s="701">
        <v>46.256220703696002</v>
      </c>
      <c r="C206" s="701">
        <v>56.25215</v>
      </c>
      <c r="D206" s="702">
        <v>9.9959292963030002</v>
      </c>
      <c r="E206" s="703">
        <v>1.216099135299</v>
      </c>
      <c r="F206" s="701">
        <v>52.955454094731003</v>
      </c>
      <c r="G206" s="702">
        <v>30.890681555259</v>
      </c>
      <c r="H206" s="704">
        <v>37.537460000000003</v>
      </c>
      <c r="I206" s="701">
        <v>191.04281</v>
      </c>
      <c r="J206" s="702">
        <v>160.15212844473999</v>
      </c>
      <c r="K206" s="705">
        <v>3.607613479401</v>
      </c>
    </row>
    <row r="207" spans="1:11" ht="14.4" customHeight="1" thickBot="1" x14ac:dyDescent="0.35">
      <c r="A207" s="721" t="s">
        <v>528</v>
      </c>
      <c r="B207" s="701">
        <v>0</v>
      </c>
      <c r="C207" s="701">
        <v>15</v>
      </c>
      <c r="D207" s="702">
        <v>15</v>
      </c>
      <c r="E207" s="711" t="s">
        <v>366</v>
      </c>
      <c r="F207" s="701">
        <v>0</v>
      </c>
      <c r="G207" s="702">
        <v>0</v>
      </c>
      <c r="H207" s="704">
        <v>33.339970000000001</v>
      </c>
      <c r="I207" s="701">
        <v>43.582470000000001</v>
      </c>
      <c r="J207" s="702">
        <v>43.582470000000001</v>
      </c>
      <c r="K207" s="712" t="s">
        <v>329</v>
      </c>
    </row>
    <row r="208" spans="1:11" ht="14.4" customHeight="1" thickBot="1" x14ac:dyDescent="0.35">
      <c r="A208" s="722" t="s">
        <v>529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18.339970000000001</v>
      </c>
      <c r="I208" s="706">
        <v>28.582470000000001</v>
      </c>
      <c r="J208" s="707">
        <v>28.582470000000001</v>
      </c>
      <c r="K208" s="710" t="s">
        <v>366</v>
      </c>
    </row>
    <row r="209" spans="1:11" ht="14.4" customHeight="1" thickBot="1" x14ac:dyDescent="0.3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18.339970000000001</v>
      </c>
      <c r="I209" s="701">
        <v>28.582470000000001</v>
      </c>
      <c r="J209" s="702">
        <v>28.582470000000001</v>
      </c>
      <c r="K209" s="712" t="s">
        <v>366</v>
      </c>
    </row>
    <row r="210" spans="1:11" ht="14.4" customHeight="1" thickBot="1" x14ac:dyDescent="0.35">
      <c r="A210" s="722" t="s">
        <v>531</v>
      </c>
      <c r="B210" s="706">
        <v>0</v>
      </c>
      <c r="C210" s="706">
        <v>15</v>
      </c>
      <c r="D210" s="707">
        <v>15</v>
      </c>
      <c r="E210" s="708" t="s">
        <v>366</v>
      </c>
      <c r="F210" s="706">
        <v>0</v>
      </c>
      <c r="G210" s="707">
        <v>0</v>
      </c>
      <c r="H210" s="709">
        <v>15</v>
      </c>
      <c r="I210" s="706">
        <v>15</v>
      </c>
      <c r="J210" s="707">
        <v>15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15</v>
      </c>
      <c r="D211" s="702">
        <v>15</v>
      </c>
      <c r="E211" s="711" t="s">
        <v>366</v>
      </c>
      <c r="F211" s="701">
        <v>0</v>
      </c>
      <c r="G211" s="702">
        <v>0</v>
      </c>
      <c r="H211" s="704">
        <v>15</v>
      </c>
      <c r="I211" s="701">
        <v>15</v>
      </c>
      <c r="J211" s="702">
        <v>15</v>
      </c>
      <c r="K211" s="712" t="s">
        <v>329</v>
      </c>
    </row>
    <row r="212" spans="1:11" ht="14.4" customHeight="1" thickBot="1" x14ac:dyDescent="0.35">
      <c r="A212" s="726" t="s">
        <v>533</v>
      </c>
      <c r="B212" s="706">
        <v>46.256220703696002</v>
      </c>
      <c r="C212" s="706">
        <v>41.25215</v>
      </c>
      <c r="D212" s="707">
        <v>-5.0040707036959997</v>
      </c>
      <c r="E212" s="713">
        <v>0.891818427282</v>
      </c>
      <c r="F212" s="706">
        <v>52.955454094731003</v>
      </c>
      <c r="G212" s="707">
        <v>30.890681555259</v>
      </c>
      <c r="H212" s="709">
        <v>4.1974900000000002</v>
      </c>
      <c r="I212" s="706">
        <v>147.46034</v>
      </c>
      <c r="J212" s="707">
        <v>116.56965844474</v>
      </c>
      <c r="K212" s="714">
        <v>2.7846110003360001</v>
      </c>
    </row>
    <row r="213" spans="1:11" ht="14.4" customHeight="1" thickBot="1" x14ac:dyDescent="0.35">
      <c r="A213" s="722" t="s">
        <v>534</v>
      </c>
      <c r="B213" s="706">
        <v>0</v>
      </c>
      <c r="C213" s="706">
        <v>0.39</v>
      </c>
      <c r="D213" s="707">
        <v>0.39</v>
      </c>
      <c r="E213" s="708" t="s">
        <v>366</v>
      </c>
      <c r="F213" s="706">
        <v>0</v>
      </c>
      <c r="G213" s="707">
        <v>0</v>
      </c>
      <c r="H213" s="709">
        <v>0</v>
      </c>
      <c r="I213" s="706">
        <v>-0.39</v>
      </c>
      <c r="J213" s="707">
        <v>-0.39</v>
      </c>
      <c r="K213" s="710" t="s">
        <v>366</v>
      </c>
    </row>
    <row r="214" spans="1:11" ht="14.4" customHeight="1" thickBot="1" x14ac:dyDescent="0.35">
      <c r="A214" s="723" t="s">
        <v>535</v>
      </c>
      <c r="B214" s="701">
        <v>0</v>
      </c>
      <c r="C214" s="701">
        <v>0.39</v>
      </c>
      <c r="D214" s="702">
        <v>0.39</v>
      </c>
      <c r="E214" s="711" t="s">
        <v>366</v>
      </c>
      <c r="F214" s="701">
        <v>0</v>
      </c>
      <c r="G214" s="702">
        <v>0</v>
      </c>
      <c r="H214" s="704">
        <v>0</v>
      </c>
      <c r="I214" s="701">
        <v>-0.39</v>
      </c>
      <c r="J214" s="702">
        <v>-0.39</v>
      </c>
      <c r="K214" s="712" t="s">
        <v>366</v>
      </c>
    </row>
    <row r="215" spans="1:11" ht="14.4" customHeight="1" thickBot="1" x14ac:dyDescent="0.35">
      <c r="A215" s="722" t="s">
        <v>536</v>
      </c>
      <c r="B215" s="706">
        <v>0</v>
      </c>
      <c r="C215" s="706">
        <v>0.39111000000000001</v>
      </c>
      <c r="D215" s="707">
        <v>0.39111000000000001</v>
      </c>
      <c r="E215" s="708" t="s">
        <v>329</v>
      </c>
      <c r="F215" s="706">
        <v>0</v>
      </c>
      <c r="G215" s="707">
        <v>0</v>
      </c>
      <c r="H215" s="709">
        <v>-7.3999999999999999E-4</v>
      </c>
      <c r="I215" s="706">
        <v>97.994470000000007</v>
      </c>
      <c r="J215" s="707">
        <v>97.994470000000007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1.1100000000000001E-3</v>
      </c>
      <c r="D216" s="702">
        <v>1.1100000000000001E-3</v>
      </c>
      <c r="E216" s="711" t="s">
        <v>329</v>
      </c>
      <c r="F216" s="701">
        <v>0</v>
      </c>
      <c r="G216" s="702">
        <v>0</v>
      </c>
      <c r="H216" s="704">
        <v>-7.3999999999999999E-4</v>
      </c>
      <c r="I216" s="701">
        <v>-5.5300000000000002E-3</v>
      </c>
      <c r="J216" s="702">
        <v>-5.5300000000000002E-3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0.39</v>
      </c>
      <c r="D217" s="702">
        <v>0.39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98</v>
      </c>
      <c r="J217" s="702">
        <v>98</v>
      </c>
      <c r="K217" s="712" t="s">
        <v>366</v>
      </c>
    </row>
    <row r="218" spans="1:11" ht="14.4" customHeight="1" thickBot="1" x14ac:dyDescent="0.35">
      <c r="A218" s="722" t="s">
        <v>539</v>
      </c>
      <c r="B218" s="706">
        <v>46.256220703696002</v>
      </c>
      <c r="C218" s="706">
        <v>40.471040000000002</v>
      </c>
      <c r="D218" s="707">
        <v>-5.7851807036959997</v>
      </c>
      <c r="E218" s="713">
        <v>0.87493183369299998</v>
      </c>
      <c r="F218" s="706">
        <v>52.955454094731003</v>
      </c>
      <c r="G218" s="707">
        <v>30.890681555259</v>
      </c>
      <c r="H218" s="709">
        <v>4.1982299999999997</v>
      </c>
      <c r="I218" s="706">
        <v>44.295870000000001</v>
      </c>
      <c r="J218" s="707">
        <v>13.40518844474</v>
      </c>
      <c r="K218" s="714">
        <v>0.83647417923599998</v>
      </c>
    </row>
    <row r="219" spans="1:11" ht="14.4" customHeight="1" thickBot="1" x14ac:dyDescent="0.35">
      <c r="A219" s="723" t="s">
        <v>540</v>
      </c>
      <c r="B219" s="701">
        <v>0</v>
      </c>
      <c r="C219" s="701">
        <v>9.9000000000000005E-2</v>
      </c>
      <c r="D219" s="702">
        <v>9.9000000000000005E-2</v>
      </c>
      <c r="E219" s="711" t="s">
        <v>366</v>
      </c>
      <c r="F219" s="701">
        <v>5.5374615379999999E-2</v>
      </c>
      <c r="G219" s="702">
        <v>3.2301858970999998E-2</v>
      </c>
      <c r="H219" s="704">
        <v>6.6000000000000003E-2</v>
      </c>
      <c r="I219" s="701">
        <v>0.61799999999999999</v>
      </c>
      <c r="J219" s="702">
        <v>0.585698141028</v>
      </c>
      <c r="K219" s="705">
        <v>0</v>
      </c>
    </row>
    <row r="220" spans="1:11" ht="14.4" customHeight="1" thickBot="1" x14ac:dyDescent="0.35">
      <c r="A220" s="723" t="s">
        <v>541</v>
      </c>
      <c r="B220" s="701">
        <v>46.256220703696002</v>
      </c>
      <c r="C220" s="701">
        <v>40.372039999999998</v>
      </c>
      <c r="D220" s="702">
        <v>-5.8841807036959999</v>
      </c>
      <c r="E220" s="703">
        <v>0.87279158101999998</v>
      </c>
      <c r="F220" s="701">
        <v>52.900079479349998</v>
      </c>
      <c r="G220" s="702">
        <v>30.858379696286999</v>
      </c>
      <c r="H220" s="704">
        <v>4.1322299999999998</v>
      </c>
      <c r="I220" s="701">
        <v>43.677869999999999</v>
      </c>
      <c r="J220" s="702">
        <v>12.819490303712</v>
      </c>
      <c r="K220" s="705">
        <v>0.82566737951699998</v>
      </c>
    </row>
    <row r="221" spans="1:11" ht="14.4" customHeight="1" thickBot="1" x14ac:dyDescent="0.35">
      <c r="A221" s="722" t="s">
        <v>542</v>
      </c>
      <c r="B221" s="706">
        <v>0</v>
      </c>
      <c r="C221" s="706">
        <v>0</v>
      </c>
      <c r="D221" s="707">
        <v>0</v>
      </c>
      <c r="E221" s="708" t="s">
        <v>329</v>
      </c>
      <c r="F221" s="706">
        <v>0</v>
      </c>
      <c r="G221" s="707">
        <v>0</v>
      </c>
      <c r="H221" s="709">
        <v>0</v>
      </c>
      <c r="I221" s="706">
        <v>5.56</v>
      </c>
      <c r="J221" s="707">
        <v>5.56</v>
      </c>
      <c r="K221" s="710" t="s">
        <v>366</v>
      </c>
    </row>
    <row r="222" spans="1:11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5.56</v>
      </c>
      <c r="J222" s="702">
        <v>5.56</v>
      </c>
      <c r="K222" s="712" t="s">
        <v>366</v>
      </c>
    </row>
    <row r="223" spans="1:11" ht="14.4" customHeight="1" thickBot="1" x14ac:dyDescent="0.35">
      <c r="A223" s="720" t="s">
        <v>544</v>
      </c>
      <c r="B223" s="701">
        <v>0</v>
      </c>
      <c r="C223" s="701">
        <v>215.30699999999999</v>
      </c>
      <c r="D223" s="702">
        <v>215.30699999999999</v>
      </c>
      <c r="E223" s="711" t="s">
        <v>366</v>
      </c>
      <c r="F223" s="701">
        <v>0</v>
      </c>
      <c r="G223" s="702">
        <v>0</v>
      </c>
      <c r="H223" s="704">
        <v>0</v>
      </c>
      <c r="I223" s="701">
        <v>9.6270000000000007</v>
      </c>
      <c r="J223" s="702">
        <v>9.6270000000000007</v>
      </c>
      <c r="K223" s="712" t="s">
        <v>366</v>
      </c>
    </row>
    <row r="224" spans="1:11" ht="14.4" customHeight="1" thickBot="1" x14ac:dyDescent="0.35">
      <c r="A224" s="726" t="s">
        <v>545</v>
      </c>
      <c r="B224" s="706">
        <v>0</v>
      </c>
      <c r="C224" s="706">
        <v>215.30699999999999</v>
      </c>
      <c r="D224" s="707">
        <v>215.30699999999999</v>
      </c>
      <c r="E224" s="708" t="s">
        <v>366</v>
      </c>
      <c r="F224" s="706">
        <v>0</v>
      </c>
      <c r="G224" s="707">
        <v>0</v>
      </c>
      <c r="H224" s="709">
        <v>0</v>
      </c>
      <c r="I224" s="706">
        <v>9.6270000000000007</v>
      </c>
      <c r="J224" s="707">
        <v>9.6270000000000007</v>
      </c>
      <c r="K224" s="710" t="s">
        <v>366</v>
      </c>
    </row>
    <row r="225" spans="1:11" ht="14.4" customHeight="1" thickBot="1" x14ac:dyDescent="0.35">
      <c r="A225" s="722" t="s">
        <v>546</v>
      </c>
      <c r="B225" s="706">
        <v>0</v>
      </c>
      <c r="C225" s="706">
        <v>215.30699999999999</v>
      </c>
      <c r="D225" s="707">
        <v>215.30699999999999</v>
      </c>
      <c r="E225" s="708" t="s">
        <v>366</v>
      </c>
      <c r="F225" s="706">
        <v>0</v>
      </c>
      <c r="G225" s="707">
        <v>0</v>
      </c>
      <c r="H225" s="709">
        <v>0</v>
      </c>
      <c r="I225" s="706">
        <v>9.6270000000000007</v>
      </c>
      <c r="J225" s="707">
        <v>9.6270000000000007</v>
      </c>
      <c r="K225" s="710" t="s">
        <v>366</v>
      </c>
    </row>
    <row r="226" spans="1:11" ht="14.4" customHeight="1" thickBot="1" x14ac:dyDescent="0.35">
      <c r="A226" s="723" t="s">
        <v>547</v>
      </c>
      <c r="B226" s="701">
        <v>0</v>
      </c>
      <c r="C226" s="701">
        <v>215.30699999999999</v>
      </c>
      <c r="D226" s="702">
        <v>215.30699999999999</v>
      </c>
      <c r="E226" s="711" t="s">
        <v>366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7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9.6270000000000007</v>
      </c>
      <c r="J227" s="702">
        <v>9.6270000000000007</v>
      </c>
      <c r="K227" s="712" t="s">
        <v>366</v>
      </c>
    </row>
    <row r="228" spans="1:11" ht="14.4" customHeight="1" thickBot="1" x14ac:dyDescent="0.35">
      <c r="A228" s="719" t="s">
        <v>549</v>
      </c>
      <c r="B228" s="701">
        <v>5284.3215125704201</v>
      </c>
      <c r="C228" s="701">
        <v>6042.1010100000003</v>
      </c>
      <c r="D228" s="702">
        <v>757.77949742958401</v>
      </c>
      <c r="E228" s="703">
        <v>1.1434014746500001</v>
      </c>
      <c r="F228" s="701">
        <v>6177.8863347569104</v>
      </c>
      <c r="G228" s="702">
        <v>3603.7670286081998</v>
      </c>
      <c r="H228" s="704">
        <v>726.28787999999997</v>
      </c>
      <c r="I228" s="701">
        <v>3963.0322900000001</v>
      </c>
      <c r="J228" s="702">
        <v>359.26526139179998</v>
      </c>
      <c r="K228" s="705">
        <v>0.64148676023700002</v>
      </c>
    </row>
    <row r="229" spans="1:11" ht="14.4" customHeight="1" thickBot="1" x14ac:dyDescent="0.35">
      <c r="A229" s="724" t="s">
        <v>550</v>
      </c>
      <c r="B229" s="706">
        <v>5284.3215125704201</v>
      </c>
      <c r="C229" s="706">
        <v>6042.1010100000003</v>
      </c>
      <c r="D229" s="707">
        <v>757.77949742958401</v>
      </c>
      <c r="E229" s="713">
        <v>1.1434014746500001</v>
      </c>
      <c r="F229" s="706">
        <v>6177.8863347569104</v>
      </c>
      <c r="G229" s="707">
        <v>3603.7670286081998</v>
      </c>
      <c r="H229" s="709">
        <v>726.28787999999997</v>
      </c>
      <c r="I229" s="706">
        <v>3963.0322900000001</v>
      </c>
      <c r="J229" s="707">
        <v>359.26526139179998</v>
      </c>
      <c r="K229" s="714">
        <v>0.64148676023700002</v>
      </c>
    </row>
    <row r="230" spans="1:11" ht="14.4" customHeight="1" thickBot="1" x14ac:dyDescent="0.35">
      <c r="A230" s="726" t="s">
        <v>54</v>
      </c>
      <c r="B230" s="706">
        <v>5284.3215125704201</v>
      </c>
      <c r="C230" s="706">
        <v>6042.1010100000003</v>
      </c>
      <c r="D230" s="707">
        <v>757.77949742958401</v>
      </c>
      <c r="E230" s="713">
        <v>1.1434014746500001</v>
      </c>
      <c r="F230" s="706">
        <v>6177.8863347569104</v>
      </c>
      <c r="G230" s="707">
        <v>3603.7670286081998</v>
      </c>
      <c r="H230" s="709">
        <v>726.28787999999997</v>
      </c>
      <c r="I230" s="706">
        <v>3963.0322900000001</v>
      </c>
      <c r="J230" s="707">
        <v>359.26526139179998</v>
      </c>
      <c r="K230" s="714">
        <v>0.64148676023700002</v>
      </c>
    </row>
    <row r="231" spans="1:11" ht="14.4" customHeight="1" thickBot="1" x14ac:dyDescent="0.35">
      <c r="A231" s="725" t="s">
        <v>551</v>
      </c>
      <c r="B231" s="701">
        <v>125.537911675347</v>
      </c>
      <c r="C231" s="701">
        <v>100.9901</v>
      </c>
      <c r="D231" s="702">
        <v>-24.547811675346999</v>
      </c>
      <c r="E231" s="703">
        <v>0.804458976991</v>
      </c>
      <c r="F231" s="701">
        <v>0</v>
      </c>
      <c r="G231" s="702">
        <v>0</v>
      </c>
      <c r="H231" s="704">
        <v>12.77983</v>
      </c>
      <c r="I231" s="701">
        <v>51.995480000000001</v>
      </c>
      <c r="J231" s="702">
        <v>51.995480000000001</v>
      </c>
      <c r="K231" s="712" t="s">
        <v>366</v>
      </c>
    </row>
    <row r="232" spans="1:11" ht="14.4" customHeight="1" thickBot="1" x14ac:dyDescent="0.35">
      <c r="A232" s="723" t="s">
        <v>552</v>
      </c>
      <c r="B232" s="701">
        <v>125.537911675347</v>
      </c>
      <c r="C232" s="701">
        <v>100.9901</v>
      </c>
      <c r="D232" s="702">
        <v>-24.547811675346999</v>
      </c>
      <c r="E232" s="703">
        <v>0.804458976991</v>
      </c>
      <c r="F232" s="701">
        <v>0</v>
      </c>
      <c r="G232" s="702">
        <v>0</v>
      </c>
      <c r="H232" s="704">
        <v>12.77983</v>
      </c>
      <c r="I232" s="701">
        <v>51.995480000000001</v>
      </c>
      <c r="J232" s="702">
        <v>51.995480000000001</v>
      </c>
      <c r="K232" s="712" t="s">
        <v>366</v>
      </c>
    </row>
    <row r="233" spans="1:11" ht="14.4" customHeight="1" thickBot="1" x14ac:dyDescent="0.35">
      <c r="A233" s="722" t="s">
        <v>553</v>
      </c>
      <c r="B233" s="706">
        <v>165.924769137223</v>
      </c>
      <c r="C233" s="706">
        <v>151.791</v>
      </c>
      <c r="D233" s="707">
        <v>-14.133769137223</v>
      </c>
      <c r="E233" s="713">
        <v>0.91481820821100002</v>
      </c>
      <c r="F233" s="706">
        <v>224.70660400105399</v>
      </c>
      <c r="G233" s="707">
        <v>131.07885233394799</v>
      </c>
      <c r="H233" s="709">
        <v>11.55</v>
      </c>
      <c r="I233" s="706">
        <v>71.858000000000004</v>
      </c>
      <c r="J233" s="707">
        <v>-59.220852333947001</v>
      </c>
      <c r="K233" s="714">
        <v>0.31978588399500002</v>
      </c>
    </row>
    <row r="234" spans="1:11" ht="14.4" customHeight="1" thickBot="1" x14ac:dyDescent="0.35">
      <c r="A234" s="723" t="s">
        <v>554</v>
      </c>
      <c r="B234" s="701">
        <v>165.924769137223</v>
      </c>
      <c r="C234" s="701">
        <v>151.791</v>
      </c>
      <c r="D234" s="702">
        <v>-14.133769137223</v>
      </c>
      <c r="E234" s="703">
        <v>0.91481820821100002</v>
      </c>
      <c r="F234" s="701">
        <v>224.70660400105399</v>
      </c>
      <c r="G234" s="702">
        <v>131.07885233394799</v>
      </c>
      <c r="H234" s="704">
        <v>11.55</v>
      </c>
      <c r="I234" s="701">
        <v>71.858000000000004</v>
      </c>
      <c r="J234" s="702">
        <v>-59.220852333947001</v>
      </c>
      <c r="K234" s="705">
        <v>0.31978588399500002</v>
      </c>
    </row>
    <row r="235" spans="1:11" ht="14.4" customHeight="1" thickBot="1" x14ac:dyDescent="0.35">
      <c r="A235" s="722" t="s">
        <v>555</v>
      </c>
      <c r="B235" s="706">
        <v>117.992936357517</v>
      </c>
      <c r="C235" s="706">
        <v>89.311899999999994</v>
      </c>
      <c r="D235" s="707">
        <v>-28.681036357517002</v>
      </c>
      <c r="E235" s="713">
        <v>0.75692581909599999</v>
      </c>
      <c r="F235" s="706">
        <v>142.67286796149901</v>
      </c>
      <c r="G235" s="707">
        <v>83.225839644206999</v>
      </c>
      <c r="H235" s="709">
        <v>6.7013999999999996</v>
      </c>
      <c r="I235" s="706">
        <v>56.173000000000002</v>
      </c>
      <c r="J235" s="707">
        <v>-27.052839644207001</v>
      </c>
      <c r="K235" s="714">
        <v>0.39371886752200003</v>
      </c>
    </row>
    <row r="236" spans="1:11" ht="14.4" customHeight="1" thickBot="1" x14ac:dyDescent="0.35">
      <c r="A236" s="723" t="s">
        <v>556</v>
      </c>
      <c r="B236" s="701">
        <v>55.967607867033998</v>
      </c>
      <c r="C236" s="701">
        <v>46.554000000000002</v>
      </c>
      <c r="D236" s="702">
        <v>-9.4136078670340009</v>
      </c>
      <c r="E236" s="703">
        <v>0.83180256891799997</v>
      </c>
      <c r="F236" s="701">
        <v>62.964545313949003</v>
      </c>
      <c r="G236" s="702">
        <v>36.729318099803997</v>
      </c>
      <c r="H236" s="704">
        <v>3.7</v>
      </c>
      <c r="I236" s="701">
        <v>28.936</v>
      </c>
      <c r="J236" s="702">
        <v>-7.7933180998039999</v>
      </c>
      <c r="K236" s="705">
        <v>0.45956021528800001</v>
      </c>
    </row>
    <row r="237" spans="1:11" ht="14.4" customHeight="1" thickBot="1" x14ac:dyDescent="0.35">
      <c r="A237" s="723" t="s">
        <v>557</v>
      </c>
      <c r="B237" s="701">
        <v>38.235424514385997</v>
      </c>
      <c r="C237" s="701">
        <v>22.4131</v>
      </c>
      <c r="D237" s="702">
        <v>-15.822324514386001</v>
      </c>
      <c r="E237" s="703">
        <v>0.58618677011300002</v>
      </c>
      <c r="F237" s="701">
        <v>58.184924777884</v>
      </c>
      <c r="G237" s="702">
        <v>33.941206120432</v>
      </c>
      <c r="H237" s="704">
        <v>1.8253999999999999</v>
      </c>
      <c r="I237" s="701">
        <v>16.270800000000001</v>
      </c>
      <c r="J237" s="702">
        <v>-17.670406120431998</v>
      </c>
      <c r="K237" s="705">
        <v>0.27963944375799998</v>
      </c>
    </row>
    <row r="238" spans="1:11" ht="14.4" customHeight="1" thickBot="1" x14ac:dyDescent="0.35">
      <c r="A238" s="723" t="s">
        <v>558</v>
      </c>
      <c r="B238" s="701">
        <v>23.789903976095001</v>
      </c>
      <c r="C238" s="701">
        <v>20.344799999999999</v>
      </c>
      <c r="D238" s="702">
        <v>-3.445103976095</v>
      </c>
      <c r="E238" s="703">
        <v>0.85518630173700005</v>
      </c>
      <c r="F238" s="701">
        <v>21.523397869663999</v>
      </c>
      <c r="G238" s="702">
        <v>12.555315423971001</v>
      </c>
      <c r="H238" s="704">
        <v>1.1759999999999999</v>
      </c>
      <c r="I238" s="701">
        <v>10.966200000000001</v>
      </c>
      <c r="J238" s="702">
        <v>-1.5891154239709999</v>
      </c>
      <c r="K238" s="705">
        <v>0.50950133740000003</v>
      </c>
    </row>
    <row r="239" spans="1:11" ht="14.4" customHeight="1" thickBot="1" x14ac:dyDescent="0.35">
      <c r="A239" s="722" t="s">
        <v>559</v>
      </c>
      <c r="B239" s="706">
        <v>384.14116629492997</v>
      </c>
      <c r="C239" s="706">
        <v>395.82357999999999</v>
      </c>
      <c r="D239" s="707">
        <v>11.682413705068999</v>
      </c>
      <c r="E239" s="713">
        <v>1.0304117723640001</v>
      </c>
      <c r="F239" s="706">
        <v>360.31841276264498</v>
      </c>
      <c r="G239" s="707">
        <v>210.18574077821</v>
      </c>
      <c r="H239" s="709">
        <v>28.64639</v>
      </c>
      <c r="I239" s="706">
        <v>220.66811000000001</v>
      </c>
      <c r="J239" s="707">
        <v>10.48236922179</v>
      </c>
      <c r="K239" s="714">
        <v>0.61242529436100002</v>
      </c>
    </row>
    <row r="240" spans="1:11" ht="14.4" customHeight="1" thickBot="1" x14ac:dyDescent="0.35">
      <c r="A240" s="723" t="s">
        <v>560</v>
      </c>
      <c r="B240" s="701">
        <v>384.14116629492997</v>
      </c>
      <c r="C240" s="701">
        <v>395.82357999999999</v>
      </c>
      <c r="D240" s="702">
        <v>11.682413705068999</v>
      </c>
      <c r="E240" s="703">
        <v>1.0304117723640001</v>
      </c>
      <c r="F240" s="701">
        <v>360.31841276264498</v>
      </c>
      <c r="G240" s="702">
        <v>210.18574077821</v>
      </c>
      <c r="H240" s="704">
        <v>28.64639</v>
      </c>
      <c r="I240" s="701">
        <v>220.66811000000001</v>
      </c>
      <c r="J240" s="702">
        <v>10.48236922179</v>
      </c>
      <c r="K240" s="705">
        <v>0.61242529436100002</v>
      </c>
    </row>
    <row r="241" spans="1:11" ht="14.4" customHeight="1" thickBot="1" x14ac:dyDescent="0.35">
      <c r="A241" s="722" t="s">
        <v>561</v>
      </c>
      <c r="B241" s="706">
        <v>0</v>
      </c>
      <c r="C241" s="706">
        <v>5.0789999999999997</v>
      </c>
      <c r="D241" s="707">
        <v>5.0789999999999997</v>
      </c>
      <c r="E241" s="708" t="s">
        <v>366</v>
      </c>
      <c r="F241" s="706">
        <v>0</v>
      </c>
      <c r="G241" s="707">
        <v>0</v>
      </c>
      <c r="H241" s="709">
        <v>0.23400000000000001</v>
      </c>
      <c r="I241" s="706">
        <v>2.8540000000000001</v>
      </c>
      <c r="J241" s="707">
        <v>2.8540000000000001</v>
      </c>
      <c r="K241" s="710" t="s">
        <v>366</v>
      </c>
    </row>
    <row r="242" spans="1:11" ht="14.4" customHeight="1" thickBot="1" x14ac:dyDescent="0.35">
      <c r="A242" s="723" t="s">
        <v>562</v>
      </c>
      <c r="B242" s="701">
        <v>0</v>
      </c>
      <c r="C242" s="701">
        <v>5.0789999999999997</v>
      </c>
      <c r="D242" s="702">
        <v>5.0789999999999997</v>
      </c>
      <c r="E242" s="711" t="s">
        <v>366</v>
      </c>
      <c r="F242" s="701">
        <v>0</v>
      </c>
      <c r="G242" s="702">
        <v>0</v>
      </c>
      <c r="H242" s="704">
        <v>0.23400000000000001</v>
      </c>
      <c r="I242" s="701">
        <v>2.8540000000000001</v>
      </c>
      <c r="J242" s="702">
        <v>2.8540000000000001</v>
      </c>
      <c r="K242" s="712" t="s">
        <v>366</v>
      </c>
    </row>
    <row r="243" spans="1:11" ht="14.4" customHeight="1" thickBot="1" x14ac:dyDescent="0.35">
      <c r="A243" s="722" t="s">
        <v>563</v>
      </c>
      <c r="B243" s="706">
        <v>906.40556765730003</v>
      </c>
      <c r="C243" s="706">
        <v>929.53467000000001</v>
      </c>
      <c r="D243" s="707">
        <v>23.129102342700001</v>
      </c>
      <c r="E243" s="713">
        <v>1.0255173877649999</v>
      </c>
      <c r="F243" s="706">
        <v>1246.8469266878801</v>
      </c>
      <c r="G243" s="707">
        <v>727.32737390126397</v>
      </c>
      <c r="H243" s="709">
        <v>73.752600000000001</v>
      </c>
      <c r="I243" s="706">
        <v>622.87058999999999</v>
      </c>
      <c r="J243" s="707">
        <v>-104.456783901264</v>
      </c>
      <c r="K243" s="714">
        <v>0.49955658282299997</v>
      </c>
    </row>
    <row r="244" spans="1:11" ht="14.4" customHeight="1" thickBot="1" x14ac:dyDescent="0.35">
      <c r="A244" s="723" t="s">
        <v>564</v>
      </c>
      <c r="B244" s="701">
        <v>906.40556765730003</v>
      </c>
      <c r="C244" s="701">
        <v>929.53467000000001</v>
      </c>
      <c r="D244" s="702">
        <v>23.129102342700001</v>
      </c>
      <c r="E244" s="703">
        <v>1.0255173877649999</v>
      </c>
      <c r="F244" s="701">
        <v>1246.8469266878801</v>
      </c>
      <c r="G244" s="702">
        <v>727.32737390126397</v>
      </c>
      <c r="H244" s="704">
        <v>73.752600000000001</v>
      </c>
      <c r="I244" s="701">
        <v>622.87058999999999</v>
      </c>
      <c r="J244" s="702">
        <v>-104.456783901264</v>
      </c>
      <c r="K244" s="705">
        <v>0.49955658282299997</v>
      </c>
    </row>
    <row r="245" spans="1:11" ht="14.4" customHeight="1" thickBot="1" x14ac:dyDescent="0.35">
      <c r="A245" s="722" t="s">
        <v>565</v>
      </c>
      <c r="B245" s="706">
        <v>0</v>
      </c>
      <c r="C245" s="706">
        <v>205.16182000000001</v>
      </c>
      <c r="D245" s="707">
        <v>205.16182000000001</v>
      </c>
      <c r="E245" s="708" t="s">
        <v>366</v>
      </c>
      <c r="F245" s="706">
        <v>0</v>
      </c>
      <c r="G245" s="707">
        <v>0</v>
      </c>
      <c r="H245" s="709">
        <v>20.38466</v>
      </c>
      <c r="I245" s="706">
        <v>122.69206</v>
      </c>
      <c r="J245" s="707">
        <v>122.69206</v>
      </c>
      <c r="K245" s="710" t="s">
        <v>366</v>
      </c>
    </row>
    <row r="246" spans="1:11" ht="14.4" customHeight="1" thickBot="1" x14ac:dyDescent="0.35">
      <c r="A246" s="723" t="s">
        <v>566</v>
      </c>
      <c r="B246" s="701">
        <v>0</v>
      </c>
      <c r="C246" s="701">
        <v>205.16182000000001</v>
      </c>
      <c r="D246" s="702">
        <v>205.16182000000001</v>
      </c>
      <c r="E246" s="711" t="s">
        <v>366</v>
      </c>
      <c r="F246" s="701">
        <v>0</v>
      </c>
      <c r="G246" s="702">
        <v>0</v>
      </c>
      <c r="H246" s="704">
        <v>20.38466</v>
      </c>
      <c r="I246" s="701">
        <v>122.69206</v>
      </c>
      <c r="J246" s="702">
        <v>122.69206</v>
      </c>
      <c r="K246" s="712" t="s">
        <v>366</v>
      </c>
    </row>
    <row r="247" spans="1:11" ht="14.4" customHeight="1" thickBot="1" x14ac:dyDescent="0.35">
      <c r="A247" s="722" t="s">
        <v>567</v>
      </c>
      <c r="B247" s="706">
        <v>3584.3191614481002</v>
      </c>
      <c r="C247" s="706">
        <v>4164.4089400000003</v>
      </c>
      <c r="D247" s="707">
        <v>580.08977855190096</v>
      </c>
      <c r="E247" s="713">
        <v>1.161840994739</v>
      </c>
      <c r="F247" s="706">
        <v>4203.34152334383</v>
      </c>
      <c r="G247" s="707">
        <v>2451.9492219505701</v>
      </c>
      <c r="H247" s="709">
        <v>572.23900000000003</v>
      </c>
      <c r="I247" s="706">
        <v>2813.9210499999999</v>
      </c>
      <c r="J247" s="707">
        <v>361.97182804942997</v>
      </c>
      <c r="K247" s="714">
        <v>0.66944858855</v>
      </c>
    </row>
    <row r="248" spans="1:11" ht="14.4" customHeight="1" thickBot="1" x14ac:dyDescent="0.35">
      <c r="A248" s="723" t="s">
        <v>568</v>
      </c>
      <c r="B248" s="701">
        <v>3584.3191614481002</v>
      </c>
      <c r="C248" s="701">
        <v>4164.4089400000003</v>
      </c>
      <c r="D248" s="702">
        <v>580.08977855190096</v>
      </c>
      <c r="E248" s="703">
        <v>1.161840994739</v>
      </c>
      <c r="F248" s="701">
        <v>4203.34152334383</v>
      </c>
      <c r="G248" s="702">
        <v>2451.9492219505701</v>
      </c>
      <c r="H248" s="704">
        <v>572.23900000000003</v>
      </c>
      <c r="I248" s="701">
        <v>2813.9210499999999</v>
      </c>
      <c r="J248" s="702">
        <v>361.97182804942997</v>
      </c>
      <c r="K248" s="705">
        <v>0.66944858855</v>
      </c>
    </row>
    <row r="249" spans="1:11" ht="14.4" customHeight="1" thickBot="1" x14ac:dyDescent="0.35">
      <c r="A249" s="719" t="s">
        <v>569</v>
      </c>
      <c r="B249" s="701">
        <v>0</v>
      </c>
      <c r="C249" s="701">
        <v>24.013539999999999</v>
      </c>
      <c r="D249" s="702">
        <v>24.013539999999999</v>
      </c>
      <c r="E249" s="711" t="s">
        <v>366</v>
      </c>
      <c r="F249" s="701">
        <v>0</v>
      </c>
      <c r="G249" s="702">
        <v>0</v>
      </c>
      <c r="H249" s="704">
        <v>12.42624</v>
      </c>
      <c r="I249" s="701">
        <v>31.580819999999999</v>
      </c>
      <c r="J249" s="702">
        <v>31.580819999999999</v>
      </c>
      <c r="K249" s="712" t="s">
        <v>329</v>
      </c>
    </row>
    <row r="250" spans="1:11" ht="14.4" customHeight="1" thickBot="1" x14ac:dyDescent="0.35">
      <c r="A250" s="724" t="s">
        <v>570</v>
      </c>
      <c r="B250" s="706">
        <v>0</v>
      </c>
      <c r="C250" s="706">
        <v>24.013539999999999</v>
      </c>
      <c r="D250" s="707">
        <v>24.013539999999999</v>
      </c>
      <c r="E250" s="708" t="s">
        <v>366</v>
      </c>
      <c r="F250" s="706">
        <v>0</v>
      </c>
      <c r="G250" s="707">
        <v>0</v>
      </c>
      <c r="H250" s="709">
        <v>12.42624</v>
      </c>
      <c r="I250" s="706">
        <v>31.580819999999999</v>
      </c>
      <c r="J250" s="707">
        <v>31.580819999999999</v>
      </c>
      <c r="K250" s="710" t="s">
        <v>329</v>
      </c>
    </row>
    <row r="251" spans="1:11" ht="14.4" customHeight="1" thickBot="1" x14ac:dyDescent="0.35">
      <c r="A251" s="726" t="s">
        <v>571</v>
      </c>
      <c r="B251" s="706">
        <v>0</v>
      </c>
      <c r="C251" s="706">
        <v>24.013539999999999</v>
      </c>
      <c r="D251" s="707">
        <v>24.013539999999999</v>
      </c>
      <c r="E251" s="708" t="s">
        <v>366</v>
      </c>
      <c r="F251" s="706">
        <v>0</v>
      </c>
      <c r="G251" s="707">
        <v>0</v>
      </c>
      <c r="H251" s="709">
        <v>12.42624</v>
      </c>
      <c r="I251" s="706">
        <v>31.580819999999999</v>
      </c>
      <c r="J251" s="707">
        <v>31.580819999999999</v>
      </c>
      <c r="K251" s="710" t="s">
        <v>329</v>
      </c>
    </row>
    <row r="252" spans="1:11" ht="14.4" customHeight="1" thickBot="1" x14ac:dyDescent="0.35">
      <c r="A252" s="722" t="s">
        <v>572</v>
      </c>
      <c r="B252" s="706">
        <v>0</v>
      </c>
      <c r="C252" s="706">
        <v>24.013539999999999</v>
      </c>
      <c r="D252" s="707">
        <v>24.013539999999999</v>
      </c>
      <c r="E252" s="708" t="s">
        <v>366</v>
      </c>
      <c r="F252" s="706">
        <v>0</v>
      </c>
      <c r="G252" s="707">
        <v>0</v>
      </c>
      <c r="H252" s="709">
        <v>12.42624</v>
      </c>
      <c r="I252" s="706">
        <v>31.580819999999999</v>
      </c>
      <c r="J252" s="707">
        <v>31.580819999999999</v>
      </c>
      <c r="K252" s="710" t="s">
        <v>366</v>
      </c>
    </row>
    <row r="253" spans="1:11" ht="14.4" customHeight="1" thickBot="1" x14ac:dyDescent="0.35">
      <c r="A253" s="723" t="s">
        <v>573</v>
      </c>
      <c r="B253" s="701">
        <v>0</v>
      </c>
      <c r="C253" s="701">
        <v>12.94974</v>
      </c>
      <c r="D253" s="702">
        <v>12.94974</v>
      </c>
      <c r="E253" s="711" t="s">
        <v>366</v>
      </c>
      <c r="F253" s="701">
        <v>0</v>
      </c>
      <c r="G253" s="702">
        <v>0</v>
      </c>
      <c r="H253" s="704">
        <v>12.42624</v>
      </c>
      <c r="I253" s="701">
        <v>27.169820000000001</v>
      </c>
      <c r="J253" s="702">
        <v>27.169820000000001</v>
      </c>
      <c r="K253" s="712" t="s">
        <v>366</v>
      </c>
    </row>
    <row r="254" spans="1:11" ht="14.4" customHeight="1" thickBot="1" x14ac:dyDescent="0.35">
      <c r="A254" s="723" t="s">
        <v>574</v>
      </c>
      <c r="B254" s="701">
        <v>0</v>
      </c>
      <c r="C254" s="701">
        <v>11.063800000000001</v>
      </c>
      <c r="D254" s="702">
        <v>11.063800000000001</v>
      </c>
      <c r="E254" s="711" t="s">
        <v>366</v>
      </c>
      <c r="F254" s="701">
        <v>0</v>
      </c>
      <c r="G254" s="702">
        <v>0</v>
      </c>
      <c r="H254" s="704">
        <v>0</v>
      </c>
      <c r="I254" s="701">
        <v>4.4109999999999996</v>
      </c>
      <c r="J254" s="702">
        <v>4.4109999999999996</v>
      </c>
      <c r="K254" s="712" t="s">
        <v>366</v>
      </c>
    </row>
    <row r="255" spans="1:11" ht="14.4" customHeight="1" thickBot="1" x14ac:dyDescent="0.35">
      <c r="A255" s="727"/>
      <c r="B255" s="701">
        <v>-20237.796256109599</v>
      </c>
      <c r="C255" s="701">
        <v>-24611.308919999999</v>
      </c>
      <c r="D255" s="702">
        <v>-4373.5126638903703</v>
      </c>
      <c r="E255" s="703">
        <v>1.216106171271</v>
      </c>
      <c r="F255" s="701">
        <v>-25784.890186638298</v>
      </c>
      <c r="G255" s="702">
        <v>-15041.1859422056</v>
      </c>
      <c r="H255" s="704">
        <v>-4217.5336900000002</v>
      </c>
      <c r="I255" s="701">
        <v>-14339.651680000001</v>
      </c>
      <c r="J255" s="702">
        <v>701.53426220560902</v>
      </c>
      <c r="K255" s="705">
        <v>0.55612614892599999</v>
      </c>
    </row>
    <row r="256" spans="1:11" ht="14.4" customHeight="1" thickBot="1" x14ac:dyDescent="0.35">
      <c r="A256" s="728" t="s">
        <v>66</v>
      </c>
      <c r="B256" s="715">
        <v>-20237.796256109599</v>
      </c>
      <c r="C256" s="715">
        <v>-24611.308919999999</v>
      </c>
      <c r="D256" s="716">
        <v>-4373.5126638903803</v>
      </c>
      <c r="E256" s="717" t="s">
        <v>366</v>
      </c>
      <c r="F256" s="715">
        <v>-25784.890186638298</v>
      </c>
      <c r="G256" s="716">
        <v>-15041.1859422056</v>
      </c>
      <c r="H256" s="715">
        <v>-4217.5336900000002</v>
      </c>
      <c r="I256" s="715">
        <v>-14339.651680000001</v>
      </c>
      <c r="J256" s="716">
        <v>701.53426220560596</v>
      </c>
      <c r="K256" s="718">
        <v>0.55612614892599999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578</v>
      </c>
      <c r="C6" s="731">
        <v>518.03715000000011</v>
      </c>
      <c r="D6" s="731">
        <v>487.64252000000005</v>
      </c>
      <c r="E6" s="731"/>
      <c r="F6" s="731">
        <v>514.64549</v>
      </c>
      <c r="G6" s="731">
        <v>487.08335156250001</v>
      </c>
      <c r="H6" s="731">
        <v>27.562138437499982</v>
      </c>
      <c r="I6" s="732">
        <v>1.0565860819284507</v>
      </c>
      <c r="J6" s="733" t="s">
        <v>1</v>
      </c>
    </row>
    <row r="7" spans="1:10" ht="14.4" customHeight="1" x14ac:dyDescent="0.3">
      <c r="A7" s="729" t="s">
        <v>575</v>
      </c>
      <c r="B7" s="730" t="s">
        <v>579</v>
      </c>
      <c r="C7" s="731">
        <v>29.875170000000001</v>
      </c>
      <c r="D7" s="731">
        <v>25.088329999999996</v>
      </c>
      <c r="E7" s="731"/>
      <c r="F7" s="731">
        <v>2.44319</v>
      </c>
      <c r="G7" s="731">
        <v>26.25</v>
      </c>
      <c r="H7" s="731">
        <v>-23.806809999999999</v>
      </c>
      <c r="I7" s="732">
        <v>9.307390476190476E-2</v>
      </c>
      <c r="J7" s="733" t="s">
        <v>1</v>
      </c>
    </row>
    <row r="8" spans="1:10" ht="14.4" customHeight="1" x14ac:dyDescent="0.3">
      <c r="A8" s="729" t="s">
        <v>575</v>
      </c>
      <c r="B8" s="730" t="s">
        <v>580</v>
      </c>
      <c r="C8" s="731">
        <v>101.35805000000002</v>
      </c>
      <c r="D8" s="731">
        <v>92.770939999999996</v>
      </c>
      <c r="E8" s="731"/>
      <c r="F8" s="731">
        <v>30.857199999999999</v>
      </c>
      <c r="G8" s="731">
        <v>93.333328124999994</v>
      </c>
      <c r="H8" s="731">
        <v>-62.476128124999995</v>
      </c>
      <c r="I8" s="732">
        <v>0.33061287559223634</v>
      </c>
      <c r="J8" s="733" t="s">
        <v>1</v>
      </c>
    </row>
    <row r="9" spans="1:10" ht="14.4" customHeight="1" x14ac:dyDescent="0.3">
      <c r="A9" s="729" t="s">
        <v>575</v>
      </c>
      <c r="B9" s="730" t="s">
        <v>581</v>
      </c>
      <c r="C9" s="731">
        <v>1.2869999999999999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577</v>
      </c>
      <c r="J9" s="733" t="s">
        <v>1</v>
      </c>
    </row>
    <row r="10" spans="1:10" ht="14.4" customHeight="1" x14ac:dyDescent="0.3">
      <c r="A10" s="729" t="s">
        <v>575</v>
      </c>
      <c r="B10" s="730" t="s">
        <v>582</v>
      </c>
      <c r="C10" s="731">
        <v>0</v>
      </c>
      <c r="D10" s="731">
        <v>12.758079999999998</v>
      </c>
      <c r="E10" s="731"/>
      <c r="F10" s="731">
        <v>0</v>
      </c>
      <c r="G10" s="731">
        <v>11.666666015624999</v>
      </c>
      <c r="H10" s="731">
        <v>-11.666666015624999</v>
      </c>
      <c r="I10" s="732">
        <v>0</v>
      </c>
      <c r="J10" s="733" t="s">
        <v>1</v>
      </c>
    </row>
    <row r="11" spans="1:10" ht="14.4" customHeight="1" x14ac:dyDescent="0.3">
      <c r="A11" s="729" t="s">
        <v>575</v>
      </c>
      <c r="B11" s="730" t="s">
        <v>583</v>
      </c>
      <c r="C11" s="731">
        <v>101.85896000000002</v>
      </c>
      <c r="D11" s="731">
        <v>125.72866</v>
      </c>
      <c r="E11" s="731"/>
      <c r="F11" s="731">
        <v>112.66453999999999</v>
      </c>
      <c r="G11" s="731">
        <v>128.33333837890623</v>
      </c>
      <c r="H11" s="731">
        <v>-15.668798378906246</v>
      </c>
      <c r="I11" s="732">
        <v>0.87790547197764102</v>
      </c>
      <c r="J11" s="733" t="s">
        <v>1</v>
      </c>
    </row>
    <row r="12" spans="1:10" ht="14.4" customHeight="1" x14ac:dyDescent="0.3">
      <c r="A12" s="729" t="s">
        <v>575</v>
      </c>
      <c r="B12" s="730" t="s">
        <v>584</v>
      </c>
      <c r="C12" s="731">
        <v>0.52872000000000008</v>
      </c>
      <c r="D12" s="731">
        <v>6.1755399999999998</v>
      </c>
      <c r="E12" s="731"/>
      <c r="F12" s="731">
        <v>9.6538199999999996</v>
      </c>
      <c r="G12" s="731">
        <v>5.8333334045410155</v>
      </c>
      <c r="H12" s="731">
        <v>3.8204865954589842</v>
      </c>
      <c r="I12" s="732">
        <v>1.6549405512266604</v>
      </c>
      <c r="J12" s="733" t="s">
        <v>1</v>
      </c>
    </row>
    <row r="13" spans="1:10" ht="14.4" customHeight="1" x14ac:dyDescent="0.3">
      <c r="A13" s="729" t="s">
        <v>575</v>
      </c>
      <c r="B13" s="730" t="s">
        <v>585</v>
      </c>
      <c r="C13" s="731">
        <v>77.578569999999999</v>
      </c>
      <c r="D13" s="731">
        <v>74.56477000000001</v>
      </c>
      <c r="E13" s="731"/>
      <c r="F13" s="731">
        <v>41.767639999999993</v>
      </c>
      <c r="G13" s="731">
        <v>70.000001831054689</v>
      </c>
      <c r="H13" s="731">
        <v>-28.232361831054696</v>
      </c>
      <c r="I13" s="732">
        <v>0.59668055582064661</v>
      </c>
      <c r="J13" s="733" t="s">
        <v>1</v>
      </c>
    </row>
    <row r="14" spans="1:10" ht="14.4" customHeight="1" x14ac:dyDescent="0.3">
      <c r="A14" s="729" t="s">
        <v>575</v>
      </c>
      <c r="B14" s="730" t="s">
        <v>586</v>
      </c>
      <c r="C14" s="731">
        <v>830.52362000000028</v>
      </c>
      <c r="D14" s="731">
        <v>824.72883999999999</v>
      </c>
      <c r="E14" s="731"/>
      <c r="F14" s="731">
        <v>712.03188</v>
      </c>
      <c r="G14" s="731">
        <v>822.50001931762677</v>
      </c>
      <c r="H14" s="731">
        <v>-110.46813931762676</v>
      </c>
      <c r="I14" s="732">
        <v>0.8656922349870888</v>
      </c>
      <c r="J14" s="733" t="s">
        <v>587</v>
      </c>
    </row>
    <row r="16" spans="1:10" ht="14.4" customHeight="1" x14ac:dyDescent="0.3">
      <c r="A16" s="729" t="s">
        <v>575</v>
      </c>
      <c r="B16" s="730" t="s">
        <v>576</v>
      </c>
      <c r="C16" s="731" t="s">
        <v>577</v>
      </c>
      <c r="D16" s="731" t="s">
        <v>577</v>
      </c>
      <c r="E16" s="731"/>
      <c r="F16" s="731" t="s">
        <v>577</v>
      </c>
      <c r="G16" s="731" t="s">
        <v>577</v>
      </c>
      <c r="H16" s="731" t="s">
        <v>577</v>
      </c>
      <c r="I16" s="732" t="s">
        <v>577</v>
      </c>
      <c r="J16" s="733" t="s">
        <v>73</v>
      </c>
    </row>
    <row r="17" spans="1:10" ht="14.4" customHeight="1" x14ac:dyDescent="0.3">
      <c r="A17" s="729" t="s">
        <v>588</v>
      </c>
      <c r="B17" s="730" t="s">
        <v>589</v>
      </c>
      <c r="C17" s="731" t="s">
        <v>577</v>
      </c>
      <c r="D17" s="731" t="s">
        <v>577</v>
      </c>
      <c r="E17" s="731"/>
      <c r="F17" s="731" t="s">
        <v>577</v>
      </c>
      <c r="G17" s="731" t="s">
        <v>577</v>
      </c>
      <c r="H17" s="731" t="s">
        <v>577</v>
      </c>
      <c r="I17" s="732" t="s">
        <v>577</v>
      </c>
      <c r="J17" s="733" t="s">
        <v>0</v>
      </c>
    </row>
    <row r="18" spans="1:10" ht="14.4" customHeight="1" x14ac:dyDescent="0.3">
      <c r="A18" s="729" t="s">
        <v>588</v>
      </c>
      <c r="B18" s="730" t="s">
        <v>578</v>
      </c>
      <c r="C18" s="731">
        <v>365.64049000000011</v>
      </c>
      <c r="D18" s="731">
        <v>329.73392000000001</v>
      </c>
      <c r="E18" s="731"/>
      <c r="F18" s="731">
        <v>323.90391</v>
      </c>
      <c r="G18" s="731">
        <v>332</v>
      </c>
      <c r="H18" s="731">
        <v>-8.0960900000000038</v>
      </c>
      <c r="I18" s="732">
        <v>0.97561418674698797</v>
      </c>
      <c r="J18" s="733" t="s">
        <v>1</v>
      </c>
    </row>
    <row r="19" spans="1:10" ht="14.4" customHeight="1" x14ac:dyDescent="0.3">
      <c r="A19" s="729" t="s">
        <v>588</v>
      </c>
      <c r="B19" s="730" t="s">
        <v>579</v>
      </c>
      <c r="C19" s="731">
        <v>29.875170000000001</v>
      </c>
      <c r="D19" s="731">
        <v>25.088329999999996</v>
      </c>
      <c r="E19" s="731"/>
      <c r="F19" s="731">
        <v>2.44319</v>
      </c>
      <c r="G19" s="731">
        <v>26</v>
      </c>
      <c r="H19" s="731">
        <v>-23.556809999999999</v>
      </c>
      <c r="I19" s="732">
        <v>9.3968846153846153E-2</v>
      </c>
      <c r="J19" s="733" t="s">
        <v>1</v>
      </c>
    </row>
    <row r="20" spans="1:10" ht="14.4" customHeight="1" x14ac:dyDescent="0.3">
      <c r="A20" s="729" t="s">
        <v>588</v>
      </c>
      <c r="B20" s="730" t="s">
        <v>580</v>
      </c>
      <c r="C20" s="731">
        <v>101.35805000000002</v>
      </c>
      <c r="D20" s="731">
        <v>92.770939999999996</v>
      </c>
      <c r="E20" s="731"/>
      <c r="F20" s="731">
        <v>30.857199999999999</v>
      </c>
      <c r="G20" s="731">
        <v>93</v>
      </c>
      <c r="H20" s="731">
        <v>-62.142800000000001</v>
      </c>
      <c r="I20" s="732">
        <v>0.33179784946236557</v>
      </c>
      <c r="J20" s="733" t="s">
        <v>1</v>
      </c>
    </row>
    <row r="21" spans="1:10" ht="14.4" customHeight="1" x14ac:dyDescent="0.3">
      <c r="A21" s="729" t="s">
        <v>588</v>
      </c>
      <c r="B21" s="730" t="s">
        <v>581</v>
      </c>
      <c r="C21" s="731">
        <v>1.2869999999999999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577</v>
      </c>
      <c r="J21" s="733" t="s">
        <v>1</v>
      </c>
    </row>
    <row r="22" spans="1:10" ht="14.4" customHeight="1" x14ac:dyDescent="0.3">
      <c r="A22" s="729" t="s">
        <v>588</v>
      </c>
      <c r="B22" s="730" t="s">
        <v>582</v>
      </c>
      <c r="C22" s="731">
        <v>0</v>
      </c>
      <c r="D22" s="731">
        <v>12.758079999999998</v>
      </c>
      <c r="E22" s="731"/>
      <c r="F22" s="731">
        <v>0</v>
      </c>
      <c r="G22" s="731">
        <v>12</v>
      </c>
      <c r="H22" s="731">
        <v>-12</v>
      </c>
      <c r="I22" s="732">
        <v>0</v>
      </c>
      <c r="J22" s="733" t="s">
        <v>1</v>
      </c>
    </row>
    <row r="23" spans="1:10" ht="14.4" customHeight="1" x14ac:dyDescent="0.3">
      <c r="A23" s="729" t="s">
        <v>588</v>
      </c>
      <c r="B23" s="730" t="s">
        <v>583</v>
      </c>
      <c r="C23" s="731">
        <v>99.070690000000013</v>
      </c>
      <c r="D23" s="731">
        <v>116.23591</v>
      </c>
      <c r="E23" s="731"/>
      <c r="F23" s="731">
        <v>103.31975999999999</v>
      </c>
      <c r="G23" s="731">
        <v>120</v>
      </c>
      <c r="H23" s="731">
        <v>-16.680240000000012</v>
      </c>
      <c r="I23" s="732">
        <v>0.86099799999999993</v>
      </c>
      <c r="J23" s="733" t="s">
        <v>1</v>
      </c>
    </row>
    <row r="24" spans="1:10" ht="14.4" customHeight="1" x14ac:dyDescent="0.3">
      <c r="A24" s="729" t="s">
        <v>588</v>
      </c>
      <c r="B24" s="730" t="s">
        <v>584</v>
      </c>
      <c r="C24" s="731">
        <v>0.52872000000000008</v>
      </c>
      <c r="D24" s="731">
        <v>6.1755399999999998</v>
      </c>
      <c r="E24" s="731"/>
      <c r="F24" s="731">
        <v>9.6538199999999996</v>
      </c>
      <c r="G24" s="731">
        <v>6</v>
      </c>
      <c r="H24" s="731">
        <v>3.6538199999999996</v>
      </c>
      <c r="I24" s="732">
        <v>1.60897</v>
      </c>
      <c r="J24" s="733" t="s">
        <v>1</v>
      </c>
    </row>
    <row r="25" spans="1:10" ht="14.4" customHeight="1" x14ac:dyDescent="0.3">
      <c r="A25" s="729" t="s">
        <v>588</v>
      </c>
      <c r="B25" s="730" t="s">
        <v>585</v>
      </c>
      <c r="C25" s="731">
        <v>56.38982</v>
      </c>
      <c r="D25" s="731">
        <v>53.174770000000002</v>
      </c>
      <c r="E25" s="731"/>
      <c r="F25" s="731">
        <v>39.634389999999996</v>
      </c>
      <c r="G25" s="731">
        <v>53</v>
      </c>
      <c r="H25" s="731">
        <v>-13.365610000000004</v>
      </c>
      <c r="I25" s="732">
        <v>0.747818679245283</v>
      </c>
      <c r="J25" s="733" t="s">
        <v>1</v>
      </c>
    </row>
    <row r="26" spans="1:10" ht="14.4" customHeight="1" x14ac:dyDescent="0.3">
      <c r="A26" s="729" t="s">
        <v>588</v>
      </c>
      <c r="B26" s="730" t="s">
        <v>590</v>
      </c>
      <c r="C26" s="731">
        <v>654.14994000000013</v>
      </c>
      <c r="D26" s="731">
        <v>635.93748999999991</v>
      </c>
      <c r="E26" s="731"/>
      <c r="F26" s="731">
        <v>509.81226999999996</v>
      </c>
      <c r="G26" s="731">
        <v>642</v>
      </c>
      <c r="H26" s="731">
        <v>-132.18773000000004</v>
      </c>
      <c r="I26" s="732">
        <v>0.79410010903426786</v>
      </c>
      <c r="J26" s="733" t="s">
        <v>591</v>
      </c>
    </row>
    <row r="27" spans="1:10" ht="14.4" customHeight="1" x14ac:dyDescent="0.3">
      <c r="A27" s="729" t="s">
        <v>577</v>
      </c>
      <c r="B27" s="730" t="s">
        <v>577</v>
      </c>
      <c r="C27" s="731" t="s">
        <v>577</v>
      </c>
      <c r="D27" s="731" t="s">
        <v>577</v>
      </c>
      <c r="E27" s="731"/>
      <c r="F27" s="731" t="s">
        <v>577</v>
      </c>
      <c r="G27" s="731" t="s">
        <v>577</v>
      </c>
      <c r="H27" s="731" t="s">
        <v>577</v>
      </c>
      <c r="I27" s="732" t="s">
        <v>577</v>
      </c>
      <c r="J27" s="733" t="s">
        <v>592</v>
      </c>
    </row>
    <row r="28" spans="1:10" ht="14.4" customHeight="1" x14ac:dyDescent="0.3">
      <c r="A28" s="729" t="s">
        <v>593</v>
      </c>
      <c r="B28" s="730" t="s">
        <v>594</v>
      </c>
      <c r="C28" s="731" t="s">
        <v>577</v>
      </c>
      <c r="D28" s="731" t="s">
        <v>577</v>
      </c>
      <c r="E28" s="731"/>
      <c r="F28" s="731" t="s">
        <v>577</v>
      </c>
      <c r="G28" s="731" t="s">
        <v>577</v>
      </c>
      <c r="H28" s="731" t="s">
        <v>577</v>
      </c>
      <c r="I28" s="732" t="s">
        <v>577</v>
      </c>
      <c r="J28" s="733" t="s">
        <v>0</v>
      </c>
    </row>
    <row r="29" spans="1:10" ht="14.4" customHeight="1" x14ac:dyDescent="0.3">
      <c r="A29" s="729" t="s">
        <v>593</v>
      </c>
      <c r="B29" s="730" t="s">
        <v>578</v>
      </c>
      <c r="C29" s="731">
        <v>82.862010000000012</v>
      </c>
      <c r="D29" s="731">
        <v>86.810210000000041</v>
      </c>
      <c r="E29" s="731"/>
      <c r="F29" s="731">
        <v>100.03542999999998</v>
      </c>
      <c r="G29" s="731">
        <v>78</v>
      </c>
      <c r="H29" s="731">
        <v>22.035429999999977</v>
      </c>
      <c r="I29" s="732">
        <v>1.2825055128205125</v>
      </c>
      <c r="J29" s="733" t="s">
        <v>1</v>
      </c>
    </row>
    <row r="30" spans="1:10" ht="14.4" customHeight="1" x14ac:dyDescent="0.3">
      <c r="A30" s="729" t="s">
        <v>593</v>
      </c>
      <c r="B30" s="730" t="s">
        <v>583</v>
      </c>
      <c r="C30" s="731">
        <v>2.4651399999999999</v>
      </c>
      <c r="D30" s="731">
        <v>3.69475</v>
      </c>
      <c r="E30" s="731"/>
      <c r="F30" s="731">
        <v>3.9008300000000005</v>
      </c>
      <c r="G30" s="731">
        <v>4</v>
      </c>
      <c r="H30" s="731">
        <v>-9.9169999999999536E-2</v>
      </c>
      <c r="I30" s="732">
        <v>0.97520750000000012</v>
      </c>
      <c r="J30" s="733" t="s">
        <v>1</v>
      </c>
    </row>
    <row r="31" spans="1:10" ht="14.4" customHeight="1" x14ac:dyDescent="0.3">
      <c r="A31" s="729" t="s">
        <v>593</v>
      </c>
      <c r="B31" s="730" t="s">
        <v>584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577</v>
      </c>
      <c r="J31" s="733" t="s">
        <v>1</v>
      </c>
    </row>
    <row r="32" spans="1:10" ht="14.4" customHeight="1" x14ac:dyDescent="0.3">
      <c r="A32" s="729" t="s">
        <v>593</v>
      </c>
      <c r="B32" s="730" t="s">
        <v>585</v>
      </c>
      <c r="C32" s="731">
        <v>1.242</v>
      </c>
      <c r="D32" s="731">
        <v>0.41399999999999998</v>
      </c>
      <c r="E32" s="731"/>
      <c r="F32" s="731">
        <v>2.1332499999999999</v>
      </c>
      <c r="G32" s="731">
        <v>0</v>
      </c>
      <c r="H32" s="731">
        <v>2.1332499999999999</v>
      </c>
      <c r="I32" s="732" t="s">
        <v>577</v>
      </c>
      <c r="J32" s="733" t="s">
        <v>1</v>
      </c>
    </row>
    <row r="33" spans="1:10" ht="14.4" customHeight="1" x14ac:dyDescent="0.3">
      <c r="A33" s="729" t="s">
        <v>593</v>
      </c>
      <c r="B33" s="730" t="s">
        <v>595</v>
      </c>
      <c r="C33" s="731">
        <v>86.569150000000022</v>
      </c>
      <c r="D33" s="731">
        <v>90.918960000000041</v>
      </c>
      <c r="E33" s="731"/>
      <c r="F33" s="731">
        <v>106.06950999999998</v>
      </c>
      <c r="G33" s="731">
        <v>82</v>
      </c>
      <c r="H33" s="731">
        <v>24.06950999999998</v>
      </c>
      <c r="I33" s="732">
        <v>1.2935306097560972</v>
      </c>
      <c r="J33" s="733" t="s">
        <v>591</v>
      </c>
    </row>
    <row r="34" spans="1:10" ht="14.4" customHeight="1" x14ac:dyDescent="0.3">
      <c r="A34" s="729" t="s">
        <v>577</v>
      </c>
      <c r="B34" s="730" t="s">
        <v>577</v>
      </c>
      <c r="C34" s="731" t="s">
        <v>577</v>
      </c>
      <c r="D34" s="731" t="s">
        <v>577</v>
      </c>
      <c r="E34" s="731"/>
      <c r="F34" s="731" t="s">
        <v>577</v>
      </c>
      <c r="G34" s="731" t="s">
        <v>577</v>
      </c>
      <c r="H34" s="731" t="s">
        <v>577</v>
      </c>
      <c r="I34" s="732" t="s">
        <v>577</v>
      </c>
      <c r="J34" s="733" t="s">
        <v>592</v>
      </c>
    </row>
    <row r="35" spans="1:10" ht="14.4" customHeight="1" x14ac:dyDescent="0.3">
      <c r="A35" s="729" t="s">
        <v>596</v>
      </c>
      <c r="B35" s="730" t="s">
        <v>597</v>
      </c>
      <c r="C35" s="731" t="s">
        <v>577</v>
      </c>
      <c r="D35" s="731" t="s">
        <v>577</v>
      </c>
      <c r="E35" s="731"/>
      <c r="F35" s="731" t="s">
        <v>577</v>
      </c>
      <c r="G35" s="731" t="s">
        <v>577</v>
      </c>
      <c r="H35" s="731" t="s">
        <v>577</v>
      </c>
      <c r="I35" s="732" t="s">
        <v>577</v>
      </c>
      <c r="J35" s="733" t="s">
        <v>0</v>
      </c>
    </row>
    <row r="36" spans="1:10" ht="14.4" customHeight="1" x14ac:dyDescent="0.3">
      <c r="A36" s="729" t="s">
        <v>596</v>
      </c>
      <c r="B36" s="730" t="s">
        <v>578</v>
      </c>
      <c r="C36" s="731">
        <v>69.534649999999999</v>
      </c>
      <c r="D36" s="731">
        <v>71.098389999999981</v>
      </c>
      <c r="E36" s="731"/>
      <c r="F36" s="731">
        <v>90.706149999999994</v>
      </c>
      <c r="G36" s="731">
        <v>77</v>
      </c>
      <c r="H36" s="731">
        <v>13.706149999999994</v>
      </c>
      <c r="I36" s="732">
        <v>1.1780019480519479</v>
      </c>
      <c r="J36" s="733" t="s">
        <v>1</v>
      </c>
    </row>
    <row r="37" spans="1:10" ht="14.4" customHeight="1" x14ac:dyDescent="0.3">
      <c r="A37" s="729" t="s">
        <v>596</v>
      </c>
      <c r="B37" s="730" t="s">
        <v>583</v>
      </c>
      <c r="C37" s="731">
        <v>0.32312999999999997</v>
      </c>
      <c r="D37" s="731">
        <v>5.798</v>
      </c>
      <c r="E37" s="731"/>
      <c r="F37" s="731">
        <v>5.4439500000000001</v>
      </c>
      <c r="G37" s="731">
        <v>5</v>
      </c>
      <c r="H37" s="731">
        <v>0.44395000000000007</v>
      </c>
      <c r="I37" s="732">
        <v>1.0887899999999999</v>
      </c>
      <c r="J37" s="733" t="s">
        <v>1</v>
      </c>
    </row>
    <row r="38" spans="1:10" ht="14.4" customHeight="1" x14ac:dyDescent="0.3">
      <c r="A38" s="729" t="s">
        <v>596</v>
      </c>
      <c r="B38" s="730" t="s">
        <v>585</v>
      </c>
      <c r="C38" s="731">
        <v>19.946750000000002</v>
      </c>
      <c r="D38" s="731">
        <v>20.975999999999999</v>
      </c>
      <c r="E38" s="731"/>
      <c r="F38" s="731">
        <v>0</v>
      </c>
      <c r="G38" s="731">
        <v>16</v>
      </c>
      <c r="H38" s="731">
        <v>-16</v>
      </c>
      <c r="I38" s="732">
        <v>0</v>
      </c>
      <c r="J38" s="733" t="s">
        <v>1</v>
      </c>
    </row>
    <row r="39" spans="1:10" ht="14.4" customHeight="1" x14ac:dyDescent="0.3">
      <c r="A39" s="729" t="s">
        <v>596</v>
      </c>
      <c r="B39" s="730" t="s">
        <v>598</v>
      </c>
      <c r="C39" s="731">
        <v>89.80453</v>
      </c>
      <c r="D39" s="731">
        <v>97.872389999999982</v>
      </c>
      <c r="E39" s="731"/>
      <c r="F39" s="731">
        <v>96.150099999999995</v>
      </c>
      <c r="G39" s="731">
        <v>98</v>
      </c>
      <c r="H39" s="731">
        <v>-1.8499000000000052</v>
      </c>
      <c r="I39" s="732">
        <v>0.98112346938775508</v>
      </c>
      <c r="J39" s="733" t="s">
        <v>591</v>
      </c>
    </row>
    <row r="40" spans="1:10" ht="14.4" customHeight="1" x14ac:dyDescent="0.3">
      <c r="A40" s="729" t="s">
        <v>577</v>
      </c>
      <c r="B40" s="730" t="s">
        <v>577</v>
      </c>
      <c r="C40" s="731" t="s">
        <v>577</v>
      </c>
      <c r="D40" s="731" t="s">
        <v>577</v>
      </c>
      <c r="E40" s="731"/>
      <c r="F40" s="731" t="s">
        <v>577</v>
      </c>
      <c r="G40" s="731" t="s">
        <v>577</v>
      </c>
      <c r="H40" s="731" t="s">
        <v>577</v>
      </c>
      <c r="I40" s="732" t="s">
        <v>577</v>
      </c>
      <c r="J40" s="733" t="s">
        <v>592</v>
      </c>
    </row>
    <row r="41" spans="1:10" ht="14.4" customHeight="1" x14ac:dyDescent="0.3">
      <c r="A41" s="729" t="s">
        <v>575</v>
      </c>
      <c r="B41" s="730" t="s">
        <v>586</v>
      </c>
      <c r="C41" s="731">
        <v>830.52362000000005</v>
      </c>
      <c r="D41" s="731">
        <v>824.72883999999988</v>
      </c>
      <c r="E41" s="731"/>
      <c r="F41" s="731">
        <v>712.03187999999989</v>
      </c>
      <c r="G41" s="731">
        <v>823</v>
      </c>
      <c r="H41" s="731">
        <v>-110.96812000000011</v>
      </c>
      <c r="I41" s="732">
        <v>0.86516631834750901</v>
      </c>
      <c r="J41" s="733" t="s">
        <v>587</v>
      </c>
    </row>
  </sheetData>
  <mergeCells count="3">
    <mergeCell ref="F3:I3"/>
    <mergeCell ref="C4:D4"/>
    <mergeCell ref="A1:I1"/>
  </mergeCells>
  <conditionalFormatting sqref="F15 F4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1">
    <cfRule type="expression" dxfId="66" priority="5">
      <formula>$H16&gt;0</formula>
    </cfRule>
  </conditionalFormatting>
  <conditionalFormatting sqref="A16:A41">
    <cfRule type="expression" dxfId="65" priority="2">
      <formula>AND($J16&lt;&gt;"mezeraKL",$J16&lt;&gt;"")</formula>
    </cfRule>
  </conditionalFormatting>
  <conditionalFormatting sqref="I16:I41">
    <cfRule type="expression" dxfId="64" priority="6">
      <formula>$I16&gt;1</formula>
    </cfRule>
  </conditionalFormatting>
  <conditionalFormatting sqref="B16:B41">
    <cfRule type="expression" dxfId="63" priority="1">
      <formula>OR($J16="NS",$J16="SumaNS",$J16="Účet")</formula>
    </cfRule>
  </conditionalFormatting>
  <conditionalFormatting sqref="A16:D41 F16:I41">
    <cfRule type="expression" dxfId="62" priority="8">
      <formula>AND($J16&lt;&gt;"",$J16&lt;&gt;"mezeraKL")</formula>
    </cfRule>
  </conditionalFormatting>
  <conditionalFormatting sqref="B16:D41 F16:I4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1 F16:I41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110.76366858491518</v>
      </c>
      <c r="M3" s="203">
        <f>SUBTOTAL(9,M5:M1048576)</f>
        <v>6051.2999999999993</v>
      </c>
      <c r="N3" s="204">
        <f>SUBTOTAL(9,N5:N1048576)</f>
        <v>670264.18770789716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575</v>
      </c>
      <c r="B5" s="741" t="s">
        <v>576</v>
      </c>
      <c r="C5" s="742" t="s">
        <v>588</v>
      </c>
      <c r="D5" s="743" t="s">
        <v>589</v>
      </c>
      <c r="E5" s="744">
        <v>50113001</v>
      </c>
      <c r="F5" s="743" t="s">
        <v>599</v>
      </c>
      <c r="G5" s="742" t="s">
        <v>600</v>
      </c>
      <c r="H5" s="742">
        <v>846758</v>
      </c>
      <c r="I5" s="742">
        <v>103387</v>
      </c>
      <c r="J5" s="742" t="s">
        <v>601</v>
      </c>
      <c r="K5" s="742" t="s">
        <v>602</v>
      </c>
      <c r="L5" s="745">
        <v>72.950000000000031</v>
      </c>
      <c r="M5" s="745">
        <v>5</v>
      </c>
      <c r="N5" s="746">
        <v>364.75000000000017</v>
      </c>
    </row>
    <row r="6" spans="1:14" ht="14.4" customHeight="1" x14ac:dyDescent="0.3">
      <c r="A6" s="747" t="s">
        <v>575</v>
      </c>
      <c r="B6" s="748" t="s">
        <v>576</v>
      </c>
      <c r="C6" s="749" t="s">
        <v>588</v>
      </c>
      <c r="D6" s="750" t="s">
        <v>589</v>
      </c>
      <c r="E6" s="751">
        <v>50113001</v>
      </c>
      <c r="F6" s="750" t="s">
        <v>599</v>
      </c>
      <c r="G6" s="749" t="s">
        <v>600</v>
      </c>
      <c r="H6" s="749">
        <v>100362</v>
      </c>
      <c r="I6" s="749">
        <v>362</v>
      </c>
      <c r="J6" s="749" t="s">
        <v>603</v>
      </c>
      <c r="K6" s="749" t="s">
        <v>604</v>
      </c>
      <c r="L6" s="752">
        <v>86.434000000000012</v>
      </c>
      <c r="M6" s="752">
        <v>5</v>
      </c>
      <c r="N6" s="753">
        <v>432.17000000000007</v>
      </c>
    </row>
    <row r="7" spans="1:14" ht="14.4" customHeight="1" x14ac:dyDescent="0.3">
      <c r="A7" s="747" t="s">
        <v>575</v>
      </c>
      <c r="B7" s="748" t="s">
        <v>576</v>
      </c>
      <c r="C7" s="749" t="s">
        <v>588</v>
      </c>
      <c r="D7" s="750" t="s">
        <v>589</v>
      </c>
      <c r="E7" s="751">
        <v>50113001</v>
      </c>
      <c r="F7" s="750" t="s">
        <v>599</v>
      </c>
      <c r="G7" s="749" t="s">
        <v>600</v>
      </c>
      <c r="H7" s="749">
        <v>202701</v>
      </c>
      <c r="I7" s="749">
        <v>202701</v>
      </c>
      <c r="J7" s="749" t="s">
        <v>605</v>
      </c>
      <c r="K7" s="749" t="s">
        <v>606</v>
      </c>
      <c r="L7" s="752">
        <v>116.52</v>
      </c>
      <c r="M7" s="752">
        <v>2</v>
      </c>
      <c r="N7" s="753">
        <v>233.04</v>
      </c>
    </row>
    <row r="8" spans="1:14" ht="14.4" customHeight="1" x14ac:dyDescent="0.3">
      <c r="A8" s="747" t="s">
        <v>575</v>
      </c>
      <c r="B8" s="748" t="s">
        <v>576</v>
      </c>
      <c r="C8" s="749" t="s">
        <v>588</v>
      </c>
      <c r="D8" s="750" t="s">
        <v>589</v>
      </c>
      <c r="E8" s="751">
        <v>50113001</v>
      </c>
      <c r="F8" s="750" t="s">
        <v>599</v>
      </c>
      <c r="G8" s="749" t="s">
        <v>600</v>
      </c>
      <c r="H8" s="749">
        <v>845008</v>
      </c>
      <c r="I8" s="749">
        <v>107806</v>
      </c>
      <c r="J8" s="749" t="s">
        <v>605</v>
      </c>
      <c r="K8" s="749" t="s">
        <v>607</v>
      </c>
      <c r="L8" s="752">
        <v>61.002413793103457</v>
      </c>
      <c r="M8" s="752">
        <v>29</v>
      </c>
      <c r="N8" s="753">
        <v>1769.0700000000002</v>
      </c>
    </row>
    <row r="9" spans="1:14" ht="14.4" customHeight="1" x14ac:dyDescent="0.3">
      <c r="A9" s="747" t="s">
        <v>575</v>
      </c>
      <c r="B9" s="748" t="s">
        <v>576</v>
      </c>
      <c r="C9" s="749" t="s">
        <v>588</v>
      </c>
      <c r="D9" s="750" t="s">
        <v>589</v>
      </c>
      <c r="E9" s="751">
        <v>50113001</v>
      </c>
      <c r="F9" s="750" t="s">
        <v>599</v>
      </c>
      <c r="G9" s="749" t="s">
        <v>600</v>
      </c>
      <c r="H9" s="749">
        <v>176954</v>
      </c>
      <c r="I9" s="749">
        <v>176954</v>
      </c>
      <c r="J9" s="749" t="s">
        <v>608</v>
      </c>
      <c r="K9" s="749" t="s">
        <v>609</v>
      </c>
      <c r="L9" s="752">
        <v>94.584166666666661</v>
      </c>
      <c r="M9" s="752">
        <v>36</v>
      </c>
      <c r="N9" s="753">
        <v>3405.0299999999997</v>
      </c>
    </row>
    <row r="10" spans="1:14" ht="14.4" customHeight="1" x14ac:dyDescent="0.3">
      <c r="A10" s="747" t="s">
        <v>575</v>
      </c>
      <c r="B10" s="748" t="s">
        <v>576</v>
      </c>
      <c r="C10" s="749" t="s">
        <v>588</v>
      </c>
      <c r="D10" s="750" t="s">
        <v>589</v>
      </c>
      <c r="E10" s="751">
        <v>50113001</v>
      </c>
      <c r="F10" s="750" t="s">
        <v>599</v>
      </c>
      <c r="G10" s="749" t="s">
        <v>600</v>
      </c>
      <c r="H10" s="749">
        <v>167547</v>
      </c>
      <c r="I10" s="749">
        <v>67547</v>
      </c>
      <c r="J10" s="749" t="s">
        <v>610</v>
      </c>
      <c r="K10" s="749" t="s">
        <v>611</v>
      </c>
      <c r="L10" s="752">
        <v>47.12</v>
      </c>
      <c r="M10" s="752">
        <v>10</v>
      </c>
      <c r="N10" s="753">
        <v>471.2</v>
      </c>
    </row>
    <row r="11" spans="1:14" ht="14.4" customHeight="1" x14ac:dyDescent="0.3">
      <c r="A11" s="747" t="s">
        <v>575</v>
      </c>
      <c r="B11" s="748" t="s">
        <v>576</v>
      </c>
      <c r="C11" s="749" t="s">
        <v>588</v>
      </c>
      <c r="D11" s="750" t="s">
        <v>589</v>
      </c>
      <c r="E11" s="751">
        <v>50113001</v>
      </c>
      <c r="F11" s="750" t="s">
        <v>599</v>
      </c>
      <c r="G11" s="749" t="s">
        <v>612</v>
      </c>
      <c r="H11" s="749">
        <v>127263</v>
      </c>
      <c r="I11" s="749">
        <v>127263</v>
      </c>
      <c r="J11" s="749" t="s">
        <v>613</v>
      </c>
      <c r="K11" s="749" t="s">
        <v>614</v>
      </c>
      <c r="L11" s="752">
        <v>54.010000000000019</v>
      </c>
      <c r="M11" s="752">
        <v>1</v>
      </c>
      <c r="N11" s="753">
        <v>54.010000000000019</v>
      </c>
    </row>
    <row r="12" spans="1:14" ht="14.4" customHeight="1" x14ac:dyDescent="0.3">
      <c r="A12" s="747" t="s">
        <v>575</v>
      </c>
      <c r="B12" s="748" t="s">
        <v>576</v>
      </c>
      <c r="C12" s="749" t="s">
        <v>588</v>
      </c>
      <c r="D12" s="750" t="s">
        <v>589</v>
      </c>
      <c r="E12" s="751">
        <v>50113001</v>
      </c>
      <c r="F12" s="750" t="s">
        <v>599</v>
      </c>
      <c r="G12" s="749" t="s">
        <v>600</v>
      </c>
      <c r="H12" s="749">
        <v>114398</v>
      </c>
      <c r="I12" s="749">
        <v>14398</v>
      </c>
      <c r="J12" s="749" t="s">
        <v>615</v>
      </c>
      <c r="K12" s="749" t="s">
        <v>616</v>
      </c>
      <c r="L12" s="752">
        <v>209.74000000000004</v>
      </c>
      <c r="M12" s="752">
        <v>3</v>
      </c>
      <c r="N12" s="753">
        <v>629.22000000000014</v>
      </c>
    </row>
    <row r="13" spans="1:14" ht="14.4" customHeight="1" x14ac:dyDescent="0.3">
      <c r="A13" s="747" t="s">
        <v>575</v>
      </c>
      <c r="B13" s="748" t="s">
        <v>576</v>
      </c>
      <c r="C13" s="749" t="s">
        <v>588</v>
      </c>
      <c r="D13" s="750" t="s">
        <v>589</v>
      </c>
      <c r="E13" s="751">
        <v>50113001</v>
      </c>
      <c r="F13" s="750" t="s">
        <v>599</v>
      </c>
      <c r="G13" s="749" t="s">
        <v>600</v>
      </c>
      <c r="H13" s="749">
        <v>194920</v>
      </c>
      <c r="I13" s="749">
        <v>94920</v>
      </c>
      <c r="J13" s="749" t="s">
        <v>617</v>
      </c>
      <c r="K13" s="749" t="s">
        <v>618</v>
      </c>
      <c r="L13" s="752">
        <v>74.114999999999995</v>
      </c>
      <c r="M13" s="752">
        <v>8</v>
      </c>
      <c r="N13" s="753">
        <v>592.91999999999996</v>
      </c>
    </row>
    <row r="14" spans="1:14" ht="14.4" customHeight="1" x14ac:dyDescent="0.3">
      <c r="A14" s="747" t="s">
        <v>575</v>
      </c>
      <c r="B14" s="748" t="s">
        <v>576</v>
      </c>
      <c r="C14" s="749" t="s">
        <v>588</v>
      </c>
      <c r="D14" s="750" t="s">
        <v>589</v>
      </c>
      <c r="E14" s="751">
        <v>50113001</v>
      </c>
      <c r="F14" s="750" t="s">
        <v>599</v>
      </c>
      <c r="G14" s="749" t="s">
        <v>600</v>
      </c>
      <c r="H14" s="749">
        <v>988727</v>
      </c>
      <c r="I14" s="749">
        <v>192247</v>
      </c>
      <c r="J14" s="749" t="s">
        <v>619</v>
      </c>
      <c r="K14" s="749" t="s">
        <v>620</v>
      </c>
      <c r="L14" s="752">
        <v>74.370000000000033</v>
      </c>
      <c r="M14" s="752">
        <v>5</v>
      </c>
      <c r="N14" s="753">
        <v>371.85000000000014</v>
      </c>
    </row>
    <row r="15" spans="1:14" ht="14.4" customHeight="1" x14ac:dyDescent="0.3">
      <c r="A15" s="747" t="s">
        <v>575</v>
      </c>
      <c r="B15" s="748" t="s">
        <v>576</v>
      </c>
      <c r="C15" s="749" t="s">
        <v>588</v>
      </c>
      <c r="D15" s="750" t="s">
        <v>589</v>
      </c>
      <c r="E15" s="751">
        <v>50113001</v>
      </c>
      <c r="F15" s="750" t="s">
        <v>599</v>
      </c>
      <c r="G15" s="749" t="s">
        <v>600</v>
      </c>
      <c r="H15" s="749">
        <v>116028</v>
      </c>
      <c r="I15" s="749">
        <v>16028</v>
      </c>
      <c r="J15" s="749" t="s">
        <v>621</v>
      </c>
      <c r="K15" s="749" t="s">
        <v>622</v>
      </c>
      <c r="L15" s="752">
        <v>62.51</v>
      </c>
      <c r="M15" s="752">
        <v>1</v>
      </c>
      <c r="N15" s="753">
        <v>62.51</v>
      </c>
    </row>
    <row r="16" spans="1:14" ht="14.4" customHeight="1" x14ac:dyDescent="0.3">
      <c r="A16" s="747" t="s">
        <v>575</v>
      </c>
      <c r="B16" s="748" t="s">
        <v>576</v>
      </c>
      <c r="C16" s="749" t="s">
        <v>588</v>
      </c>
      <c r="D16" s="750" t="s">
        <v>589</v>
      </c>
      <c r="E16" s="751">
        <v>50113001</v>
      </c>
      <c r="F16" s="750" t="s">
        <v>599</v>
      </c>
      <c r="G16" s="749" t="s">
        <v>600</v>
      </c>
      <c r="H16" s="749">
        <v>199295</v>
      </c>
      <c r="I16" s="749">
        <v>99295</v>
      </c>
      <c r="J16" s="749" t="s">
        <v>623</v>
      </c>
      <c r="K16" s="749" t="s">
        <v>624</v>
      </c>
      <c r="L16" s="752">
        <v>26.089999999999996</v>
      </c>
      <c r="M16" s="752">
        <v>1</v>
      </c>
      <c r="N16" s="753">
        <v>26.089999999999996</v>
      </c>
    </row>
    <row r="17" spans="1:14" ht="14.4" customHeight="1" x14ac:dyDescent="0.3">
      <c r="A17" s="747" t="s">
        <v>575</v>
      </c>
      <c r="B17" s="748" t="s">
        <v>576</v>
      </c>
      <c r="C17" s="749" t="s">
        <v>588</v>
      </c>
      <c r="D17" s="750" t="s">
        <v>589</v>
      </c>
      <c r="E17" s="751">
        <v>50113001</v>
      </c>
      <c r="F17" s="750" t="s">
        <v>599</v>
      </c>
      <c r="G17" s="749" t="s">
        <v>600</v>
      </c>
      <c r="H17" s="749">
        <v>847713</v>
      </c>
      <c r="I17" s="749">
        <v>125526</v>
      </c>
      <c r="J17" s="749" t="s">
        <v>625</v>
      </c>
      <c r="K17" s="749" t="s">
        <v>626</v>
      </c>
      <c r="L17" s="752">
        <v>87.418249999999972</v>
      </c>
      <c r="M17" s="752">
        <v>40</v>
      </c>
      <c r="N17" s="753">
        <v>3496.7299999999991</v>
      </c>
    </row>
    <row r="18" spans="1:14" ht="14.4" customHeight="1" x14ac:dyDescent="0.3">
      <c r="A18" s="747" t="s">
        <v>575</v>
      </c>
      <c r="B18" s="748" t="s">
        <v>576</v>
      </c>
      <c r="C18" s="749" t="s">
        <v>588</v>
      </c>
      <c r="D18" s="750" t="s">
        <v>589</v>
      </c>
      <c r="E18" s="751">
        <v>50113001</v>
      </c>
      <c r="F18" s="750" t="s">
        <v>599</v>
      </c>
      <c r="G18" s="749" t="s">
        <v>600</v>
      </c>
      <c r="H18" s="749">
        <v>846326</v>
      </c>
      <c r="I18" s="749">
        <v>122401</v>
      </c>
      <c r="J18" s="749" t="s">
        <v>627</v>
      </c>
      <c r="K18" s="749" t="s">
        <v>628</v>
      </c>
      <c r="L18" s="752">
        <v>382.98</v>
      </c>
      <c r="M18" s="752">
        <v>1</v>
      </c>
      <c r="N18" s="753">
        <v>382.98</v>
      </c>
    </row>
    <row r="19" spans="1:14" ht="14.4" customHeight="1" x14ac:dyDescent="0.3">
      <c r="A19" s="747" t="s">
        <v>575</v>
      </c>
      <c r="B19" s="748" t="s">
        <v>576</v>
      </c>
      <c r="C19" s="749" t="s">
        <v>588</v>
      </c>
      <c r="D19" s="750" t="s">
        <v>589</v>
      </c>
      <c r="E19" s="751">
        <v>50113001</v>
      </c>
      <c r="F19" s="750" t="s">
        <v>599</v>
      </c>
      <c r="G19" s="749" t="s">
        <v>600</v>
      </c>
      <c r="H19" s="749">
        <v>196303</v>
      </c>
      <c r="I19" s="749">
        <v>96303</v>
      </c>
      <c r="J19" s="749" t="s">
        <v>629</v>
      </c>
      <c r="K19" s="749" t="s">
        <v>630</v>
      </c>
      <c r="L19" s="752">
        <v>40.975000000000001</v>
      </c>
      <c r="M19" s="752">
        <v>2</v>
      </c>
      <c r="N19" s="753">
        <v>81.95</v>
      </c>
    </row>
    <row r="20" spans="1:14" ht="14.4" customHeight="1" x14ac:dyDescent="0.3">
      <c r="A20" s="747" t="s">
        <v>575</v>
      </c>
      <c r="B20" s="748" t="s">
        <v>576</v>
      </c>
      <c r="C20" s="749" t="s">
        <v>588</v>
      </c>
      <c r="D20" s="750" t="s">
        <v>589</v>
      </c>
      <c r="E20" s="751">
        <v>50113001</v>
      </c>
      <c r="F20" s="750" t="s">
        <v>599</v>
      </c>
      <c r="G20" s="749" t="s">
        <v>600</v>
      </c>
      <c r="H20" s="749">
        <v>163425</v>
      </c>
      <c r="I20" s="749">
        <v>163425</v>
      </c>
      <c r="J20" s="749" t="s">
        <v>631</v>
      </c>
      <c r="K20" s="749" t="s">
        <v>632</v>
      </c>
      <c r="L20" s="752">
        <v>75.040000000000035</v>
      </c>
      <c r="M20" s="752">
        <v>1</v>
      </c>
      <c r="N20" s="753">
        <v>75.040000000000035</v>
      </c>
    </row>
    <row r="21" spans="1:14" ht="14.4" customHeight="1" x14ac:dyDescent="0.3">
      <c r="A21" s="747" t="s">
        <v>575</v>
      </c>
      <c r="B21" s="748" t="s">
        <v>576</v>
      </c>
      <c r="C21" s="749" t="s">
        <v>588</v>
      </c>
      <c r="D21" s="750" t="s">
        <v>589</v>
      </c>
      <c r="E21" s="751">
        <v>50113001</v>
      </c>
      <c r="F21" s="750" t="s">
        <v>599</v>
      </c>
      <c r="G21" s="749" t="s">
        <v>600</v>
      </c>
      <c r="H21" s="749">
        <v>184319</v>
      </c>
      <c r="I21" s="749">
        <v>184319</v>
      </c>
      <c r="J21" s="749" t="s">
        <v>633</v>
      </c>
      <c r="K21" s="749" t="s">
        <v>634</v>
      </c>
      <c r="L21" s="752">
        <v>582.69999999999982</v>
      </c>
      <c r="M21" s="752">
        <v>1</v>
      </c>
      <c r="N21" s="753">
        <v>582.69999999999982</v>
      </c>
    </row>
    <row r="22" spans="1:14" ht="14.4" customHeight="1" x14ac:dyDescent="0.3">
      <c r="A22" s="747" t="s">
        <v>575</v>
      </c>
      <c r="B22" s="748" t="s">
        <v>576</v>
      </c>
      <c r="C22" s="749" t="s">
        <v>588</v>
      </c>
      <c r="D22" s="750" t="s">
        <v>589</v>
      </c>
      <c r="E22" s="751">
        <v>50113001</v>
      </c>
      <c r="F22" s="750" t="s">
        <v>599</v>
      </c>
      <c r="G22" s="749" t="s">
        <v>612</v>
      </c>
      <c r="H22" s="749">
        <v>112892</v>
      </c>
      <c r="I22" s="749">
        <v>12892</v>
      </c>
      <c r="J22" s="749" t="s">
        <v>635</v>
      </c>
      <c r="K22" s="749" t="s">
        <v>636</v>
      </c>
      <c r="L22" s="752">
        <v>102.30000000000003</v>
      </c>
      <c r="M22" s="752">
        <v>2</v>
      </c>
      <c r="N22" s="753">
        <v>204.60000000000005</v>
      </c>
    </row>
    <row r="23" spans="1:14" ht="14.4" customHeight="1" x14ac:dyDescent="0.3">
      <c r="A23" s="747" t="s">
        <v>575</v>
      </c>
      <c r="B23" s="748" t="s">
        <v>576</v>
      </c>
      <c r="C23" s="749" t="s">
        <v>588</v>
      </c>
      <c r="D23" s="750" t="s">
        <v>589</v>
      </c>
      <c r="E23" s="751">
        <v>50113001</v>
      </c>
      <c r="F23" s="750" t="s">
        <v>599</v>
      </c>
      <c r="G23" s="749" t="s">
        <v>600</v>
      </c>
      <c r="H23" s="749">
        <v>844257</v>
      </c>
      <c r="I23" s="749">
        <v>29816</v>
      </c>
      <c r="J23" s="749" t="s">
        <v>637</v>
      </c>
      <c r="K23" s="749" t="s">
        <v>577</v>
      </c>
      <c r="L23" s="752">
        <v>177.67</v>
      </c>
      <c r="M23" s="752">
        <v>1</v>
      </c>
      <c r="N23" s="753">
        <v>177.67</v>
      </c>
    </row>
    <row r="24" spans="1:14" ht="14.4" customHeight="1" x14ac:dyDescent="0.3">
      <c r="A24" s="747" t="s">
        <v>575</v>
      </c>
      <c r="B24" s="748" t="s">
        <v>576</v>
      </c>
      <c r="C24" s="749" t="s">
        <v>588</v>
      </c>
      <c r="D24" s="750" t="s">
        <v>589</v>
      </c>
      <c r="E24" s="751">
        <v>50113001</v>
      </c>
      <c r="F24" s="750" t="s">
        <v>599</v>
      </c>
      <c r="G24" s="749" t="s">
        <v>600</v>
      </c>
      <c r="H24" s="749">
        <v>988158</v>
      </c>
      <c r="I24" s="749">
        <v>500933</v>
      </c>
      <c r="J24" s="749" t="s">
        <v>638</v>
      </c>
      <c r="K24" s="749" t="s">
        <v>639</v>
      </c>
      <c r="L24" s="752">
        <v>334.36000000000007</v>
      </c>
      <c r="M24" s="752">
        <v>1</v>
      </c>
      <c r="N24" s="753">
        <v>334.36000000000007</v>
      </c>
    </row>
    <row r="25" spans="1:14" ht="14.4" customHeight="1" x14ac:dyDescent="0.3">
      <c r="A25" s="747" t="s">
        <v>575</v>
      </c>
      <c r="B25" s="748" t="s">
        <v>576</v>
      </c>
      <c r="C25" s="749" t="s">
        <v>588</v>
      </c>
      <c r="D25" s="750" t="s">
        <v>589</v>
      </c>
      <c r="E25" s="751">
        <v>50113001</v>
      </c>
      <c r="F25" s="750" t="s">
        <v>599</v>
      </c>
      <c r="G25" s="749" t="s">
        <v>577</v>
      </c>
      <c r="H25" s="749">
        <v>215708</v>
      </c>
      <c r="I25" s="749">
        <v>215708</v>
      </c>
      <c r="J25" s="749" t="s">
        <v>640</v>
      </c>
      <c r="K25" s="749" t="s">
        <v>641</v>
      </c>
      <c r="L25" s="752">
        <v>128.93571428571428</v>
      </c>
      <c r="M25" s="752">
        <v>7</v>
      </c>
      <c r="N25" s="753">
        <v>902.55000000000007</v>
      </c>
    </row>
    <row r="26" spans="1:14" ht="14.4" customHeight="1" x14ac:dyDescent="0.3">
      <c r="A26" s="747" t="s">
        <v>575</v>
      </c>
      <c r="B26" s="748" t="s">
        <v>576</v>
      </c>
      <c r="C26" s="749" t="s">
        <v>588</v>
      </c>
      <c r="D26" s="750" t="s">
        <v>589</v>
      </c>
      <c r="E26" s="751">
        <v>50113001</v>
      </c>
      <c r="F26" s="750" t="s">
        <v>599</v>
      </c>
      <c r="G26" s="749" t="s">
        <v>600</v>
      </c>
      <c r="H26" s="749">
        <v>203954</v>
      </c>
      <c r="I26" s="749">
        <v>203954</v>
      </c>
      <c r="J26" s="749" t="s">
        <v>642</v>
      </c>
      <c r="K26" s="749" t="s">
        <v>643</v>
      </c>
      <c r="L26" s="752">
        <v>91.5</v>
      </c>
      <c r="M26" s="752">
        <v>4</v>
      </c>
      <c r="N26" s="753">
        <v>366</v>
      </c>
    </row>
    <row r="27" spans="1:14" ht="14.4" customHeight="1" x14ac:dyDescent="0.3">
      <c r="A27" s="747" t="s">
        <v>575</v>
      </c>
      <c r="B27" s="748" t="s">
        <v>576</v>
      </c>
      <c r="C27" s="749" t="s">
        <v>588</v>
      </c>
      <c r="D27" s="750" t="s">
        <v>589</v>
      </c>
      <c r="E27" s="751">
        <v>50113001</v>
      </c>
      <c r="F27" s="750" t="s">
        <v>599</v>
      </c>
      <c r="G27" s="749" t="s">
        <v>577</v>
      </c>
      <c r="H27" s="749">
        <v>199671</v>
      </c>
      <c r="I27" s="749">
        <v>199671</v>
      </c>
      <c r="J27" s="749" t="s">
        <v>644</v>
      </c>
      <c r="K27" s="749" t="s">
        <v>645</v>
      </c>
      <c r="L27" s="752">
        <v>35.40000000000002</v>
      </c>
      <c r="M27" s="752">
        <v>2</v>
      </c>
      <c r="N27" s="753">
        <v>70.80000000000004</v>
      </c>
    </row>
    <row r="28" spans="1:14" ht="14.4" customHeight="1" x14ac:dyDescent="0.3">
      <c r="A28" s="747" t="s">
        <v>575</v>
      </c>
      <c r="B28" s="748" t="s">
        <v>576</v>
      </c>
      <c r="C28" s="749" t="s">
        <v>588</v>
      </c>
      <c r="D28" s="750" t="s">
        <v>589</v>
      </c>
      <c r="E28" s="751">
        <v>50113001</v>
      </c>
      <c r="F28" s="750" t="s">
        <v>599</v>
      </c>
      <c r="G28" s="749" t="s">
        <v>600</v>
      </c>
      <c r="H28" s="749">
        <v>116319</v>
      </c>
      <c r="I28" s="749">
        <v>16319</v>
      </c>
      <c r="J28" s="749" t="s">
        <v>646</v>
      </c>
      <c r="K28" s="749" t="s">
        <v>647</v>
      </c>
      <c r="L28" s="752">
        <v>47.769999999999996</v>
      </c>
      <c r="M28" s="752">
        <v>7</v>
      </c>
      <c r="N28" s="753">
        <v>334.39</v>
      </c>
    </row>
    <row r="29" spans="1:14" ht="14.4" customHeight="1" x14ac:dyDescent="0.3">
      <c r="A29" s="747" t="s">
        <v>575</v>
      </c>
      <c r="B29" s="748" t="s">
        <v>576</v>
      </c>
      <c r="C29" s="749" t="s">
        <v>588</v>
      </c>
      <c r="D29" s="750" t="s">
        <v>589</v>
      </c>
      <c r="E29" s="751">
        <v>50113001</v>
      </c>
      <c r="F29" s="750" t="s">
        <v>599</v>
      </c>
      <c r="G29" s="749" t="s">
        <v>600</v>
      </c>
      <c r="H29" s="749">
        <v>112495</v>
      </c>
      <c r="I29" s="749">
        <v>12495</v>
      </c>
      <c r="J29" s="749" t="s">
        <v>648</v>
      </c>
      <c r="K29" s="749" t="s">
        <v>649</v>
      </c>
      <c r="L29" s="752">
        <v>60.240000000000016</v>
      </c>
      <c r="M29" s="752">
        <v>1</v>
      </c>
      <c r="N29" s="753">
        <v>60.240000000000016</v>
      </c>
    </row>
    <row r="30" spans="1:14" ht="14.4" customHeight="1" x14ac:dyDescent="0.3">
      <c r="A30" s="747" t="s">
        <v>575</v>
      </c>
      <c r="B30" s="748" t="s">
        <v>576</v>
      </c>
      <c r="C30" s="749" t="s">
        <v>588</v>
      </c>
      <c r="D30" s="750" t="s">
        <v>589</v>
      </c>
      <c r="E30" s="751">
        <v>50113001</v>
      </c>
      <c r="F30" s="750" t="s">
        <v>599</v>
      </c>
      <c r="G30" s="749" t="s">
        <v>600</v>
      </c>
      <c r="H30" s="749">
        <v>190991</v>
      </c>
      <c r="I30" s="749">
        <v>90991</v>
      </c>
      <c r="J30" s="749" t="s">
        <v>650</v>
      </c>
      <c r="K30" s="749" t="s">
        <v>651</v>
      </c>
      <c r="L30" s="752">
        <v>49.16</v>
      </c>
      <c r="M30" s="752">
        <v>6</v>
      </c>
      <c r="N30" s="753">
        <v>294.95999999999998</v>
      </c>
    </row>
    <row r="31" spans="1:14" ht="14.4" customHeight="1" x14ac:dyDescent="0.3">
      <c r="A31" s="747" t="s">
        <v>575</v>
      </c>
      <c r="B31" s="748" t="s">
        <v>576</v>
      </c>
      <c r="C31" s="749" t="s">
        <v>588</v>
      </c>
      <c r="D31" s="750" t="s">
        <v>589</v>
      </c>
      <c r="E31" s="751">
        <v>50113001</v>
      </c>
      <c r="F31" s="750" t="s">
        <v>599</v>
      </c>
      <c r="G31" s="749" t="s">
        <v>612</v>
      </c>
      <c r="H31" s="749">
        <v>215582</v>
      </c>
      <c r="I31" s="749">
        <v>215582</v>
      </c>
      <c r="J31" s="749" t="s">
        <v>652</v>
      </c>
      <c r="K31" s="749" t="s">
        <v>653</v>
      </c>
      <c r="L31" s="752">
        <v>35.22</v>
      </c>
      <c r="M31" s="752">
        <v>8</v>
      </c>
      <c r="N31" s="753">
        <v>281.76</v>
      </c>
    </row>
    <row r="32" spans="1:14" ht="14.4" customHeight="1" x14ac:dyDescent="0.3">
      <c r="A32" s="747" t="s">
        <v>575</v>
      </c>
      <c r="B32" s="748" t="s">
        <v>576</v>
      </c>
      <c r="C32" s="749" t="s">
        <v>588</v>
      </c>
      <c r="D32" s="750" t="s">
        <v>589</v>
      </c>
      <c r="E32" s="751">
        <v>50113001</v>
      </c>
      <c r="F32" s="750" t="s">
        <v>599</v>
      </c>
      <c r="G32" s="749" t="s">
        <v>600</v>
      </c>
      <c r="H32" s="749">
        <v>141155</v>
      </c>
      <c r="I32" s="749">
        <v>41155</v>
      </c>
      <c r="J32" s="749" t="s">
        <v>654</v>
      </c>
      <c r="K32" s="749" t="s">
        <v>655</v>
      </c>
      <c r="L32" s="752">
        <v>50.330000000000005</v>
      </c>
      <c r="M32" s="752">
        <v>3</v>
      </c>
      <c r="N32" s="753">
        <v>150.99</v>
      </c>
    </row>
    <row r="33" spans="1:14" ht="14.4" customHeight="1" x14ac:dyDescent="0.3">
      <c r="A33" s="747" t="s">
        <v>575</v>
      </c>
      <c r="B33" s="748" t="s">
        <v>576</v>
      </c>
      <c r="C33" s="749" t="s">
        <v>588</v>
      </c>
      <c r="D33" s="750" t="s">
        <v>589</v>
      </c>
      <c r="E33" s="751">
        <v>50113001</v>
      </c>
      <c r="F33" s="750" t="s">
        <v>599</v>
      </c>
      <c r="G33" s="749" t="s">
        <v>612</v>
      </c>
      <c r="H33" s="749">
        <v>130543</v>
      </c>
      <c r="I33" s="749">
        <v>30543</v>
      </c>
      <c r="J33" s="749" t="s">
        <v>656</v>
      </c>
      <c r="K33" s="749" t="s">
        <v>657</v>
      </c>
      <c r="L33" s="752">
        <v>183.93000000000004</v>
      </c>
      <c r="M33" s="752">
        <v>1</v>
      </c>
      <c r="N33" s="753">
        <v>183.93000000000004</v>
      </c>
    </row>
    <row r="34" spans="1:14" ht="14.4" customHeight="1" x14ac:dyDescent="0.3">
      <c r="A34" s="747" t="s">
        <v>575</v>
      </c>
      <c r="B34" s="748" t="s">
        <v>576</v>
      </c>
      <c r="C34" s="749" t="s">
        <v>588</v>
      </c>
      <c r="D34" s="750" t="s">
        <v>589</v>
      </c>
      <c r="E34" s="751">
        <v>50113001</v>
      </c>
      <c r="F34" s="750" t="s">
        <v>599</v>
      </c>
      <c r="G34" s="749" t="s">
        <v>600</v>
      </c>
      <c r="H34" s="749">
        <v>100407</v>
      </c>
      <c r="I34" s="749">
        <v>407</v>
      </c>
      <c r="J34" s="749" t="s">
        <v>658</v>
      </c>
      <c r="K34" s="749" t="s">
        <v>659</v>
      </c>
      <c r="L34" s="752">
        <v>185.5566666666667</v>
      </c>
      <c r="M34" s="752">
        <v>9</v>
      </c>
      <c r="N34" s="753">
        <v>1670.0100000000002</v>
      </c>
    </row>
    <row r="35" spans="1:14" ht="14.4" customHeight="1" x14ac:dyDescent="0.3">
      <c r="A35" s="747" t="s">
        <v>575</v>
      </c>
      <c r="B35" s="748" t="s">
        <v>576</v>
      </c>
      <c r="C35" s="749" t="s">
        <v>588</v>
      </c>
      <c r="D35" s="750" t="s">
        <v>589</v>
      </c>
      <c r="E35" s="751">
        <v>50113001</v>
      </c>
      <c r="F35" s="750" t="s">
        <v>599</v>
      </c>
      <c r="G35" s="749" t="s">
        <v>600</v>
      </c>
      <c r="H35" s="749">
        <v>184279</v>
      </c>
      <c r="I35" s="749">
        <v>184279</v>
      </c>
      <c r="J35" s="749" t="s">
        <v>660</v>
      </c>
      <c r="K35" s="749" t="s">
        <v>661</v>
      </c>
      <c r="L35" s="752">
        <v>63.340000000000039</v>
      </c>
      <c r="M35" s="752">
        <v>2</v>
      </c>
      <c r="N35" s="753">
        <v>126.68000000000008</v>
      </c>
    </row>
    <row r="36" spans="1:14" ht="14.4" customHeight="1" x14ac:dyDescent="0.3">
      <c r="A36" s="747" t="s">
        <v>575</v>
      </c>
      <c r="B36" s="748" t="s">
        <v>576</v>
      </c>
      <c r="C36" s="749" t="s">
        <v>588</v>
      </c>
      <c r="D36" s="750" t="s">
        <v>589</v>
      </c>
      <c r="E36" s="751">
        <v>50113001</v>
      </c>
      <c r="F36" s="750" t="s">
        <v>599</v>
      </c>
      <c r="G36" s="749" t="s">
        <v>600</v>
      </c>
      <c r="H36" s="749">
        <v>841498</v>
      </c>
      <c r="I36" s="749">
        <v>0</v>
      </c>
      <c r="J36" s="749" t="s">
        <v>662</v>
      </c>
      <c r="K36" s="749" t="s">
        <v>577</v>
      </c>
      <c r="L36" s="752">
        <v>46.099999999999994</v>
      </c>
      <c r="M36" s="752">
        <v>3</v>
      </c>
      <c r="N36" s="753">
        <v>138.29999999999998</v>
      </c>
    </row>
    <row r="37" spans="1:14" ht="14.4" customHeight="1" x14ac:dyDescent="0.3">
      <c r="A37" s="747" t="s">
        <v>575</v>
      </c>
      <c r="B37" s="748" t="s">
        <v>576</v>
      </c>
      <c r="C37" s="749" t="s">
        <v>588</v>
      </c>
      <c r="D37" s="750" t="s">
        <v>589</v>
      </c>
      <c r="E37" s="751">
        <v>50113001</v>
      </c>
      <c r="F37" s="750" t="s">
        <v>599</v>
      </c>
      <c r="G37" s="749" t="s">
        <v>600</v>
      </c>
      <c r="H37" s="749">
        <v>171571</v>
      </c>
      <c r="I37" s="749">
        <v>171571</v>
      </c>
      <c r="J37" s="749" t="s">
        <v>663</v>
      </c>
      <c r="K37" s="749" t="s">
        <v>664</v>
      </c>
      <c r="L37" s="752">
        <v>59.760000000000026</v>
      </c>
      <c r="M37" s="752">
        <v>1</v>
      </c>
      <c r="N37" s="753">
        <v>59.760000000000026</v>
      </c>
    </row>
    <row r="38" spans="1:14" ht="14.4" customHeight="1" x14ac:dyDescent="0.3">
      <c r="A38" s="747" t="s">
        <v>575</v>
      </c>
      <c r="B38" s="748" t="s">
        <v>576</v>
      </c>
      <c r="C38" s="749" t="s">
        <v>588</v>
      </c>
      <c r="D38" s="750" t="s">
        <v>589</v>
      </c>
      <c r="E38" s="751">
        <v>50113001</v>
      </c>
      <c r="F38" s="750" t="s">
        <v>599</v>
      </c>
      <c r="G38" s="749" t="s">
        <v>612</v>
      </c>
      <c r="H38" s="749">
        <v>104062</v>
      </c>
      <c r="I38" s="749">
        <v>4062</v>
      </c>
      <c r="J38" s="749" t="s">
        <v>665</v>
      </c>
      <c r="K38" s="749" t="s">
        <v>666</v>
      </c>
      <c r="L38" s="752">
        <v>111.89999999999999</v>
      </c>
      <c r="M38" s="752">
        <v>30</v>
      </c>
      <c r="N38" s="753">
        <v>3356.9999999999995</v>
      </c>
    </row>
    <row r="39" spans="1:14" ht="14.4" customHeight="1" x14ac:dyDescent="0.3">
      <c r="A39" s="747" t="s">
        <v>575</v>
      </c>
      <c r="B39" s="748" t="s">
        <v>576</v>
      </c>
      <c r="C39" s="749" t="s">
        <v>588</v>
      </c>
      <c r="D39" s="750" t="s">
        <v>589</v>
      </c>
      <c r="E39" s="751">
        <v>50113001</v>
      </c>
      <c r="F39" s="750" t="s">
        <v>599</v>
      </c>
      <c r="G39" s="749" t="s">
        <v>612</v>
      </c>
      <c r="H39" s="749">
        <v>104063</v>
      </c>
      <c r="I39" s="749">
        <v>4063</v>
      </c>
      <c r="J39" s="749" t="s">
        <v>665</v>
      </c>
      <c r="K39" s="749" t="s">
        <v>667</v>
      </c>
      <c r="L39" s="752">
        <v>79.22</v>
      </c>
      <c r="M39" s="752">
        <v>2</v>
      </c>
      <c r="N39" s="753">
        <v>158.44</v>
      </c>
    </row>
    <row r="40" spans="1:14" ht="14.4" customHeight="1" x14ac:dyDescent="0.3">
      <c r="A40" s="747" t="s">
        <v>575</v>
      </c>
      <c r="B40" s="748" t="s">
        <v>576</v>
      </c>
      <c r="C40" s="749" t="s">
        <v>588</v>
      </c>
      <c r="D40" s="750" t="s">
        <v>589</v>
      </c>
      <c r="E40" s="751">
        <v>50113001</v>
      </c>
      <c r="F40" s="750" t="s">
        <v>599</v>
      </c>
      <c r="G40" s="749" t="s">
        <v>612</v>
      </c>
      <c r="H40" s="749">
        <v>110253</v>
      </c>
      <c r="I40" s="749">
        <v>10253</v>
      </c>
      <c r="J40" s="749" t="s">
        <v>668</v>
      </c>
      <c r="K40" s="749" t="s">
        <v>669</v>
      </c>
      <c r="L40" s="752">
        <v>194.68000000000006</v>
      </c>
      <c r="M40" s="752">
        <v>1</v>
      </c>
      <c r="N40" s="753">
        <v>194.68000000000006</v>
      </c>
    </row>
    <row r="41" spans="1:14" ht="14.4" customHeight="1" x14ac:dyDescent="0.3">
      <c r="A41" s="747" t="s">
        <v>575</v>
      </c>
      <c r="B41" s="748" t="s">
        <v>576</v>
      </c>
      <c r="C41" s="749" t="s">
        <v>588</v>
      </c>
      <c r="D41" s="750" t="s">
        <v>589</v>
      </c>
      <c r="E41" s="751">
        <v>50113001</v>
      </c>
      <c r="F41" s="750" t="s">
        <v>599</v>
      </c>
      <c r="G41" s="749" t="s">
        <v>612</v>
      </c>
      <c r="H41" s="749">
        <v>846446</v>
      </c>
      <c r="I41" s="749">
        <v>124343</v>
      </c>
      <c r="J41" s="749" t="s">
        <v>670</v>
      </c>
      <c r="K41" s="749" t="s">
        <v>671</v>
      </c>
      <c r="L41" s="752">
        <v>43.76</v>
      </c>
      <c r="M41" s="752">
        <v>1</v>
      </c>
      <c r="N41" s="753">
        <v>43.76</v>
      </c>
    </row>
    <row r="42" spans="1:14" ht="14.4" customHeight="1" x14ac:dyDescent="0.3">
      <c r="A42" s="747" t="s">
        <v>575</v>
      </c>
      <c r="B42" s="748" t="s">
        <v>576</v>
      </c>
      <c r="C42" s="749" t="s">
        <v>588</v>
      </c>
      <c r="D42" s="750" t="s">
        <v>589</v>
      </c>
      <c r="E42" s="751">
        <v>50113001</v>
      </c>
      <c r="F42" s="750" t="s">
        <v>599</v>
      </c>
      <c r="G42" s="749" t="s">
        <v>612</v>
      </c>
      <c r="H42" s="749">
        <v>848477</v>
      </c>
      <c r="I42" s="749">
        <v>124346</v>
      </c>
      <c r="J42" s="749" t="s">
        <v>670</v>
      </c>
      <c r="K42" s="749" t="s">
        <v>672</v>
      </c>
      <c r="L42" s="752">
        <v>131.27666666666673</v>
      </c>
      <c r="M42" s="752">
        <v>3</v>
      </c>
      <c r="N42" s="753">
        <v>393.83000000000015</v>
      </c>
    </row>
    <row r="43" spans="1:14" ht="14.4" customHeight="1" x14ac:dyDescent="0.3">
      <c r="A43" s="747" t="s">
        <v>575</v>
      </c>
      <c r="B43" s="748" t="s">
        <v>576</v>
      </c>
      <c r="C43" s="749" t="s">
        <v>588</v>
      </c>
      <c r="D43" s="750" t="s">
        <v>589</v>
      </c>
      <c r="E43" s="751">
        <v>50113001</v>
      </c>
      <c r="F43" s="750" t="s">
        <v>599</v>
      </c>
      <c r="G43" s="749" t="s">
        <v>600</v>
      </c>
      <c r="H43" s="749">
        <v>225143</v>
      </c>
      <c r="I43" s="749">
        <v>225143</v>
      </c>
      <c r="J43" s="749" t="s">
        <v>673</v>
      </c>
      <c r="K43" s="749" t="s">
        <v>674</v>
      </c>
      <c r="L43" s="752">
        <v>75.39458333333333</v>
      </c>
      <c r="M43" s="752">
        <v>24</v>
      </c>
      <c r="N43" s="753">
        <v>1809.47</v>
      </c>
    </row>
    <row r="44" spans="1:14" ht="14.4" customHeight="1" x14ac:dyDescent="0.3">
      <c r="A44" s="747" t="s">
        <v>575</v>
      </c>
      <c r="B44" s="748" t="s">
        <v>576</v>
      </c>
      <c r="C44" s="749" t="s">
        <v>588</v>
      </c>
      <c r="D44" s="750" t="s">
        <v>589</v>
      </c>
      <c r="E44" s="751">
        <v>50113001</v>
      </c>
      <c r="F44" s="750" t="s">
        <v>599</v>
      </c>
      <c r="G44" s="749" t="s">
        <v>600</v>
      </c>
      <c r="H44" s="749">
        <v>216104</v>
      </c>
      <c r="I44" s="749">
        <v>216104</v>
      </c>
      <c r="J44" s="749" t="s">
        <v>675</v>
      </c>
      <c r="K44" s="749" t="s">
        <v>676</v>
      </c>
      <c r="L44" s="752">
        <v>184.38791687288881</v>
      </c>
      <c r="M44" s="752">
        <v>24</v>
      </c>
      <c r="N44" s="753">
        <v>4425.3100049493314</v>
      </c>
    </row>
    <row r="45" spans="1:14" ht="14.4" customHeight="1" x14ac:dyDescent="0.3">
      <c r="A45" s="747" t="s">
        <v>575</v>
      </c>
      <c r="B45" s="748" t="s">
        <v>576</v>
      </c>
      <c r="C45" s="749" t="s">
        <v>588</v>
      </c>
      <c r="D45" s="750" t="s">
        <v>589</v>
      </c>
      <c r="E45" s="751">
        <v>50113001</v>
      </c>
      <c r="F45" s="750" t="s">
        <v>599</v>
      </c>
      <c r="G45" s="749" t="s">
        <v>600</v>
      </c>
      <c r="H45" s="749">
        <v>156993</v>
      </c>
      <c r="I45" s="749">
        <v>56993</v>
      </c>
      <c r="J45" s="749" t="s">
        <v>677</v>
      </c>
      <c r="K45" s="749" t="s">
        <v>678</v>
      </c>
      <c r="L45" s="752">
        <v>73.150000000000006</v>
      </c>
      <c r="M45" s="752">
        <v>4</v>
      </c>
      <c r="N45" s="753">
        <v>292.60000000000002</v>
      </c>
    </row>
    <row r="46" spans="1:14" ht="14.4" customHeight="1" x14ac:dyDescent="0.3">
      <c r="A46" s="747" t="s">
        <v>575</v>
      </c>
      <c r="B46" s="748" t="s">
        <v>576</v>
      </c>
      <c r="C46" s="749" t="s">
        <v>588</v>
      </c>
      <c r="D46" s="750" t="s">
        <v>589</v>
      </c>
      <c r="E46" s="751">
        <v>50113001</v>
      </c>
      <c r="F46" s="750" t="s">
        <v>599</v>
      </c>
      <c r="G46" s="749" t="s">
        <v>612</v>
      </c>
      <c r="H46" s="749">
        <v>214526</v>
      </c>
      <c r="I46" s="749">
        <v>214526</v>
      </c>
      <c r="J46" s="749" t="s">
        <v>679</v>
      </c>
      <c r="K46" s="749" t="s">
        <v>680</v>
      </c>
      <c r="L46" s="752">
        <v>85.749999999999986</v>
      </c>
      <c r="M46" s="752">
        <v>3</v>
      </c>
      <c r="N46" s="753">
        <v>257.24999999999994</v>
      </c>
    </row>
    <row r="47" spans="1:14" ht="14.4" customHeight="1" x14ac:dyDescent="0.3">
      <c r="A47" s="747" t="s">
        <v>575</v>
      </c>
      <c r="B47" s="748" t="s">
        <v>576</v>
      </c>
      <c r="C47" s="749" t="s">
        <v>588</v>
      </c>
      <c r="D47" s="750" t="s">
        <v>589</v>
      </c>
      <c r="E47" s="751">
        <v>50113001</v>
      </c>
      <c r="F47" s="750" t="s">
        <v>599</v>
      </c>
      <c r="G47" s="749" t="s">
        <v>612</v>
      </c>
      <c r="H47" s="749">
        <v>214427</v>
      </c>
      <c r="I47" s="749">
        <v>214427</v>
      </c>
      <c r="J47" s="749" t="s">
        <v>681</v>
      </c>
      <c r="K47" s="749" t="s">
        <v>682</v>
      </c>
      <c r="L47" s="752">
        <v>16.502500000000001</v>
      </c>
      <c r="M47" s="752">
        <v>80</v>
      </c>
      <c r="N47" s="753">
        <v>1320.2</v>
      </c>
    </row>
    <row r="48" spans="1:14" ht="14.4" customHeight="1" x14ac:dyDescent="0.3">
      <c r="A48" s="747" t="s">
        <v>575</v>
      </c>
      <c r="B48" s="748" t="s">
        <v>576</v>
      </c>
      <c r="C48" s="749" t="s">
        <v>588</v>
      </c>
      <c r="D48" s="750" t="s">
        <v>589</v>
      </c>
      <c r="E48" s="751">
        <v>50113001</v>
      </c>
      <c r="F48" s="750" t="s">
        <v>599</v>
      </c>
      <c r="G48" s="749" t="s">
        <v>600</v>
      </c>
      <c r="H48" s="749">
        <v>193104</v>
      </c>
      <c r="I48" s="749">
        <v>93104</v>
      </c>
      <c r="J48" s="749" t="s">
        <v>683</v>
      </c>
      <c r="K48" s="749" t="s">
        <v>684</v>
      </c>
      <c r="L48" s="752">
        <v>47.320000000000007</v>
      </c>
      <c r="M48" s="752">
        <v>2</v>
      </c>
      <c r="N48" s="753">
        <v>94.640000000000015</v>
      </c>
    </row>
    <row r="49" spans="1:14" ht="14.4" customHeight="1" x14ac:dyDescent="0.3">
      <c r="A49" s="747" t="s">
        <v>575</v>
      </c>
      <c r="B49" s="748" t="s">
        <v>576</v>
      </c>
      <c r="C49" s="749" t="s">
        <v>588</v>
      </c>
      <c r="D49" s="750" t="s">
        <v>589</v>
      </c>
      <c r="E49" s="751">
        <v>50113001</v>
      </c>
      <c r="F49" s="750" t="s">
        <v>599</v>
      </c>
      <c r="G49" s="749" t="s">
        <v>600</v>
      </c>
      <c r="H49" s="749">
        <v>193105</v>
      </c>
      <c r="I49" s="749">
        <v>93105</v>
      </c>
      <c r="J49" s="749" t="s">
        <v>683</v>
      </c>
      <c r="K49" s="749" t="s">
        <v>685</v>
      </c>
      <c r="L49" s="752">
        <v>208.57000000000011</v>
      </c>
      <c r="M49" s="752">
        <v>1</v>
      </c>
      <c r="N49" s="753">
        <v>208.57000000000011</v>
      </c>
    </row>
    <row r="50" spans="1:14" ht="14.4" customHeight="1" x14ac:dyDescent="0.3">
      <c r="A50" s="747" t="s">
        <v>575</v>
      </c>
      <c r="B50" s="748" t="s">
        <v>576</v>
      </c>
      <c r="C50" s="749" t="s">
        <v>588</v>
      </c>
      <c r="D50" s="750" t="s">
        <v>589</v>
      </c>
      <c r="E50" s="751">
        <v>50113001</v>
      </c>
      <c r="F50" s="750" t="s">
        <v>599</v>
      </c>
      <c r="G50" s="749" t="s">
        <v>612</v>
      </c>
      <c r="H50" s="749">
        <v>192034</v>
      </c>
      <c r="I50" s="749">
        <v>92034</v>
      </c>
      <c r="J50" s="749" t="s">
        <v>686</v>
      </c>
      <c r="K50" s="749" t="s">
        <v>687</v>
      </c>
      <c r="L50" s="752">
        <v>125.39</v>
      </c>
      <c r="M50" s="752">
        <v>1</v>
      </c>
      <c r="N50" s="753">
        <v>125.39</v>
      </c>
    </row>
    <row r="51" spans="1:14" ht="14.4" customHeight="1" x14ac:dyDescent="0.3">
      <c r="A51" s="747" t="s">
        <v>575</v>
      </c>
      <c r="B51" s="748" t="s">
        <v>576</v>
      </c>
      <c r="C51" s="749" t="s">
        <v>588</v>
      </c>
      <c r="D51" s="750" t="s">
        <v>589</v>
      </c>
      <c r="E51" s="751">
        <v>50113001</v>
      </c>
      <c r="F51" s="750" t="s">
        <v>599</v>
      </c>
      <c r="G51" s="749" t="s">
        <v>600</v>
      </c>
      <c r="H51" s="749">
        <v>114075</v>
      </c>
      <c r="I51" s="749">
        <v>14075</v>
      </c>
      <c r="J51" s="749" t="s">
        <v>688</v>
      </c>
      <c r="K51" s="749" t="s">
        <v>689</v>
      </c>
      <c r="L51" s="752">
        <v>294.48333333333335</v>
      </c>
      <c r="M51" s="752">
        <v>6</v>
      </c>
      <c r="N51" s="753">
        <v>1766.9</v>
      </c>
    </row>
    <row r="52" spans="1:14" ht="14.4" customHeight="1" x14ac:dyDescent="0.3">
      <c r="A52" s="747" t="s">
        <v>575</v>
      </c>
      <c r="B52" s="748" t="s">
        <v>576</v>
      </c>
      <c r="C52" s="749" t="s">
        <v>588</v>
      </c>
      <c r="D52" s="750" t="s">
        <v>589</v>
      </c>
      <c r="E52" s="751">
        <v>50113001</v>
      </c>
      <c r="F52" s="750" t="s">
        <v>599</v>
      </c>
      <c r="G52" s="749" t="s">
        <v>600</v>
      </c>
      <c r="H52" s="749">
        <v>201992</v>
      </c>
      <c r="I52" s="749">
        <v>201992</v>
      </c>
      <c r="J52" s="749" t="s">
        <v>688</v>
      </c>
      <c r="K52" s="749" t="s">
        <v>690</v>
      </c>
      <c r="L52" s="752">
        <v>553.45000000000005</v>
      </c>
      <c r="M52" s="752">
        <v>5</v>
      </c>
      <c r="N52" s="753">
        <v>2767.2500000000005</v>
      </c>
    </row>
    <row r="53" spans="1:14" ht="14.4" customHeight="1" x14ac:dyDescent="0.3">
      <c r="A53" s="747" t="s">
        <v>575</v>
      </c>
      <c r="B53" s="748" t="s">
        <v>576</v>
      </c>
      <c r="C53" s="749" t="s">
        <v>588</v>
      </c>
      <c r="D53" s="750" t="s">
        <v>589</v>
      </c>
      <c r="E53" s="751">
        <v>50113001</v>
      </c>
      <c r="F53" s="750" t="s">
        <v>599</v>
      </c>
      <c r="G53" s="749" t="s">
        <v>600</v>
      </c>
      <c r="H53" s="749">
        <v>184090</v>
      </c>
      <c r="I53" s="749">
        <v>84090</v>
      </c>
      <c r="J53" s="749" t="s">
        <v>691</v>
      </c>
      <c r="K53" s="749" t="s">
        <v>692</v>
      </c>
      <c r="L53" s="752">
        <v>62.677777777777784</v>
      </c>
      <c r="M53" s="752">
        <v>117</v>
      </c>
      <c r="N53" s="753">
        <v>7333.3000000000011</v>
      </c>
    </row>
    <row r="54" spans="1:14" ht="14.4" customHeight="1" x14ac:dyDescent="0.3">
      <c r="A54" s="747" t="s">
        <v>575</v>
      </c>
      <c r="B54" s="748" t="s">
        <v>576</v>
      </c>
      <c r="C54" s="749" t="s">
        <v>588</v>
      </c>
      <c r="D54" s="750" t="s">
        <v>589</v>
      </c>
      <c r="E54" s="751">
        <v>50113001</v>
      </c>
      <c r="F54" s="750" t="s">
        <v>599</v>
      </c>
      <c r="G54" s="749" t="s">
        <v>600</v>
      </c>
      <c r="H54" s="749">
        <v>141824</v>
      </c>
      <c r="I54" s="749">
        <v>41824</v>
      </c>
      <c r="J54" s="749" t="s">
        <v>693</v>
      </c>
      <c r="K54" s="749" t="s">
        <v>694</v>
      </c>
      <c r="L54" s="752">
        <v>248.57999999999996</v>
      </c>
      <c r="M54" s="752">
        <v>1</v>
      </c>
      <c r="N54" s="753">
        <v>248.57999999999996</v>
      </c>
    </row>
    <row r="55" spans="1:14" ht="14.4" customHeight="1" x14ac:dyDescent="0.3">
      <c r="A55" s="747" t="s">
        <v>575</v>
      </c>
      <c r="B55" s="748" t="s">
        <v>576</v>
      </c>
      <c r="C55" s="749" t="s">
        <v>588</v>
      </c>
      <c r="D55" s="750" t="s">
        <v>589</v>
      </c>
      <c r="E55" s="751">
        <v>50113001</v>
      </c>
      <c r="F55" s="750" t="s">
        <v>599</v>
      </c>
      <c r="G55" s="749" t="s">
        <v>600</v>
      </c>
      <c r="H55" s="749">
        <v>102477</v>
      </c>
      <c r="I55" s="749">
        <v>2477</v>
      </c>
      <c r="J55" s="749" t="s">
        <v>695</v>
      </c>
      <c r="K55" s="749" t="s">
        <v>696</v>
      </c>
      <c r="L55" s="752">
        <v>40.249999999999993</v>
      </c>
      <c r="M55" s="752">
        <v>10</v>
      </c>
      <c r="N55" s="753">
        <v>402.49999999999994</v>
      </c>
    </row>
    <row r="56" spans="1:14" ht="14.4" customHeight="1" x14ac:dyDescent="0.3">
      <c r="A56" s="747" t="s">
        <v>575</v>
      </c>
      <c r="B56" s="748" t="s">
        <v>576</v>
      </c>
      <c r="C56" s="749" t="s">
        <v>588</v>
      </c>
      <c r="D56" s="750" t="s">
        <v>589</v>
      </c>
      <c r="E56" s="751">
        <v>50113001</v>
      </c>
      <c r="F56" s="750" t="s">
        <v>599</v>
      </c>
      <c r="G56" s="749" t="s">
        <v>600</v>
      </c>
      <c r="H56" s="749">
        <v>102478</v>
      </c>
      <c r="I56" s="749">
        <v>2478</v>
      </c>
      <c r="J56" s="749" t="s">
        <v>695</v>
      </c>
      <c r="K56" s="749" t="s">
        <v>697</v>
      </c>
      <c r="L56" s="752">
        <v>77.403809523809542</v>
      </c>
      <c r="M56" s="752">
        <v>21</v>
      </c>
      <c r="N56" s="753">
        <v>1625.4800000000005</v>
      </c>
    </row>
    <row r="57" spans="1:14" ht="14.4" customHeight="1" x14ac:dyDescent="0.3">
      <c r="A57" s="747" t="s">
        <v>575</v>
      </c>
      <c r="B57" s="748" t="s">
        <v>576</v>
      </c>
      <c r="C57" s="749" t="s">
        <v>588</v>
      </c>
      <c r="D57" s="750" t="s">
        <v>589</v>
      </c>
      <c r="E57" s="751">
        <v>50113001</v>
      </c>
      <c r="F57" s="750" t="s">
        <v>599</v>
      </c>
      <c r="G57" s="749" t="s">
        <v>600</v>
      </c>
      <c r="H57" s="749">
        <v>208694</v>
      </c>
      <c r="I57" s="749">
        <v>208694</v>
      </c>
      <c r="J57" s="749" t="s">
        <v>695</v>
      </c>
      <c r="K57" s="749" t="s">
        <v>696</v>
      </c>
      <c r="L57" s="752">
        <v>40.25</v>
      </c>
      <c r="M57" s="752">
        <v>25</v>
      </c>
      <c r="N57" s="753">
        <v>1006.25</v>
      </c>
    </row>
    <row r="58" spans="1:14" ht="14.4" customHeight="1" x14ac:dyDescent="0.3">
      <c r="A58" s="747" t="s">
        <v>575</v>
      </c>
      <c r="B58" s="748" t="s">
        <v>576</v>
      </c>
      <c r="C58" s="749" t="s">
        <v>588</v>
      </c>
      <c r="D58" s="750" t="s">
        <v>589</v>
      </c>
      <c r="E58" s="751">
        <v>50113001</v>
      </c>
      <c r="F58" s="750" t="s">
        <v>599</v>
      </c>
      <c r="G58" s="749" t="s">
        <v>600</v>
      </c>
      <c r="H58" s="749">
        <v>208695</v>
      </c>
      <c r="I58" s="749">
        <v>208695</v>
      </c>
      <c r="J58" s="749" t="s">
        <v>695</v>
      </c>
      <c r="K58" s="749" t="s">
        <v>697</v>
      </c>
      <c r="L58" s="752">
        <v>77.760000000000005</v>
      </c>
      <c r="M58" s="752">
        <v>49</v>
      </c>
      <c r="N58" s="753">
        <v>3810.2400000000002</v>
      </c>
    </row>
    <row r="59" spans="1:14" ht="14.4" customHeight="1" x14ac:dyDescent="0.3">
      <c r="A59" s="747" t="s">
        <v>575</v>
      </c>
      <c r="B59" s="748" t="s">
        <v>576</v>
      </c>
      <c r="C59" s="749" t="s">
        <v>588</v>
      </c>
      <c r="D59" s="750" t="s">
        <v>589</v>
      </c>
      <c r="E59" s="751">
        <v>50113001</v>
      </c>
      <c r="F59" s="750" t="s">
        <v>599</v>
      </c>
      <c r="G59" s="749" t="s">
        <v>600</v>
      </c>
      <c r="H59" s="749">
        <v>846346</v>
      </c>
      <c r="I59" s="749">
        <v>119672</v>
      </c>
      <c r="J59" s="749" t="s">
        <v>698</v>
      </c>
      <c r="K59" s="749" t="s">
        <v>699</v>
      </c>
      <c r="L59" s="752">
        <v>115.56</v>
      </c>
      <c r="M59" s="752">
        <v>3</v>
      </c>
      <c r="N59" s="753">
        <v>346.68</v>
      </c>
    </row>
    <row r="60" spans="1:14" ht="14.4" customHeight="1" x14ac:dyDescent="0.3">
      <c r="A60" s="747" t="s">
        <v>575</v>
      </c>
      <c r="B60" s="748" t="s">
        <v>576</v>
      </c>
      <c r="C60" s="749" t="s">
        <v>588</v>
      </c>
      <c r="D60" s="750" t="s">
        <v>589</v>
      </c>
      <c r="E60" s="751">
        <v>50113001</v>
      </c>
      <c r="F60" s="750" t="s">
        <v>599</v>
      </c>
      <c r="G60" s="749" t="s">
        <v>600</v>
      </c>
      <c r="H60" s="749">
        <v>101807</v>
      </c>
      <c r="I60" s="749">
        <v>40538</v>
      </c>
      <c r="J60" s="749" t="s">
        <v>700</v>
      </c>
      <c r="K60" s="749" t="s">
        <v>701</v>
      </c>
      <c r="L60" s="752">
        <v>747.15</v>
      </c>
      <c r="M60" s="752">
        <v>1</v>
      </c>
      <c r="N60" s="753">
        <v>747.15</v>
      </c>
    </row>
    <row r="61" spans="1:14" ht="14.4" customHeight="1" x14ac:dyDescent="0.3">
      <c r="A61" s="747" t="s">
        <v>575</v>
      </c>
      <c r="B61" s="748" t="s">
        <v>576</v>
      </c>
      <c r="C61" s="749" t="s">
        <v>588</v>
      </c>
      <c r="D61" s="750" t="s">
        <v>589</v>
      </c>
      <c r="E61" s="751">
        <v>50113001</v>
      </c>
      <c r="F61" s="750" t="s">
        <v>599</v>
      </c>
      <c r="G61" s="749" t="s">
        <v>600</v>
      </c>
      <c r="H61" s="749">
        <v>117011</v>
      </c>
      <c r="I61" s="749">
        <v>17011</v>
      </c>
      <c r="J61" s="749" t="s">
        <v>702</v>
      </c>
      <c r="K61" s="749" t="s">
        <v>703</v>
      </c>
      <c r="L61" s="752">
        <v>145.50666666666666</v>
      </c>
      <c r="M61" s="752">
        <v>45</v>
      </c>
      <c r="N61" s="753">
        <v>6547.7999999999993</v>
      </c>
    </row>
    <row r="62" spans="1:14" ht="14.4" customHeight="1" x14ac:dyDescent="0.3">
      <c r="A62" s="747" t="s">
        <v>575</v>
      </c>
      <c r="B62" s="748" t="s">
        <v>576</v>
      </c>
      <c r="C62" s="749" t="s">
        <v>588</v>
      </c>
      <c r="D62" s="750" t="s">
        <v>589</v>
      </c>
      <c r="E62" s="751">
        <v>50113001</v>
      </c>
      <c r="F62" s="750" t="s">
        <v>599</v>
      </c>
      <c r="G62" s="749" t="s">
        <v>600</v>
      </c>
      <c r="H62" s="749">
        <v>102479</v>
      </c>
      <c r="I62" s="749">
        <v>2479</v>
      </c>
      <c r="J62" s="749" t="s">
        <v>704</v>
      </c>
      <c r="K62" s="749" t="s">
        <v>705</v>
      </c>
      <c r="L62" s="752">
        <v>65.569999999999993</v>
      </c>
      <c r="M62" s="752">
        <v>5</v>
      </c>
      <c r="N62" s="753">
        <v>327.84999999999997</v>
      </c>
    </row>
    <row r="63" spans="1:14" ht="14.4" customHeight="1" x14ac:dyDescent="0.3">
      <c r="A63" s="747" t="s">
        <v>575</v>
      </c>
      <c r="B63" s="748" t="s">
        <v>576</v>
      </c>
      <c r="C63" s="749" t="s">
        <v>588</v>
      </c>
      <c r="D63" s="750" t="s">
        <v>589</v>
      </c>
      <c r="E63" s="751">
        <v>50113001</v>
      </c>
      <c r="F63" s="750" t="s">
        <v>599</v>
      </c>
      <c r="G63" s="749" t="s">
        <v>600</v>
      </c>
      <c r="H63" s="749">
        <v>104071</v>
      </c>
      <c r="I63" s="749">
        <v>4071</v>
      </c>
      <c r="J63" s="749" t="s">
        <v>704</v>
      </c>
      <c r="K63" s="749" t="s">
        <v>706</v>
      </c>
      <c r="L63" s="752">
        <v>152.96999999999997</v>
      </c>
      <c r="M63" s="752">
        <v>5</v>
      </c>
      <c r="N63" s="753">
        <v>764.84999999999991</v>
      </c>
    </row>
    <row r="64" spans="1:14" ht="14.4" customHeight="1" x14ac:dyDescent="0.3">
      <c r="A64" s="747" t="s">
        <v>575</v>
      </c>
      <c r="B64" s="748" t="s">
        <v>576</v>
      </c>
      <c r="C64" s="749" t="s">
        <v>588</v>
      </c>
      <c r="D64" s="750" t="s">
        <v>589</v>
      </c>
      <c r="E64" s="751">
        <v>50113001</v>
      </c>
      <c r="F64" s="750" t="s">
        <v>599</v>
      </c>
      <c r="G64" s="749" t="s">
        <v>600</v>
      </c>
      <c r="H64" s="749">
        <v>114723</v>
      </c>
      <c r="I64" s="749">
        <v>14723</v>
      </c>
      <c r="J64" s="749" t="s">
        <v>707</v>
      </c>
      <c r="K64" s="749" t="s">
        <v>708</v>
      </c>
      <c r="L64" s="752">
        <v>70.351111111111123</v>
      </c>
      <c r="M64" s="752">
        <v>18</v>
      </c>
      <c r="N64" s="753">
        <v>1266.3200000000002</v>
      </c>
    </row>
    <row r="65" spans="1:14" ht="14.4" customHeight="1" x14ac:dyDescent="0.3">
      <c r="A65" s="747" t="s">
        <v>575</v>
      </c>
      <c r="B65" s="748" t="s">
        <v>576</v>
      </c>
      <c r="C65" s="749" t="s">
        <v>588</v>
      </c>
      <c r="D65" s="750" t="s">
        <v>589</v>
      </c>
      <c r="E65" s="751">
        <v>50113001</v>
      </c>
      <c r="F65" s="750" t="s">
        <v>599</v>
      </c>
      <c r="G65" s="749" t="s">
        <v>600</v>
      </c>
      <c r="H65" s="749">
        <v>185656</v>
      </c>
      <c r="I65" s="749">
        <v>85656</v>
      </c>
      <c r="J65" s="749" t="s">
        <v>709</v>
      </c>
      <c r="K65" s="749" t="s">
        <v>710</v>
      </c>
      <c r="L65" s="752">
        <v>69.910000000000025</v>
      </c>
      <c r="M65" s="752">
        <v>1</v>
      </c>
      <c r="N65" s="753">
        <v>69.910000000000025</v>
      </c>
    </row>
    <row r="66" spans="1:14" ht="14.4" customHeight="1" x14ac:dyDescent="0.3">
      <c r="A66" s="747" t="s">
        <v>575</v>
      </c>
      <c r="B66" s="748" t="s">
        <v>576</v>
      </c>
      <c r="C66" s="749" t="s">
        <v>588</v>
      </c>
      <c r="D66" s="750" t="s">
        <v>589</v>
      </c>
      <c r="E66" s="751">
        <v>50113001</v>
      </c>
      <c r="F66" s="750" t="s">
        <v>599</v>
      </c>
      <c r="G66" s="749" t="s">
        <v>612</v>
      </c>
      <c r="H66" s="749">
        <v>215715</v>
      </c>
      <c r="I66" s="749">
        <v>215715</v>
      </c>
      <c r="J66" s="749" t="s">
        <v>711</v>
      </c>
      <c r="K66" s="749" t="s">
        <v>712</v>
      </c>
      <c r="L66" s="752">
        <v>66.339999999999989</v>
      </c>
      <c r="M66" s="752">
        <v>6</v>
      </c>
      <c r="N66" s="753">
        <v>398.03999999999996</v>
      </c>
    </row>
    <row r="67" spans="1:14" ht="14.4" customHeight="1" x14ac:dyDescent="0.3">
      <c r="A67" s="747" t="s">
        <v>575</v>
      </c>
      <c r="B67" s="748" t="s">
        <v>576</v>
      </c>
      <c r="C67" s="749" t="s">
        <v>588</v>
      </c>
      <c r="D67" s="750" t="s">
        <v>589</v>
      </c>
      <c r="E67" s="751">
        <v>50113001</v>
      </c>
      <c r="F67" s="750" t="s">
        <v>599</v>
      </c>
      <c r="G67" s="749" t="s">
        <v>577</v>
      </c>
      <c r="H67" s="749">
        <v>159448</v>
      </c>
      <c r="I67" s="749">
        <v>59448</v>
      </c>
      <c r="J67" s="749" t="s">
        <v>713</v>
      </c>
      <c r="K67" s="749" t="s">
        <v>714</v>
      </c>
      <c r="L67" s="752">
        <v>368.89000000000004</v>
      </c>
      <c r="M67" s="752">
        <v>1</v>
      </c>
      <c r="N67" s="753">
        <v>368.89000000000004</v>
      </c>
    </row>
    <row r="68" spans="1:14" ht="14.4" customHeight="1" x14ac:dyDescent="0.3">
      <c r="A68" s="747" t="s">
        <v>575</v>
      </c>
      <c r="B68" s="748" t="s">
        <v>576</v>
      </c>
      <c r="C68" s="749" t="s">
        <v>588</v>
      </c>
      <c r="D68" s="750" t="s">
        <v>589</v>
      </c>
      <c r="E68" s="751">
        <v>50113001</v>
      </c>
      <c r="F68" s="750" t="s">
        <v>599</v>
      </c>
      <c r="G68" s="749" t="s">
        <v>577</v>
      </c>
      <c r="H68" s="749">
        <v>159449</v>
      </c>
      <c r="I68" s="749">
        <v>59449</v>
      </c>
      <c r="J68" s="749" t="s">
        <v>715</v>
      </c>
      <c r="K68" s="749" t="s">
        <v>716</v>
      </c>
      <c r="L68" s="752">
        <v>774.51</v>
      </c>
      <c r="M68" s="752">
        <v>1</v>
      </c>
      <c r="N68" s="753">
        <v>774.51</v>
      </c>
    </row>
    <row r="69" spans="1:14" ht="14.4" customHeight="1" x14ac:dyDescent="0.3">
      <c r="A69" s="747" t="s">
        <v>575</v>
      </c>
      <c r="B69" s="748" t="s">
        <v>576</v>
      </c>
      <c r="C69" s="749" t="s">
        <v>588</v>
      </c>
      <c r="D69" s="750" t="s">
        <v>589</v>
      </c>
      <c r="E69" s="751">
        <v>50113001</v>
      </c>
      <c r="F69" s="750" t="s">
        <v>599</v>
      </c>
      <c r="G69" s="749" t="s">
        <v>600</v>
      </c>
      <c r="H69" s="749">
        <v>900240</v>
      </c>
      <c r="I69" s="749">
        <v>0</v>
      </c>
      <c r="J69" s="749" t="s">
        <v>717</v>
      </c>
      <c r="K69" s="749" t="s">
        <v>577</v>
      </c>
      <c r="L69" s="752">
        <v>70.09046366856478</v>
      </c>
      <c r="M69" s="752">
        <v>5</v>
      </c>
      <c r="N69" s="753">
        <v>350.4523183428239</v>
      </c>
    </row>
    <row r="70" spans="1:14" ht="14.4" customHeight="1" x14ac:dyDescent="0.3">
      <c r="A70" s="747" t="s">
        <v>575</v>
      </c>
      <c r="B70" s="748" t="s">
        <v>576</v>
      </c>
      <c r="C70" s="749" t="s">
        <v>588</v>
      </c>
      <c r="D70" s="750" t="s">
        <v>589</v>
      </c>
      <c r="E70" s="751">
        <v>50113001</v>
      </c>
      <c r="F70" s="750" t="s">
        <v>599</v>
      </c>
      <c r="G70" s="749" t="s">
        <v>600</v>
      </c>
      <c r="H70" s="749">
        <v>215473</v>
      </c>
      <c r="I70" s="749">
        <v>215473</v>
      </c>
      <c r="J70" s="749" t="s">
        <v>718</v>
      </c>
      <c r="K70" s="749" t="s">
        <v>719</v>
      </c>
      <c r="L70" s="752">
        <v>336.6</v>
      </c>
      <c r="M70" s="752">
        <v>2</v>
      </c>
      <c r="N70" s="753">
        <v>673.2</v>
      </c>
    </row>
    <row r="71" spans="1:14" ht="14.4" customHeight="1" x14ac:dyDescent="0.3">
      <c r="A71" s="747" t="s">
        <v>575</v>
      </c>
      <c r="B71" s="748" t="s">
        <v>576</v>
      </c>
      <c r="C71" s="749" t="s">
        <v>588</v>
      </c>
      <c r="D71" s="750" t="s">
        <v>589</v>
      </c>
      <c r="E71" s="751">
        <v>50113001</v>
      </c>
      <c r="F71" s="750" t="s">
        <v>599</v>
      </c>
      <c r="G71" s="749" t="s">
        <v>612</v>
      </c>
      <c r="H71" s="749">
        <v>134508</v>
      </c>
      <c r="I71" s="749">
        <v>134508</v>
      </c>
      <c r="J71" s="749" t="s">
        <v>720</v>
      </c>
      <c r="K71" s="749" t="s">
        <v>721</v>
      </c>
      <c r="L71" s="752">
        <v>176.27333333333334</v>
      </c>
      <c r="M71" s="752">
        <v>3</v>
      </c>
      <c r="N71" s="753">
        <v>528.82000000000005</v>
      </c>
    </row>
    <row r="72" spans="1:14" ht="14.4" customHeight="1" x14ac:dyDescent="0.3">
      <c r="A72" s="747" t="s">
        <v>575</v>
      </c>
      <c r="B72" s="748" t="s">
        <v>576</v>
      </c>
      <c r="C72" s="749" t="s">
        <v>588</v>
      </c>
      <c r="D72" s="750" t="s">
        <v>589</v>
      </c>
      <c r="E72" s="751">
        <v>50113001</v>
      </c>
      <c r="F72" s="750" t="s">
        <v>599</v>
      </c>
      <c r="G72" s="749" t="s">
        <v>612</v>
      </c>
      <c r="H72" s="749">
        <v>847627</v>
      </c>
      <c r="I72" s="749">
        <v>134502</v>
      </c>
      <c r="J72" s="749" t="s">
        <v>720</v>
      </c>
      <c r="K72" s="749" t="s">
        <v>722</v>
      </c>
      <c r="L72" s="752">
        <v>49.81</v>
      </c>
      <c r="M72" s="752">
        <v>1</v>
      </c>
      <c r="N72" s="753">
        <v>49.81</v>
      </c>
    </row>
    <row r="73" spans="1:14" ht="14.4" customHeight="1" x14ac:dyDescent="0.3">
      <c r="A73" s="747" t="s">
        <v>575</v>
      </c>
      <c r="B73" s="748" t="s">
        <v>576</v>
      </c>
      <c r="C73" s="749" t="s">
        <v>588</v>
      </c>
      <c r="D73" s="750" t="s">
        <v>589</v>
      </c>
      <c r="E73" s="751">
        <v>50113001</v>
      </c>
      <c r="F73" s="750" t="s">
        <v>599</v>
      </c>
      <c r="G73" s="749" t="s">
        <v>612</v>
      </c>
      <c r="H73" s="749">
        <v>193745</v>
      </c>
      <c r="I73" s="749">
        <v>193745</v>
      </c>
      <c r="J73" s="749" t="s">
        <v>723</v>
      </c>
      <c r="K73" s="749" t="s">
        <v>724</v>
      </c>
      <c r="L73" s="752">
        <v>1566.1000000000004</v>
      </c>
      <c r="M73" s="752">
        <v>2</v>
      </c>
      <c r="N73" s="753">
        <v>3132.2000000000007</v>
      </c>
    </row>
    <row r="74" spans="1:14" ht="14.4" customHeight="1" x14ac:dyDescent="0.3">
      <c r="A74" s="747" t="s">
        <v>575</v>
      </c>
      <c r="B74" s="748" t="s">
        <v>576</v>
      </c>
      <c r="C74" s="749" t="s">
        <v>588</v>
      </c>
      <c r="D74" s="750" t="s">
        <v>589</v>
      </c>
      <c r="E74" s="751">
        <v>50113001</v>
      </c>
      <c r="F74" s="750" t="s">
        <v>599</v>
      </c>
      <c r="G74" s="749" t="s">
        <v>600</v>
      </c>
      <c r="H74" s="749">
        <v>229191</v>
      </c>
      <c r="I74" s="749">
        <v>229191</v>
      </c>
      <c r="J74" s="749" t="s">
        <v>725</v>
      </c>
      <c r="K74" s="749" t="s">
        <v>726</v>
      </c>
      <c r="L74" s="752">
        <v>119.04</v>
      </c>
      <c r="M74" s="752">
        <v>3</v>
      </c>
      <c r="N74" s="753">
        <v>357.12</v>
      </c>
    </row>
    <row r="75" spans="1:14" ht="14.4" customHeight="1" x14ac:dyDescent="0.3">
      <c r="A75" s="747" t="s">
        <v>575</v>
      </c>
      <c r="B75" s="748" t="s">
        <v>576</v>
      </c>
      <c r="C75" s="749" t="s">
        <v>588</v>
      </c>
      <c r="D75" s="750" t="s">
        <v>589</v>
      </c>
      <c r="E75" s="751">
        <v>50113001</v>
      </c>
      <c r="F75" s="750" t="s">
        <v>599</v>
      </c>
      <c r="G75" s="749" t="s">
        <v>600</v>
      </c>
      <c r="H75" s="749">
        <v>197026</v>
      </c>
      <c r="I75" s="749">
        <v>97026</v>
      </c>
      <c r="J75" s="749" t="s">
        <v>727</v>
      </c>
      <c r="K75" s="749" t="s">
        <v>728</v>
      </c>
      <c r="L75" s="752">
        <v>45.11</v>
      </c>
      <c r="M75" s="752">
        <v>1</v>
      </c>
      <c r="N75" s="753">
        <v>45.11</v>
      </c>
    </row>
    <row r="76" spans="1:14" ht="14.4" customHeight="1" x14ac:dyDescent="0.3">
      <c r="A76" s="747" t="s">
        <v>575</v>
      </c>
      <c r="B76" s="748" t="s">
        <v>576</v>
      </c>
      <c r="C76" s="749" t="s">
        <v>588</v>
      </c>
      <c r="D76" s="750" t="s">
        <v>589</v>
      </c>
      <c r="E76" s="751">
        <v>50113001</v>
      </c>
      <c r="F76" s="750" t="s">
        <v>599</v>
      </c>
      <c r="G76" s="749" t="s">
        <v>600</v>
      </c>
      <c r="H76" s="749">
        <v>162083</v>
      </c>
      <c r="I76" s="749">
        <v>162083</v>
      </c>
      <c r="J76" s="749" t="s">
        <v>729</v>
      </c>
      <c r="K76" s="749" t="s">
        <v>730</v>
      </c>
      <c r="L76" s="752">
        <v>457.7700000000001</v>
      </c>
      <c r="M76" s="752">
        <v>1</v>
      </c>
      <c r="N76" s="753">
        <v>457.7700000000001</v>
      </c>
    </row>
    <row r="77" spans="1:14" ht="14.4" customHeight="1" x14ac:dyDescent="0.3">
      <c r="A77" s="747" t="s">
        <v>575</v>
      </c>
      <c r="B77" s="748" t="s">
        <v>576</v>
      </c>
      <c r="C77" s="749" t="s">
        <v>588</v>
      </c>
      <c r="D77" s="750" t="s">
        <v>589</v>
      </c>
      <c r="E77" s="751">
        <v>50113001</v>
      </c>
      <c r="F77" s="750" t="s">
        <v>599</v>
      </c>
      <c r="G77" s="749" t="s">
        <v>600</v>
      </c>
      <c r="H77" s="749">
        <v>214593</v>
      </c>
      <c r="I77" s="749">
        <v>214593</v>
      </c>
      <c r="J77" s="749" t="s">
        <v>731</v>
      </c>
      <c r="K77" s="749" t="s">
        <v>732</v>
      </c>
      <c r="L77" s="752">
        <v>56.13600000000001</v>
      </c>
      <c r="M77" s="752">
        <v>5</v>
      </c>
      <c r="N77" s="753">
        <v>280.68000000000006</v>
      </c>
    </row>
    <row r="78" spans="1:14" ht="14.4" customHeight="1" x14ac:dyDescent="0.3">
      <c r="A78" s="747" t="s">
        <v>575</v>
      </c>
      <c r="B78" s="748" t="s">
        <v>576</v>
      </c>
      <c r="C78" s="749" t="s">
        <v>588</v>
      </c>
      <c r="D78" s="750" t="s">
        <v>589</v>
      </c>
      <c r="E78" s="751">
        <v>50113001</v>
      </c>
      <c r="F78" s="750" t="s">
        <v>599</v>
      </c>
      <c r="G78" s="749" t="s">
        <v>600</v>
      </c>
      <c r="H78" s="749">
        <v>187076</v>
      </c>
      <c r="I78" s="749">
        <v>87076</v>
      </c>
      <c r="J78" s="749" t="s">
        <v>733</v>
      </c>
      <c r="K78" s="749" t="s">
        <v>734</v>
      </c>
      <c r="L78" s="752">
        <v>132.87</v>
      </c>
      <c r="M78" s="752">
        <v>5</v>
      </c>
      <c r="N78" s="753">
        <v>664.35</v>
      </c>
    </row>
    <row r="79" spans="1:14" ht="14.4" customHeight="1" x14ac:dyDescent="0.3">
      <c r="A79" s="747" t="s">
        <v>575</v>
      </c>
      <c r="B79" s="748" t="s">
        <v>576</v>
      </c>
      <c r="C79" s="749" t="s">
        <v>588</v>
      </c>
      <c r="D79" s="750" t="s">
        <v>589</v>
      </c>
      <c r="E79" s="751">
        <v>50113001</v>
      </c>
      <c r="F79" s="750" t="s">
        <v>599</v>
      </c>
      <c r="G79" s="749" t="s">
        <v>600</v>
      </c>
      <c r="H79" s="749">
        <v>848560</v>
      </c>
      <c r="I79" s="749">
        <v>125752</v>
      </c>
      <c r="J79" s="749" t="s">
        <v>735</v>
      </c>
      <c r="K79" s="749" t="s">
        <v>736</v>
      </c>
      <c r="L79" s="752">
        <v>186.57000000000002</v>
      </c>
      <c r="M79" s="752">
        <v>1</v>
      </c>
      <c r="N79" s="753">
        <v>186.57000000000002</v>
      </c>
    </row>
    <row r="80" spans="1:14" ht="14.4" customHeight="1" x14ac:dyDescent="0.3">
      <c r="A80" s="747" t="s">
        <v>575</v>
      </c>
      <c r="B80" s="748" t="s">
        <v>576</v>
      </c>
      <c r="C80" s="749" t="s">
        <v>588</v>
      </c>
      <c r="D80" s="750" t="s">
        <v>589</v>
      </c>
      <c r="E80" s="751">
        <v>50113001</v>
      </c>
      <c r="F80" s="750" t="s">
        <v>599</v>
      </c>
      <c r="G80" s="749" t="s">
        <v>612</v>
      </c>
      <c r="H80" s="749">
        <v>848611</v>
      </c>
      <c r="I80" s="749">
        <v>122580</v>
      </c>
      <c r="J80" s="749" t="s">
        <v>737</v>
      </c>
      <c r="K80" s="749" t="s">
        <v>738</v>
      </c>
      <c r="L80" s="752">
        <v>1188.2000000000003</v>
      </c>
      <c r="M80" s="752">
        <v>2</v>
      </c>
      <c r="N80" s="753">
        <v>2376.4000000000005</v>
      </c>
    </row>
    <row r="81" spans="1:14" ht="14.4" customHeight="1" x14ac:dyDescent="0.3">
      <c r="A81" s="747" t="s">
        <v>575</v>
      </c>
      <c r="B81" s="748" t="s">
        <v>576</v>
      </c>
      <c r="C81" s="749" t="s">
        <v>588</v>
      </c>
      <c r="D81" s="750" t="s">
        <v>589</v>
      </c>
      <c r="E81" s="751">
        <v>50113001</v>
      </c>
      <c r="F81" s="750" t="s">
        <v>599</v>
      </c>
      <c r="G81" s="749" t="s">
        <v>612</v>
      </c>
      <c r="H81" s="749">
        <v>153639</v>
      </c>
      <c r="I81" s="749">
        <v>53639</v>
      </c>
      <c r="J81" s="749" t="s">
        <v>739</v>
      </c>
      <c r="K81" s="749" t="s">
        <v>740</v>
      </c>
      <c r="L81" s="752">
        <v>80.19</v>
      </c>
      <c r="M81" s="752">
        <v>1</v>
      </c>
      <c r="N81" s="753">
        <v>80.19</v>
      </c>
    </row>
    <row r="82" spans="1:14" ht="14.4" customHeight="1" x14ac:dyDescent="0.3">
      <c r="A82" s="747" t="s">
        <v>575</v>
      </c>
      <c r="B82" s="748" t="s">
        <v>576</v>
      </c>
      <c r="C82" s="749" t="s">
        <v>588</v>
      </c>
      <c r="D82" s="750" t="s">
        <v>589</v>
      </c>
      <c r="E82" s="751">
        <v>50113001</v>
      </c>
      <c r="F82" s="750" t="s">
        <v>599</v>
      </c>
      <c r="G82" s="749" t="s">
        <v>612</v>
      </c>
      <c r="H82" s="749">
        <v>188734</v>
      </c>
      <c r="I82" s="749">
        <v>88734</v>
      </c>
      <c r="J82" s="749" t="s">
        <v>739</v>
      </c>
      <c r="K82" s="749" t="s">
        <v>741</v>
      </c>
      <c r="L82" s="752">
        <v>51.810000000000024</v>
      </c>
      <c r="M82" s="752">
        <v>3</v>
      </c>
      <c r="N82" s="753">
        <v>155.43000000000006</v>
      </c>
    </row>
    <row r="83" spans="1:14" ht="14.4" customHeight="1" x14ac:dyDescent="0.3">
      <c r="A83" s="747" t="s">
        <v>575</v>
      </c>
      <c r="B83" s="748" t="s">
        <v>576</v>
      </c>
      <c r="C83" s="749" t="s">
        <v>588</v>
      </c>
      <c r="D83" s="750" t="s">
        <v>589</v>
      </c>
      <c r="E83" s="751">
        <v>50113001</v>
      </c>
      <c r="F83" s="750" t="s">
        <v>599</v>
      </c>
      <c r="G83" s="749" t="s">
        <v>600</v>
      </c>
      <c r="H83" s="749">
        <v>193779</v>
      </c>
      <c r="I83" s="749">
        <v>93779</v>
      </c>
      <c r="J83" s="749" t="s">
        <v>742</v>
      </c>
      <c r="K83" s="749" t="s">
        <v>743</v>
      </c>
      <c r="L83" s="752">
        <v>70.666666666666671</v>
      </c>
      <c r="M83" s="752">
        <v>3</v>
      </c>
      <c r="N83" s="753">
        <v>212</v>
      </c>
    </row>
    <row r="84" spans="1:14" ht="14.4" customHeight="1" x14ac:dyDescent="0.3">
      <c r="A84" s="747" t="s">
        <v>575</v>
      </c>
      <c r="B84" s="748" t="s">
        <v>576</v>
      </c>
      <c r="C84" s="749" t="s">
        <v>588</v>
      </c>
      <c r="D84" s="750" t="s">
        <v>589</v>
      </c>
      <c r="E84" s="751">
        <v>50113001</v>
      </c>
      <c r="F84" s="750" t="s">
        <v>599</v>
      </c>
      <c r="G84" s="749" t="s">
        <v>612</v>
      </c>
      <c r="H84" s="749">
        <v>114439</v>
      </c>
      <c r="I84" s="749">
        <v>14439</v>
      </c>
      <c r="J84" s="749" t="s">
        <v>744</v>
      </c>
      <c r="K84" s="749" t="s">
        <v>745</v>
      </c>
      <c r="L84" s="752">
        <v>74.849999999999994</v>
      </c>
      <c r="M84" s="752">
        <v>2</v>
      </c>
      <c r="N84" s="753">
        <v>149.69999999999999</v>
      </c>
    </row>
    <row r="85" spans="1:14" ht="14.4" customHeight="1" x14ac:dyDescent="0.3">
      <c r="A85" s="747" t="s">
        <v>575</v>
      </c>
      <c r="B85" s="748" t="s">
        <v>576</v>
      </c>
      <c r="C85" s="749" t="s">
        <v>588</v>
      </c>
      <c r="D85" s="750" t="s">
        <v>589</v>
      </c>
      <c r="E85" s="751">
        <v>50113001</v>
      </c>
      <c r="F85" s="750" t="s">
        <v>599</v>
      </c>
      <c r="G85" s="749" t="s">
        <v>612</v>
      </c>
      <c r="H85" s="749">
        <v>149195</v>
      </c>
      <c r="I85" s="749">
        <v>49195</v>
      </c>
      <c r="J85" s="749" t="s">
        <v>744</v>
      </c>
      <c r="K85" s="749" t="s">
        <v>746</v>
      </c>
      <c r="L85" s="752">
        <v>225.24000000000007</v>
      </c>
      <c r="M85" s="752">
        <v>1</v>
      </c>
      <c r="N85" s="753">
        <v>225.24000000000007</v>
      </c>
    </row>
    <row r="86" spans="1:14" ht="14.4" customHeight="1" x14ac:dyDescent="0.3">
      <c r="A86" s="747" t="s">
        <v>575</v>
      </c>
      <c r="B86" s="748" t="s">
        <v>576</v>
      </c>
      <c r="C86" s="749" t="s">
        <v>588</v>
      </c>
      <c r="D86" s="750" t="s">
        <v>589</v>
      </c>
      <c r="E86" s="751">
        <v>50113001</v>
      </c>
      <c r="F86" s="750" t="s">
        <v>599</v>
      </c>
      <c r="G86" s="749" t="s">
        <v>612</v>
      </c>
      <c r="H86" s="749">
        <v>213485</v>
      </c>
      <c r="I86" s="749">
        <v>213485</v>
      </c>
      <c r="J86" s="749" t="s">
        <v>747</v>
      </c>
      <c r="K86" s="749" t="s">
        <v>748</v>
      </c>
      <c r="L86" s="752">
        <v>721.2</v>
      </c>
      <c r="M86" s="752">
        <v>11</v>
      </c>
      <c r="N86" s="753">
        <v>7933.2000000000007</v>
      </c>
    </row>
    <row r="87" spans="1:14" ht="14.4" customHeight="1" x14ac:dyDescent="0.3">
      <c r="A87" s="747" t="s">
        <v>575</v>
      </c>
      <c r="B87" s="748" t="s">
        <v>576</v>
      </c>
      <c r="C87" s="749" t="s">
        <v>588</v>
      </c>
      <c r="D87" s="750" t="s">
        <v>589</v>
      </c>
      <c r="E87" s="751">
        <v>50113001</v>
      </c>
      <c r="F87" s="750" t="s">
        <v>599</v>
      </c>
      <c r="G87" s="749" t="s">
        <v>612</v>
      </c>
      <c r="H87" s="749">
        <v>213487</v>
      </c>
      <c r="I87" s="749">
        <v>213487</v>
      </c>
      <c r="J87" s="749" t="s">
        <v>747</v>
      </c>
      <c r="K87" s="749" t="s">
        <v>749</v>
      </c>
      <c r="L87" s="752">
        <v>271.85000000000008</v>
      </c>
      <c r="M87" s="752">
        <v>62</v>
      </c>
      <c r="N87" s="753">
        <v>16854.700000000004</v>
      </c>
    </row>
    <row r="88" spans="1:14" ht="14.4" customHeight="1" x14ac:dyDescent="0.3">
      <c r="A88" s="747" t="s">
        <v>575</v>
      </c>
      <c r="B88" s="748" t="s">
        <v>576</v>
      </c>
      <c r="C88" s="749" t="s">
        <v>588</v>
      </c>
      <c r="D88" s="750" t="s">
        <v>589</v>
      </c>
      <c r="E88" s="751">
        <v>50113001</v>
      </c>
      <c r="F88" s="750" t="s">
        <v>599</v>
      </c>
      <c r="G88" s="749" t="s">
        <v>612</v>
      </c>
      <c r="H88" s="749">
        <v>213489</v>
      </c>
      <c r="I88" s="749">
        <v>213489</v>
      </c>
      <c r="J88" s="749" t="s">
        <v>747</v>
      </c>
      <c r="K88" s="749" t="s">
        <v>750</v>
      </c>
      <c r="L88" s="752">
        <v>630.66</v>
      </c>
      <c r="M88" s="752">
        <v>21</v>
      </c>
      <c r="N88" s="753">
        <v>13243.859999999999</v>
      </c>
    </row>
    <row r="89" spans="1:14" ht="14.4" customHeight="1" x14ac:dyDescent="0.3">
      <c r="A89" s="747" t="s">
        <v>575</v>
      </c>
      <c r="B89" s="748" t="s">
        <v>576</v>
      </c>
      <c r="C89" s="749" t="s">
        <v>588</v>
      </c>
      <c r="D89" s="750" t="s">
        <v>589</v>
      </c>
      <c r="E89" s="751">
        <v>50113001</v>
      </c>
      <c r="F89" s="750" t="s">
        <v>599</v>
      </c>
      <c r="G89" s="749" t="s">
        <v>612</v>
      </c>
      <c r="H89" s="749">
        <v>213490</v>
      </c>
      <c r="I89" s="749">
        <v>213490</v>
      </c>
      <c r="J89" s="749" t="s">
        <v>747</v>
      </c>
      <c r="K89" s="749" t="s">
        <v>751</v>
      </c>
      <c r="L89" s="752">
        <v>913.65</v>
      </c>
      <c r="M89" s="752">
        <v>1</v>
      </c>
      <c r="N89" s="753">
        <v>913.65</v>
      </c>
    </row>
    <row r="90" spans="1:14" ht="14.4" customHeight="1" x14ac:dyDescent="0.3">
      <c r="A90" s="747" t="s">
        <v>575</v>
      </c>
      <c r="B90" s="748" t="s">
        <v>576</v>
      </c>
      <c r="C90" s="749" t="s">
        <v>588</v>
      </c>
      <c r="D90" s="750" t="s">
        <v>589</v>
      </c>
      <c r="E90" s="751">
        <v>50113001</v>
      </c>
      <c r="F90" s="750" t="s">
        <v>599</v>
      </c>
      <c r="G90" s="749" t="s">
        <v>612</v>
      </c>
      <c r="H90" s="749">
        <v>213494</v>
      </c>
      <c r="I90" s="749">
        <v>213494</v>
      </c>
      <c r="J90" s="749" t="s">
        <v>747</v>
      </c>
      <c r="K90" s="749" t="s">
        <v>752</v>
      </c>
      <c r="L90" s="752">
        <v>408.9500000000001</v>
      </c>
      <c r="M90" s="752">
        <v>97</v>
      </c>
      <c r="N90" s="753">
        <v>39668.150000000009</v>
      </c>
    </row>
    <row r="91" spans="1:14" ht="14.4" customHeight="1" x14ac:dyDescent="0.3">
      <c r="A91" s="747" t="s">
        <v>575</v>
      </c>
      <c r="B91" s="748" t="s">
        <v>576</v>
      </c>
      <c r="C91" s="749" t="s">
        <v>588</v>
      </c>
      <c r="D91" s="750" t="s">
        <v>589</v>
      </c>
      <c r="E91" s="751">
        <v>50113001</v>
      </c>
      <c r="F91" s="750" t="s">
        <v>599</v>
      </c>
      <c r="G91" s="749" t="s">
        <v>612</v>
      </c>
      <c r="H91" s="749">
        <v>213480</v>
      </c>
      <c r="I91" s="749">
        <v>213480</v>
      </c>
      <c r="J91" s="749" t="s">
        <v>753</v>
      </c>
      <c r="K91" s="749" t="s">
        <v>750</v>
      </c>
      <c r="L91" s="752">
        <v>1106.26</v>
      </c>
      <c r="M91" s="752">
        <v>1</v>
      </c>
      <c r="N91" s="753">
        <v>1106.26</v>
      </c>
    </row>
    <row r="92" spans="1:14" ht="14.4" customHeight="1" x14ac:dyDescent="0.3">
      <c r="A92" s="747" t="s">
        <v>575</v>
      </c>
      <c r="B92" s="748" t="s">
        <v>576</v>
      </c>
      <c r="C92" s="749" t="s">
        <v>588</v>
      </c>
      <c r="D92" s="750" t="s">
        <v>589</v>
      </c>
      <c r="E92" s="751">
        <v>50113001</v>
      </c>
      <c r="F92" s="750" t="s">
        <v>599</v>
      </c>
      <c r="G92" s="749" t="s">
        <v>612</v>
      </c>
      <c r="H92" s="749">
        <v>213482</v>
      </c>
      <c r="I92" s="749">
        <v>213482</v>
      </c>
      <c r="J92" s="749" t="s">
        <v>753</v>
      </c>
      <c r="K92" s="749" t="s">
        <v>754</v>
      </c>
      <c r="L92" s="752">
        <v>1501.02</v>
      </c>
      <c r="M92" s="752">
        <v>1</v>
      </c>
      <c r="N92" s="753">
        <v>1501.02</v>
      </c>
    </row>
    <row r="93" spans="1:14" ht="14.4" customHeight="1" x14ac:dyDescent="0.3">
      <c r="A93" s="747" t="s">
        <v>575</v>
      </c>
      <c r="B93" s="748" t="s">
        <v>576</v>
      </c>
      <c r="C93" s="749" t="s">
        <v>588</v>
      </c>
      <c r="D93" s="750" t="s">
        <v>589</v>
      </c>
      <c r="E93" s="751">
        <v>50113001</v>
      </c>
      <c r="F93" s="750" t="s">
        <v>599</v>
      </c>
      <c r="G93" s="749" t="s">
        <v>612</v>
      </c>
      <c r="H93" s="749">
        <v>156804</v>
      </c>
      <c r="I93" s="749">
        <v>56804</v>
      </c>
      <c r="J93" s="749" t="s">
        <v>755</v>
      </c>
      <c r="K93" s="749" t="s">
        <v>756</v>
      </c>
      <c r="L93" s="752">
        <v>31.650000000000006</v>
      </c>
      <c r="M93" s="752">
        <v>1</v>
      </c>
      <c r="N93" s="753">
        <v>31.650000000000006</v>
      </c>
    </row>
    <row r="94" spans="1:14" ht="14.4" customHeight="1" x14ac:dyDescent="0.3">
      <c r="A94" s="747" t="s">
        <v>575</v>
      </c>
      <c r="B94" s="748" t="s">
        <v>576</v>
      </c>
      <c r="C94" s="749" t="s">
        <v>588</v>
      </c>
      <c r="D94" s="750" t="s">
        <v>589</v>
      </c>
      <c r="E94" s="751">
        <v>50113001</v>
      </c>
      <c r="F94" s="750" t="s">
        <v>599</v>
      </c>
      <c r="G94" s="749" t="s">
        <v>612</v>
      </c>
      <c r="H94" s="749">
        <v>214036</v>
      </c>
      <c r="I94" s="749">
        <v>214036</v>
      </c>
      <c r="J94" s="749" t="s">
        <v>757</v>
      </c>
      <c r="K94" s="749" t="s">
        <v>758</v>
      </c>
      <c r="L94" s="752">
        <v>40.39</v>
      </c>
      <c r="M94" s="752">
        <v>2</v>
      </c>
      <c r="N94" s="753">
        <v>80.78</v>
      </c>
    </row>
    <row r="95" spans="1:14" ht="14.4" customHeight="1" x14ac:dyDescent="0.3">
      <c r="A95" s="747" t="s">
        <v>575</v>
      </c>
      <c r="B95" s="748" t="s">
        <v>576</v>
      </c>
      <c r="C95" s="749" t="s">
        <v>588</v>
      </c>
      <c r="D95" s="750" t="s">
        <v>589</v>
      </c>
      <c r="E95" s="751">
        <v>50113001</v>
      </c>
      <c r="F95" s="750" t="s">
        <v>599</v>
      </c>
      <c r="G95" s="749" t="s">
        <v>600</v>
      </c>
      <c r="H95" s="749">
        <v>180988</v>
      </c>
      <c r="I95" s="749">
        <v>180988</v>
      </c>
      <c r="J95" s="749" t="s">
        <v>759</v>
      </c>
      <c r="K95" s="749" t="s">
        <v>760</v>
      </c>
      <c r="L95" s="752">
        <v>89.767241379310349</v>
      </c>
      <c r="M95" s="752">
        <v>29</v>
      </c>
      <c r="N95" s="753">
        <v>2603.25</v>
      </c>
    </row>
    <row r="96" spans="1:14" ht="14.4" customHeight="1" x14ac:dyDescent="0.3">
      <c r="A96" s="747" t="s">
        <v>575</v>
      </c>
      <c r="B96" s="748" t="s">
        <v>576</v>
      </c>
      <c r="C96" s="749" t="s">
        <v>588</v>
      </c>
      <c r="D96" s="750" t="s">
        <v>589</v>
      </c>
      <c r="E96" s="751">
        <v>50113001</v>
      </c>
      <c r="F96" s="750" t="s">
        <v>599</v>
      </c>
      <c r="G96" s="749" t="s">
        <v>600</v>
      </c>
      <c r="H96" s="749">
        <v>31915</v>
      </c>
      <c r="I96" s="749">
        <v>31915</v>
      </c>
      <c r="J96" s="749" t="s">
        <v>761</v>
      </c>
      <c r="K96" s="749" t="s">
        <v>762</v>
      </c>
      <c r="L96" s="752">
        <v>173.69000000000003</v>
      </c>
      <c r="M96" s="752">
        <v>14</v>
      </c>
      <c r="N96" s="753">
        <v>2431.6600000000003</v>
      </c>
    </row>
    <row r="97" spans="1:14" ht="14.4" customHeight="1" x14ac:dyDescent="0.3">
      <c r="A97" s="747" t="s">
        <v>575</v>
      </c>
      <c r="B97" s="748" t="s">
        <v>576</v>
      </c>
      <c r="C97" s="749" t="s">
        <v>588</v>
      </c>
      <c r="D97" s="750" t="s">
        <v>589</v>
      </c>
      <c r="E97" s="751">
        <v>50113001</v>
      </c>
      <c r="F97" s="750" t="s">
        <v>599</v>
      </c>
      <c r="G97" s="749" t="s">
        <v>600</v>
      </c>
      <c r="H97" s="749">
        <v>47244</v>
      </c>
      <c r="I97" s="749">
        <v>47244</v>
      </c>
      <c r="J97" s="749" t="s">
        <v>763</v>
      </c>
      <c r="K97" s="749" t="s">
        <v>762</v>
      </c>
      <c r="L97" s="752">
        <v>143</v>
      </c>
      <c r="M97" s="752">
        <v>17</v>
      </c>
      <c r="N97" s="753">
        <v>2431</v>
      </c>
    </row>
    <row r="98" spans="1:14" ht="14.4" customHeight="1" x14ac:dyDescent="0.3">
      <c r="A98" s="747" t="s">
        <v>575</v>
      </c>
      <c r="B98" s="748" t="s">
        <v>576</v>
      </c>
      <c r="C98" s="749" t="s">
        <v>588</v>
      </c>
      <c r="D98" s="750" t="s">
        <v>589</v>
      </c>
      <c r="E98" s="751">
        <v>50113001</v>
      </c>
      <c r="F98" s="750" t="s">
        <v>599</v>
      </c>
      <c r="G98" s="749" t="s">
        <v>600</v>
      </c>
      <c r="H98" s="749">
        <v>47249</v>
      </c>
      <c r="I98" s="749">
        <v>47249</v>
      </c>
      <c r="J98" s="749" t="s">
        <v>763</v>
      </c>
      <c r="K98" s="749" t="s">
        <v>764</v>
      </c>
      <c r="L98" s="752">
        <v>126.5</v>
      </c>
      <c r="M98" s="752">
        <v>2</v>
      </c>
      <c r="N98" s="753">
        <v>253</v>
      </c>
    </row>
    <row r="99" spans="1:14" ht="14.4" customHeight="1" x14ac:dyDescent="0.3">
      <c r="A99" s="747" t="s">
        <v>575</v>
      </c>
      <c r="B99" s="748" t="s">
        <v>576</v>
      </c>
      <c r="C99" s="749" t="s">
        <v>588</v>
      </c>
      <c r="D99" s="750" t="s">
        <v>589</v>
      </c>
      <c r="E99" s="751">
        <v>50113001</v>
      </c>
      <c r="F99" s="750" t="s">
        <v>599</v>
      </c>
      <c r="G99" s="749" t="s">
        <v>600</v>
      </c>
      <c r="H99" s="749">
        <v>158249</v>
      </c>
      <c r="I99" s="749">
        <v>58249</v>
      </c>
      <c r="J99" s="749" t="s">
        <v>765</v>
      </c>
      <c r="K99" s="749" t="s">
        <v>577</v>
      </c>
      <c r="L99" s="752">
        <v>202.44000000000005</v>
      </c>
      <c r="M99" s="752">
        <v>1</v>
      </c>
      <c r="N99" s="753">
        <v>202.44000000000005</v>
      </c>
    </row>
    <row r="100" spans="1:14" ht="14.4" customHeight="1" x14ac:dyDescent="0.3">
      <c r="A100" s="747" t="s">
        <v>575</v>
      </c>
      <c r="B100" s="748" t="s">
        <v>576</v>
      </c>
      <c r="C100" s="749" t="s">
        <v>588</v>
      </c>
      <c r="D100" s="750" t="s">
        <v>589</v>
      </c>
      <c r="E100" s="751">
        <v>50113001</v>
      </c>
      <c r="F100" s="750" t="s">
        <v>599</v>
      </c>
      <c r="G100" s="749" t="s">
        <v>600</v>
      </c>
      <c r="H100" s="749">
        <v>149017</v>
      </c>
      <c r="I100" s="749">
        <v>49017</v>
      </c>
      <c r="J100" s="749" t="s">
        <v>766</v>
      </c>
      <c r="K100" s="749" t="s">
        <v>767</v>
      </c>
      <c r="L100" s="752">
        <v>74.20999999999998</v>
      </c>
      <c r="M100" s="752">
        <v>1</v>
      </c>
      <c r="N100" s="753">
        <v>74.20999999999998</v>
      </c>
    </row>
    <row r="101" spans="1:14" ht="14.4" customHeight="1" x14ac:dyDescent="0.3">
      <c r="A101" s="747" t="s">
        <v>575</v>
      </c>
      <c r="B101" s="748" t="s">
        <v>576</v>
      </c>
      <c r="C101" s="749" t="s">
        <v>588</v>
      </c>
      <c r="D101" s="750" t="s">
        <v>589</v>
      </c>
      <c r="E101" s="751">
        <v>50113001</v>
      </c>
      <c r="F101" s="750" t="s">
        <v>599</v>
      </c>
      <c r="G101" s="749" t="s">
        <v>600</v>
      </c>
      <c r="H101" s="749">
        <v>223136</v>
      </c>
      <c r="I101" s="749">
        <v>223136</v>
      </c>
      <c r="J101" s="749" t="s">
        <v>766</v>
      </c>
      <c r="K101" s="749" t="s">
        <v>767</v>
      </c>
      <c r="L101" s="752">
        <v>79.23</v>
      </c>
      <c r="M101" s="752">
        <v>1</v>
      </c>
      <c r="N101" s="753">
        <v>79.23</v>
      </c>
    </row>
    <row r="102" spans="1:14" ht="14.4" customHeight="1" x14ac:dyDescent="0.3">
      <c r="A102" s="747" t="s">
        <v>575</v>
      </c>
      <c r="B102" s="748" t="s">
        <v>576</v>
      </c>
      <c r="C102" s="749" t="s">
        <v>588</v>
      </c>
      <c r="D102" s="750" t="s">
        <v>589</v>
      </c>
      <c r="E102" s="751">
        <v>50113001</v>
      </c>
      <c r="F102" s="750" t="s">
        <v>599</v>
      </c>
      <c r="G102" s="749" t="s">
        <v>600</v>
      </c>
      <c r="H102" s="749">
        <v>102537</v>
      </c>
      <c r="I102" s="749">
        <v>2537</v>
      </c>
      <c r="J102" s="749" t="s">
        <v>768</v>
      </c>
      <c r="K102" s="749" t="s">
        <v>769</v>
      </c>
      <c r="L102" s="752">
        <v>38.35</v>
      </c>
      <c r="M102" s="752">
        <v>1</v>
      </c>
      <c r="N102" s="753">
        <v>38.35</v>
      </c>
    </row>
    <row r="103" spans="1:14" ht="14.4" customHeight="1" x14ac:dyDescent="0.3">
      <c r="A103" s="747" t="s">
        <v>575</v>
      </c>
      <c r="B103" s="748" t="s">
        <v>576</v>
      </c>
      <c r="C103" s="749" t="s">
        <v>588</v>
      </c>
      <c r="D103" s="750" t="s">
        <v>589</v>
      </c>
      <c r="E103" s="751">
        <v>50113001</v>
      </c>
      <c r="F103" s="750" t="s">
        <v>599</v>
      </c>
      <c r="G103" s="749" t="s">
        <v>600</v>
      </c>
      <c r="H103" s="749">
        <v>125366</v>
      </c>
      <c r="I103" s="749">
        <v>25366</v>
      </c>
      <c r="J103" s="749" t="s">
        <v>770</v>
      </c>
      <c r="K103" s="749" t="s">
        <v>771</v>
      </c>
      <c r="L103" s="752">
        <v>79.640909090909091</v>
      </c>
      <c r="M103" s="752">
        <v>11</v>
      </c>
      <c r="N103" s="753">
        <v>876.05</v>
      </c>
    </row>
    <row r="104" spans="1:14" ht="14.4" customHeight="1" x14ac:dyDescent="0.3">
      <c r="A104" s="747" t="s">
        <v>575</v>
      </c>
      <c r="B104" s="748" t="s">
        <v>576</v>
      </c>
      <c r="C104" s="749" t="s">
        <v>588</v>
      </c>
      <c r="D104" s="750" t="s">
        <v>589</v>
      </c>
      <c r="E104" s="751">
        <v>50113001</v>
      </c>
      <c r="F104" s="750" t="s">
        <v>599</v>
      </c>
      <c r="G104" s="749" t="s">
        <v>600</v>
      </c>
      <c r="H104" s="749">
        <v>215606</v>
      </c>
      <c r="I104" s="749">
        <v>215606</v>
      </c>
      <c r="J104" s="749" t="s">
        <v>770</v>
      </c>
      <c r="K104" s="749" t="s">
        <v>771</v>
      </c>
      <c r="L104" s="752">
        <v>72.100909090909099</v>
      </c>
      <c r="M104" s="752">
        <v>11</v>
      </c>
      <c r="N104" s="753">
        <v>793.11000000000013</v>
      </c>
    </row>
    <row r="105" spans="1:14" ht="14.4" customHeight="1" x14ac:dyDescent="0.3">
      <c r="A105" s="747" t="s">
        <v>575</v>
      </c>
      <c r="B105" s="748" t="s">
        <v>576</v>
      </c>
      <c r="C105" s="749" t="s">
        <v>588</v>
      </c>
      <c r="D105" s="750" t="s">
        <v>589</v>
      </c>
      <c r="E105" s="751">
        <v>50113001</v>
      </c>
      <c r="F105" s="750" t="s">
        <v>599</v>
      </c>
      <c r="G105" s="749" t="s">
        <v>600</v>
      </c>
      <c r="H105" s="749">
        <v>155936</v>
      </c>
      <c r="I105" s="749">
        <v>155936</v>
      </c>
      <c r="J105" s="749" t="s">
        <v>772</v>
      </c>
      <c r="K105" s="749" t="s">
        <v>773</v>
      </c>
      <c r="L105" s="752">
        <v>247.37666666666669</v>
      </c>
      <c r="M105" s="752">
        <v>3</v>
      </c>
      <c r="N105" s="753">
        <v>742.13000000000011</v>
      </c>
    </row>
    <row r="106" spans="1:14" ht="14.4" customHeight="1" x14ac:dyDescent="0.3">
      <c r="A106" s="747" t="s">
        <v>575</v>
      </c>
      <c r="B106" s="748" t="s">
        <v>576</v>
      </c>
      <c r="C106" s="749" t="s">
        <v>588</v>
      </c>
      <c r="D106" s="750" t="s">
        <v>589</v>
      </c>
      <c r="E106" s="751">
        <v>50113001</v>
      </c>
      <c r="F106" s="750" t="s">
        <v>599</v>
      </c>
      <c r="G106" s="749" t="s">
        <v>612</v>
      </c>
      <c r="H106" s="749">
        <v>100308</v>
      </c>
      <c r="I106" s="749">
        <v>100308</v>
      </c>
      <c r="J106" s="749" t="s">
        <v>774</v>
      </c>
      <c r="K106" s="749" t="s">
        <v>775</v>
      </c>
      <c r="L106" s="752">
        <v>46.900000000000006</v>
      </c>
      <c r="M106" s="752">
        <v>36</v>
      </c>
      <c r="N106" s="753">
        <v>1688.4</v>
      </c>
    </row>
    <row r="107" spans="1:14" ht="14.4" customHeight="1" x14ac:dyDescent="0.3">
      <c r="A107" s="747" t="s">
        <v>575</v>
      </c>
      <c r="B107" s="748" t="s">
        <v>576</v>
      </c>
      <c r="C107" s="749" t="s">
        <v>588</v>
      </c>
      <c r="D107" s="750" t="s">
        <v>589</v>
      </c>
      <c r="E107" s="751">
        <v>50113001</v>
      </c>
      <c r="F107" s="750" t="s">
        <v>599</v>
      </c>
      <c r="G107" s="749" t="s">
        <v>600</v>
      </c>
      <c r="H107" s="749">
        <v>214355</v>
      </c>
      <c r="I107" s="749">
        <v>214355</v>
      </c>
      <c r="J107" s="749" t="s">
        <v>776</v>
      </c>
      <c r="K107" s="749" t="s">
        <v>777</v>
      </c>
      <c r="L107" s="752">
        <v>224.54428571428571</v>
      </c>
      <c r="M107" s="752">
        <v>7</v>
      </c>
      <c r="N107" s="753">
        <v>1571.81</v>
      </c>
    </row>
    <row r="108" spans="1:14" ht="14.4" customHeight="1" x14ac:dyDescent="0.3">
      <c r="A108" s="747" t="s">
        <v>575</v>
      </c>
      <c r="B108" s="748" t="s">
        <v>576</v>
      </c>
      <c r="C108" s="749" t="s">
        <v>588</v>
      </c>
      <c r="D108" s="750" t="s">
        <v>589</v>
      </c>
      <c r="E108" s="751">
        <v>50113001</v>
      </c>
      <c r="F108" s="750" t="s">
        <v>599</v>
      </c>
      <c r="G108" s="749" t="s">
        <v>600</v>
      </c>
      <c r="H108" s="749">
        <v>100858</v>
      </c>
      <c r="I108" s="749">
        <v>858</v>
      </c>
      <c r="J108" s="749" t="s">
        <v>778</v>
      </c>
      <c r="K108" s="749" t="s">
        <v>779</v>
      </c>
      <c r="L108" s="752">
        <v>33.1</v>
      </c>
      <c r="M108" s="752">
        <v>10</v>
      </c>
      <c r="N108" s="753">
        <v>331</v>
      </c>
    </row>
    <row r="109" spans="1:14" ht="14.4" customHeight="1" x14ac:dyDescent="0.3">
      <c r="A109" s="747" t="s">
        <v>575</v>
      </c>
      <c r="B109" s="748" t="s">
        <v>576</v>
      </c>
      <c r="C109" s="749" t="s">
        <v>588</v>
      </c>
      <c r="D109" s="750" t="s">
        <v>589</v>
      </c>
      <c r="E109" s="751">
        <v>50113001</v>
      </c>
      <c r="F109" s="750" t="s">
        <v>599</v>
      </c>
      <c r="G109" s="749" t="s">
        <v>600</v>
      </c>
      <c r="H109" s="749">
        <v>216572</v>
      </c>
      <c r="I109" s="749">
        <v>216572</v>
      </c>
      <c r="J109" s="749" t="s">
        <v>780</v>
      </c>
      <c r="K109" s="749" t="s">
        <v>781</v>
      </c>
      <c r="L109" s="752">
        <v>36.281216216216222</v>
      </c>
      <c r="M109" s="752">
        <v>74</v>
      </c>
      <c r="N109" s="753">
        <v>2684.8100000000004</v>
      </c>
    </row>
    <row r="110" spans="1:14" ht="14.4" customHeight="1" x14ac:dyDescent="0.3">
      <c r="A110" s="747" t="s">
        <v>575</v>
      </c>
      <c r="B110" s="748" t="s">
        <v>576</v>
      </c>
      <c r="C110" s="749" t="s">
        <v>588</v>
      </c>
      <c r="D110" s="750" t="s">
        <v>589</v>
      </c>
      <c r="E110" s="751">
        <v>50113001</v>
      </c>
      <c r="F110" s="750" t="s">
        <v>599</v>
      </c>
      <c r="G110" s="749" t="s">
        <v>600</v>
      </c>
      <c r="H110" s="749">
        <v>100168</v>
      </c>
      <c r="I110" s="749">
        <v>168</v>
      </c>
      <c r="J110" s="749" t="s">
        <v>782</v>
      </c>
      <c r="K110" s="749" t="s">
        <v>783</v>
      </c>
      <c r="L110" s="752">
        <v>43.140000000000015</v>
      </c>
      <c r="M110" s="752">
        <v>1</v>
      </c>
      <c r="N110" s="753">
        <v>43.140000000000015</v>
      </c>
    </row>
    <row r="111" spans="1:14" ht="14.4" customHeight="1" x14ac:dyDescent="0.3">
      <c r="A111" s="747" t="s">
        <v>575</v>
      </c>
      <c r="B111" s="748" t="s">
        <v>576</v>
      </c>
      <c r="C111" s="749" t="s">
        <v>588</v>
      </c>
      <c r="D111" s="750" t="s">
        <v>589</v>
      </c>
      <c r="E111" s="751">
        <v>50113001</v>
      </c>
      <c r="F111" s="750" t="s">
        <v>599</v>
      </c>
      <c r="G111" s="749" t="s">
        <v>600</v>
      </c>
      <c r="H111" s="749">
        <v>109159</v>
      </c>
      <c r="I111" s="749">
        <v>9159</v>
      </c>
      <c r="J111" s="749" t="s">
        <v>784</v>
      </c>
      <c r="K111" s="749" t="s">
        <v>785</v>
      </c>
      <c r="L111" s="752">
        <v>143.83999999999995</v>
      </c>
      <c r="M111" s="752">
        <v>3</v>
      </c>
      <c r="N111" s="753">
        <v>431.51999999999987</v>
      </c>
    </row>
    <row r="112" spans="1:14" ht="14.4" customHeight="1" x14ac:dyDescent="0.3">
      <c r="A112" s="747" t="s">
        <v>575</v>
      </c>
      <c r="B112" s="748" t="s">
        <v>576</v>
      </c>
      <c r="C112" s="749" t="s">
        <v>588</v>
      </c>
      <c r="D112" s="750" t="s">
        <v>589</v>
      </c>
      <c r="E112" s="751">
        <v>50113001</v>
      </c>
      <c r="F112" s="750" t="s">
        <v>599</v>
      </c>
      <c r="G112" s="749" t="s">
        <v>600</v>
      </c>
      <c r="H112" s="749">
        <v>223200</v>
      </c>
      <c r="I112" s="749">
        <v>223200</v>
      </c>
      <c r="J112" s="749" t="s">
        <v>784</v>
      </c>
      <c r="K112" s="749" t="s">
        <v>785</v>
      </c>
      <c r="L112" s="752">
        <v>145.13600000000002</v>
      </c>
      <c r="M112" s="752">
        <v>5</v>
      </c>
      <c r="N112" s="753">
        <v>725.68000000000006</v>
      </c>
    </row>
    <row r="113" spans="1:14" ht="14.4" customHeight="1" x14ac:dyDescent="0.3">
      <c r="A113" s="747" t="s">
        <v>575</v>
      </c>
      <c r="B113" s="748" t="s">
        <v>576</v>
      </c>
      <c r="C113" s="749" t="s">
        <v>588</v>
      </c>
      <c r="D113" s="750" t="s">
        <v>589</v>
      </c>
      <c r="E113" s="751">
        <v>50113001</v>
      </c>
      <c r="F113" s="750" t="s">
        <v>599</v>
      </c>
      <c r="G113" s="749" t="s">
        <v>600</v>
      </c>
      <c r="H113" s="749">
        <v>847630</v>
      </c>
      <c r="I113" s="749">
        <v>0</v>
      </c>
      <c r="J113" s="749" t="s">
        <v>786</v>
      </c>
      <c r="K113" s="749" t="s">
        <v>577</v>
      </c>
      <c r="L113" s="752">
        <v>281.58999999999992</v>
      </c>
      <c r="M113" s="752">
        <v>1</v>
      </c>
      <c r="N113" s="753">
        <v>281.58999999999992</v>
      </c>
    </row>
    <row r="114" spans="1:14" ht="14.4" customHeight="1" x14ac:dyDescent="0.3">
      <c r="A114" s="747" t="s">
        <v>575</v>
      </c>
      <c r="B114" s="748" t="s">
        <v>576</v>
      </c>
      <c r="C114" s="749" t="s">
        <v>588</v>
      </c>
      <c r="D114" s="750" t="s">
        <v>589</v>
      </c>
      <c r="E114" s="751">
        <v>50113001</v>
      </c>
      <c r="F114" s="750" t="s">
        <v>599</v>
      </c>
      <c r="G114" s="749" t="s">
        <v>600</v>
      </c>
      <c r="H114" s="749">
        <v>842703</v>
      </c>
      <c r="I114" s="749">
        <v>0</v>
      </c>
      <c r="J114" s="749" t="s">
        <v>787</v>
      </c>
      <c r="K114" s="749" t="s">
        <v>577</v>
      </c>
      <c r="L114" s="752">
        <v>53.540909090909103</v>
      </c>
      <c r="M114" s="752">
        <v>11</v>
      </c>
      <c r="N114" s="753">
        <v>588.95000000000016</v>
      </c>
    </row>
    <row r="115" spans="1:14" ht="14.4" customHeight="1" x14ac:dyDescent="0.3">
      <c r="A115" s="747" t="s">
        <v>575</v>
      </c>
      <c r="B115" s="748" t="s">
        <v>576</v>
      </c>
      <c r="C115" s="749" t="s">
        <v>588</v>
      </c>
      <c r="D115" s="750" t="s">
        <v>589</v>
      </c>
      <c r="E115" s="751">
        <v>50113001</v>
      </c>
      <c r="F115" s="750" t="s">
        <v>599</v>
      </c>
      <c r="G115" s="749" t="s">
        <v>600</v>
      </c>
      <c r="H115" s="749">
        <v>51366</v>
      </c>
      <c r="I115" s="749">
        <v>51366</v>
      </c>
      <c r="J115" s="749" t="s">
        <v>788</v>
      </c>
      <c r="K115" s="749" t="s">
        <v>789</v>
      </c>
      <c r="L115" s="752">
        <v>171.6</v>
      </c>
      <c r="M115" s="752">
        <v>112</v>
      </c>
      <c r="N115" s="753">
        <v>19219.2</v>
      </c>
    </row>
    <row r="116" spans="1:14" ht="14.4" customHeight="1" x14ac:dyDescent="0.3">
      <c r="A116" s="747" t="s">
        <v>575</v>
      </c>
      <c r="B116" s="748" t="s">
        <v>576</v>
      </c>
      <c r="C116" s="749" t="s">
        <v>588</v>
      </c>
      <c r="D116" s="750" t="s">
        <v>589</v>
      </c>
      <c r="E116" s="751">
        <v>50113001</v>
      </c>
      <c r="F116" s="750" t="s">
        <v>599</v>
      </c>
      <c r="G116" s="749" t="s">
        <v>600</v>
      </c>
      <c r="H116" s="749">
        <v>51367</v>
      </c>
      <c r="I116" s="749">
        <v>51367</v>
      </c>
      <c r="J116" s="749" t="s">
        <v>788</v>
      </c>
      <c r="K116" s="749" t="s">
        <v>790</v>
      </c>
      <c r="L116" s="752">
        <v>92.95</v>
      </c>
      <c r="M116" s="752">
        <v>32</v>
      </c>
      <c r="N116" s="753">
        <v>2974.4</v>
      </c>
    </row>
    <row r="117" spans="1:14" ht="14.4" customHeight="1" x14ac:dyDescent="0.3">
      <c r="A117" s="747" t="s">
        <v>575</v>
      </c>
      <c r="B117" s="748" t="s">
        <v>576</v>
      </c>
      <c r="C117" s="749" t="s">
        <v>588</v>
      </c>
      <c r="D117" s="750" t="s">
        <v>589</v>
      </c>
      <c r="E117" s="751">
        <v>50113001</v>
      </c>
      <c r="F117" s="750" t="s">
        <v>599</v>
      </c>
      <c r="G117" s="749" t="s">
        <v>600</v>
      </c>
      <c r="H117" s="749">
        <v>51383</v>
      </c>
      <c r="I117" s="749">
        <v>51383</v>
      </c>
      <c r="J117" s="749" t="s">
        <v>788</v>
      </c>
      <c r="K117" s="749" t="s">
        <v>791</v>
      </c>
      <c r="L117" s="752">
        <v>93.5</v>
      </c>
      <c r="M117" s="752">
        <v>17</v>
      </c>
      <c r="N117" s="753">
        <v>1589.5</v>
      </c>
    </row>
    <row r="118" spans="1:14" ht="14.4" customHeight="1" x14ac:dyDescent="0.3">
      <c r="A118" s="747" t="s">
        <v>575</v>
      </c>
      <c r="B118" s="748" t="s">
        <v>576</v>
      </c>
      <c r="C118" s="749" t="s">
        <v>588</v>
      </c>
      <c r="D118" s="750" t="s">
        <v>589</v>
      </c>
      <c r="E118" s="751">
        <v>50113001</v>
      </c>
      <c r="F118" s="750" t="s">
        <v>599</v>
      </c>
      <c r="G118" s="749" t="s">
        <v>600</v>
      </c>
      <c r="H118" s="749">
        <v>51384</v>
      </c>
      <c r="I118" s="749">
        <v>51384</v>
      </c>
      <c r="J118" s="749" t="s">
        <v>788</v>
      </c>
      <c r="K118" s="749" t="s">
        <v>792</v>
      </c>
      <c r="L118" s="752">
        <v>192.49999780638586</v>
      </c>
      <c r="M118" s="752">
        <v>6</v>
      </c>
      <c r="N118" s="753">
        <v>1154.9999868383152</v>
      </c>
    </row>
    <row r="119" spans="1:14" ht="14.4" customHeight="1" x14ac:dyDescent="0.3">
      <c r="A119" s="747" t="s">
        <v>575</v>
      </c>
      <c r="B119" s="748" t="s">
        <v>576</v>
      </c>
      <c r="C119" s="749" t="s">
        <v>588</v>
      </c>
      <c r="D119" s="750" t="s">
        <v>589</v>
      </c>
      <c r="E119" s="751">
        <v>50113001</v>
      </c>
      <c r="F119" s="750" t="s">
        <v>599</v>
      </c>
      <c r="G119" s="749" t="s">
        <v>600</v>
      </c>
      <c r="H119" s="749">
        <v>132082</v>
      </c>
      <c r="I119" s="749">
        <v>32082</v>
      </c>
      <c r="J119" s="749" t="s">
        <v>793</v>
      </c>
      <c r="K119" s="749" t="s">
        <v>794</v>
      </c>
      <c r="L119" s="752">
        <v>82.06</v>
      </c>
      <c r="M119" s="752">
        <v>2</v>
      </c>
      <c r="N119" s="753">
        <v>164.12</v>
      </c>
    </row>
    <row r="120" spans="1:14" ht="14.4" customHeight="1" x14ac:dyDescent="0.3">
      <c r="A120" s="747" t="s">
        <v>575</v>
      </c>
      <c r="B120" s="748" t="s">
        <v>576</v>
      </c>
      <c r="C120" s="749" t="s">
        <v>588</v>
      </c>
      <c r="D120" s="750" t="s">
        <v>589</v>
      </c>
      <c r="E120" s="751">
        <v>50113001</v>
      </c>
      <c r="F120" s="750" t="s">
        <v>599</v>
      </c>
      <c r="G120" s="749" t="s">
        <v>600</v>
      </c>
      <c r="H120" s="749">
        <v>159982</v>
      </c>
      <c r="I120" s="749">
        <v>59982</v>
      </c>
      <c r="J120" s="749" t="s">
        <v>795</v>
      </c>
      <c r="K120" s="749" t="s">
        <v>796</v>
      </c>
      <c r="L120" s="752">
        <v>49.974999999999994</v>
      </c>
      <c r="M120" s="752">
        <v>4</v>
      </c>
      <c r="N120" s="753">
        <v>199.89999999999998</v>
      </c>
    </row>
    <row r="121" spans="1:14" ht="14.4" customHeight="1" x14ac:dyDescent="0.3">
      <c r="A121" s="747" t="s">
        <v>575</v>
      </c>
      <c r="B121" s="748" t="s">
        <v>576</v>
      </c>
      <c r="C121" s="749" t="s">
        <v>588</v>
      </c>
      <c r="D121" s="750" t="s">
        <v>589</v>
      </c>
      <c r="E121" s="751">
        <v>50113001</v>
      </c>
      <c r="F121" s="750" t="s">
        <v>599</v>
      </c>
      <c r="G121" s="749" t="s">
        <v>600</v>
      </c>
      <c r="H121" s="749">
        <v>152266</v>
      </c>
      <c r="I121" s="749">
        <v>52266</v>
      </c>
      <c r="J121" s="749" t="s">
        <v>797</v>
      </c>
      <c r="K121" s="749" t="s">
        <v>798</v>
      </c>
      <c r="L121" s="752">
        <v>40.925555555555562</v>
      </c>
      <c r="M121" s="752">
        <v>9</v>
      </c>
      <c r="N121" s="753">
        <v>368.33000000000004</v>
      </c>
    </row>
    <row r="122" spans="1:14" ht="14.4" customHeight="1" x14ac:dyDescent="0.3">
      <c r="A122" s="747" t="s">
        <v>575</v>
      </c>
      <c r="B122" s="748" t="s">
        <v>576</v>
      </c>
      <c r="C122" s="749" t="s">
        <v>588</v>
      </c>
      <c r="D122" s="750" t="s">
        <v>589</v>
      </c>
      <c r="E122" s="751">
        <v>50113001</v>
      </c>
      <c r="F122" s="750" t="s">
        <v>599</v>
      </c>
      <c r="G122" s="749" t="s">
        <v>600</v>
      </c>
      <c r="H122" s="749">
        <v>394712</v>
      </c>
      <c r="I122" s="749">
        <v>0</v>
      </c>
      <c r="J122" s="749" t="s">
        <v>799</v>
      </c>
      <c r="K122" s="749" t="s">
        <v>800</v>
      </c>
      <c r="L122" s="752">
        <v>23.7</v>
      </c>
      <c r="M122" s="752">
        <v>18</v>
      </c>
      <c r="N122" s="753">
        <v>426.59999999999997</v>
      </c>
    </row>
    <row r="123" spans="1:14" ht="14.4" customHeight="1" x14ac:dyDescent="0.3">
      <c r="A123" s="747" t="s">
        <v>575</v>
      </c>
      <c r="B123" s="748" t="s">
        <v>576</v>
      </c>
      <c r="C123" s="749" t="s">
        <v>588</v>
      </c>
      <c r="D123" s="750" t="s">
        <v>589</v>
      </c>
      <c r="E123" s="751">
        <v>50113001</v>
      </c>
      <c r="F123" s="750" t="s">
        <v>599</v>
      </c>
      <c r="G123" s="749" t="s">
        <v>600</v>
      </c>
      <c r="H123" s="749">
        <v>100802</v>
      </c>
      <c r="I123" s="749">
        <v>0</v>
      </c>
      <c r="J123" s="749" t="s">
        <v>801</v>
      </c>
      <c r="K123" s="749" t="s">
        <v>802</v>
      </c>
      <c r="L123" s="752">
        <v>85.889726668736458</v>
      </c>
      <c r="M123" s="752">
        <v>24</v>
      </c>
      <c r="N123" s="753">
        <v>2061.3534400496751</v>
      </c>
    </row>
    <row r="124" spans="1:14" ht="14.4" customHeight="1" x14ac:dyDescent="0.3">
      <c r="A124" s="747" t="s">
        <v>575</v>
      </c>
      <c r="B124" s="748" t="s">
        <v>576</v>
      </c>
      <c r="C124" s="749" t="s">
        <v>588</v>
      </c>
      <c r="D124" s="750" t="s">
        <v>589</v>
      </c>
      <c r="E124" s="751">
        <v>50113001</v>
      </c>
      <c r="F124" s="750" t="s">
        <v>599</v>
      </c>
      <c r="G124" s="749" t="s">
        <v>600</v>
      </c>
      <c r="H124" s="749">
        <v>158011</v>
      </c>
      <c r="I124" s="749">
        <v>158011</v>
      </c>
      <c r="J124" s="749" t="s">
        <v>803</v>
      </c>
      <c r="K124" s="749" t="s">
        <v>804</v>
      </c>
      <c r="L124" s="752">
        <v>98.14</v>
      </c>
      <c r="M124" s="752">
        <v>1</v>
      </c>
      <c r="N124" s="753">
        <v>98.14</v>
      </c>
    </row>
    <row r="125" spans="1:14" ht="14.4" customHeight="1" x14ac:dyDescent="0.3">
      <c r="A125" s="747" t="s">
        <v>575</v>
      </c>
      <c r="B125" s="748" t="s">
        <v>576</v>
      </c>
      <c r="C125" s="749" t="s">
        <v>588</v>
      </c>
      <c r="D125" s="750" t="s">
        <v>589</v>
      </c>
      <c r="E125" s="751">
        <v>50113001</v>
      </c>
      <c r="F125" s="750" t="s">
        <v>599</v>
      </c>
      <c r="G125" s="749" t="s">
        <v>600</v>
      </c>
      <c r="H125" s="749">
        <v>100489</v>
      </c>
      <c r="I125" s="749">
        <v>489</v>
      </c>
      <c r="J125" s="749" t="s">
        <v>805</v>
      </c>
      <c r="K125" s="749" t="s">
        <v>806</v>
      </c>
      <c r="L125" s="752">
        <v>41.899999999999991</v>
      </c>
      <c r="M125" s="752">
        <v>1</v>
      </c>
      <c r="N125" s="753">
        <v>41.899999999999991</v>
      </c>
    </row>
    <row r="126" spans="1:14" ht="14.4" customHeight="1" x14ac:dyDescent="0.3">
      <c r="A126" s="747" t="s">
        <v>575</v>
      </c>
      <c r="B126" s="748" t="s">
        <v>576</v>
      </c>
      <c r="C126" s="749" t="s">
        <v>588</v>
      </c>
      <c r="D126" s="750" t="s">
        <v>589</v>
      </c>
      <c r="E126" s="751">
        <v>50113001</v>
      </c>
      <c r="F126" s="750" t="s">
        <v>599</v>
      </c>
      <c r="G126" s="749" t="s">
        <v>600</v>
      </c>
      <c r="H126" s="749">
        <v>100720</v>
      </c>
      <c r="I126" s="749">
        <v>720</v>
      </c>
      <c r="J126" s="749" t="s">
        <v>805</v>
      </c>
      <c r="K126" s="749" t="s">
        <v>807</v>
      </c>
      <c r="L126" s="752">
        <v>78.636666666666656</v>
      </c>
      <c r="M126" s="752">
        <v>3</v>
      </c>
      <c r="N126" s="753">
        <v>235.90999999999997</v>
      </c>
    </row>
    <row r="127" spans="1:14" ht="14.4" customHeight="1" x14ac:dyDescent="0.3">
      <c r="A127" s="747" t="s">
        <v>575</v>
      </c>
      <c r="B127" s="748" t="s">
        <v>576</v>
      </c>
      <c r="C127" s="749" t="s">
        <v>588</v>
      </c>
      <c r="D127" s="750" t="s">
        <v>589</v>
      </c>
      <c r="E127" s="751">
        <v>50113001</v>
      </c>
      <c r="F127" s="750" t="s">
        <v>599</v>
      </c>
      <c r="G127" s="749" t="s">
        <v>612</v>
      </c>
      <c r="H127" s="749">
        <v>166760</v>
      </c>
      <c r="I127" s="749">
        <v>166760</v>
      </c>
      <c r="J127" s="749" t="s">
        <v>808</v>
      </c>
      <c r="K127" s="749" t="s">
        <v>809</v>
      </c>
      <c r="L127" s="752">
        <v>312.46999999999997</v>
      </c>
      <c r="M127" s="752">
        <v>1</v>
      </c>
      <c r="N127" s="753">
        <v>312.46999999999997</v>
      </c>
    </row>
    <row r="128" spans="1:14" ht="14.4" customHeight="1" x14ac:dyDescent="0.3">
      <c r="A128" s="747" t="s">
        <v>575</v>
      </c>
      <c r="B128" s="748" t="s">
        <v>576</v>
      </c>
      <c r="C128" s="749" t="s">
        <v>588</v>
      </c>
      <c r="D128" s="750" t="s">
        <v>589</v>
      </c>
      <c r="E128" s="751">
        <v>50113001</v>
      </c>
      <c r="F128" s="750" t="s">
        <v>599</v>
      </c>
      <c r="G128" s="749" t="s">
        <v>600</v>
      </c>
      <c r="H128" s="749">
        <v>930432</v>
      </c>
      <c r="I128" s="749">
        <v>0</v>
      </c>
      <c r="J128" s="749" t="s">
        <v>810</v>
      </c>
      <c r="K128" s="749" t="s">
        <v>577</v>
      </c>
      <c r="L128" s="752">
        <v>77.513798200730676</v>
      </c>
      <c r="M128" s="752">
        <v>1</v>
      </c>
      <c r="N128" s="753">
        <v>77.513798200730676</v>
      </c>
    </row>
    <row r="129" spans="1:14" ht="14.4" customHeight="1" x14ac:dyDescent="0.3">
      <c r="A129" s="747" t="s">
        <v>575</v>
      </c>
      <c r="B129" s="748" t="s">
        <v>576</v>
      </c>
      <c r="C129" s="749" t="s">
        <v>588</v>
      </c>
      <c r="D129" s="750" t="s">
        <v>589</v>
      </c>
      <c r="E129" s="751">
        <v>50113001</v>
      </c>
      <c r="F129" s="750" t="s">
        <v>599</v>
      </c>
      <c r="G129" s="749" t="s">
        <v>600</v>
      </c>
      <c r="H129" s="749">
        <v>930661</v>
      </c>
      <c r="I129" s="749">
        <v>0</v>
      </c>
      <c r="J129" s="749" t="s">
        <v>811</v>
      </c>
      <c r="K129" s="749" t="s">
        <v>577</v>
      </c>
      <c r="L129" s="752">
        <v>316.91684489738145</v>
      </c>
      <c r="M129" s="752">
        <v>19</v>
      </c>
      <c r="N129" s="753">
        <v>6021.4200530502476</v>
      </c>
    </row>
    <row r="130" spans="1:14" ht="14.4" customHeight="1" x14ac:dyDescent="0.3">
      <c r="A130" s="747" t="s">
        <v>575</v>
      </c>
      <c r="B130" s="748" t="s">
        <v>576</v>
      </c>
      <c r="C130" s="749" t="s">
        <v>588</v>
      </c>
      <c r="D130" s="750" t="s">
        <v>589</v>
      </c>
      <c r="E130" s="751">
        <v>50113001</v>
      </c>
      <c r="F130" s="750" t="s">
        <v>599</v>
      </c>
      <c r="G130" s="749" t="s">
        <v>600</v>
      </c>
      <c r="H130" s="749">
        <v>500326</v>
      </c>
      <c r="I130" s="749">
        <v>1000</v>
      </c>
      <c r="J130" s="749" t="s">
        <v>812</v>
      </c>
      <c r="K130" s="749" t="s">
        <v>577</v>
      </c>
      <c r="L130" s="752">
        <v>140.68195737410821</v>
      </c>
      <c r="M130" s="752">
        <v>2</v>
      </c>
      <c r="N130" s="753">
        <v>281.36391474821642</v>
      </c>
    </row>
    <row r="131" spans="1:14" ht="14.4" customHeight="1" x14ac:dyDescent="0.3">
      <c r="A131" s="747" t="s">
        <v>575</v>
      </c>
      <c r="B131" s="748" t="s">
        <v>576</v>
      </c>
      <c r="C131" s="749" t="s">
        <v>588</v>
      </c>
      <c r="D131" s="750" t="s">
        <v>589</v>
      </c>
      <c r="E131" s="751">
        <v>50113001</v>
      </c>
      <c r="F131" s="750" t="s">
        <v>599</v>
      </c>
      <c r="G131" s="749" t="s">
        <v>600</v>
      </c>
      <c r="H131" s="749">
        <v>844940</v>
      </c>
      <c r="I131" s="749">
        <v>0</v>
      </c>
      <c r="J131" s="749" t="s">
        <v>813</v>
      </c>
      <c r="K131" s="749" t="s">
        <v>577</v>
      </c>
      <c r="L131" s="752">
        <v>102.6536013379758</v>
      </c>
      <c r="M131" s="752">
        <v>7</v>
      </c>
      <c r="N131" s="753">
        <v>718.57520936583057</v>
      </c>
    </row>
    <row r="132" spans="1:14" ht="14.4" customHeight="1" x14ac:dyDescent="0.3">
      <c r="A132" s="747" t="s">
        <v>575</v>
      </c>
      <c r="B132" s="748" t="s">
        <v>576</v>
      </c>
      <c r="C132" s="749" t="s">
        <v>588</v>
      </c>
      <c r="D132" s="750" t="s">
        <v>589</v>
      </c>
      <c r="E132" s="751">
        <v>50113001</v>
      </c>
      <c r="F132" s="750" t="s">
        <v>599</v>
      </c>
      <c r="G132" s="749" t="s">
        <v>600</v>
      </c>
      <c r="H132" s="749">
        <v>900496</v>
      </c>
      <c r="I132" s="749">
        <v>0</v>
      </c>
      <c r="J132" s="749" t="s">
        <v>814</v>
      </c>
      <c r="K132" s="749" t="s">
        <v>577</v>
      </c>
      <c r="L132" s="752">
        <v>60.256481810133195</v>
      </c>
      <c r="M132" s="752">
        <v>4</v>
      </c>
      <c r="N132" s="753">
        <v>241.02592724053278</v>
      </c>
    </row>
    <row r="133" spans="1:14" ht="14.4" customHeight="1" x14ac:dyDescent="0.3">
      <c r="A133" s="747" t="s">
        <v>575</v>
      </c>
      <c r="B133" s="748" t="s">
        <v>576</v>
      </c>
      <c r="C133" s="749" t="s">
        <v>588</v>
      </c>
      <c r="D133" s="750" t="s">
        <v>589</v>
      </c>
      <c r="E133" s="751">
        <v>50113001</v>
      </c>
      <c r="F133" s="750" t="s">
        <v>599</v>
      </c>
      <c r="G133" s="749" t="s">
        <v>600</v>
      </c>
      <c r="H133" s="749">
        <v>921308</v>
      </c>
      <c r="I133" s="749">
        <v>0</v>
      </c>
      <c r="J133" s="749" t="s">
        <v>815</v>
      </c>
      <c r="K133" s="749" t="s">
        <v>577</v>
      </c>
      <c r="L133" s="752">
        <v>153.14655989220824</v>
      </c>
      <c r="M133" s="752">
        <v>7</v>
      </c>
      <c r="N133" s="753">
        <v>1072.0259192454578</v>
      </c>
    </row>
    <row r="134" spans="1:14" ht="14.4" customHeight="1" x14ac:dyDescent="0.3">
      <c r="A134" s="747" t="s">
        <v>575</v>
      </c>
      <c r="B134" s="748" t="s">
        <v>576</v>
      </c>
      <c r="C134" s="749" t="s">
        <v>588</v>
      </c>
      <c r="D134" s="750" t="s">
        <v>589</v>
      </c>
      <c r="E134" s="751">
        <v>50113001</v>
      </c>
      <c r="F134" s="750" t="s">
        <v>599</v>
      </c>
      <c r="G134" s="749" t="s">
        <v>600</v>
      </c>
      <c r="H134" s="749">
        <v>396671</v>
      </c>
      <c r="I134" s="749">
        <v>0</v>
      </c>
      <c r="J134" s="749" t="s">
        <v>816</v>
      </c>
      <c r="K134" s="749" t="s">
        <v>577</v>
      </c>
      <c r="L134" s="752">
        <v>256.08333748106975</v>
      </c>
      <c r="M134" s="752">
        <v>1</v>
      </c>
      <c r="N134" s="753">
        <v>256.08333748106975</v>
      </c>
    </row>
    <row r="135" spans="1:14" ht="14.4" customHeight="1" x14ac:dyDescent="0.3">
      <c r="A135" s="747" t="s">
        <v>575</v>
      </c>
      <c r="B135" s="748" t="s">
        <v>576</v>
      </c>
      <c r="C135" s="749" t="s">
        <v>588</v>
      </c>
      <c r="D135" s="750" t="s">
        <v>589</v>
      </c>
      <c r="E135" s="751">
        <v>50113001</v>
      </c>
      <c r="F135" s="750" t="s">
        <v>599</v>
      </c>
      <c r="G135" s="749" t="s">
        <v>600</v>
      </c>
      <c r="H135" s="749">
        <v>501066</v>
      </c>
      <c r="I135" s="749">
        <v>0</v>
      </c>
      <c r="J135" s="749" t="s">
        <v>817</v>
      </c>
      <c r="K135" s="749" t="s">
        <v>818</v>
      </c>
      <c r="L135" s="752">
        <v>579.03896416101713</v>
      </c>
      <c r="M135" s="752">
        <v>10</v>
      </c>
      <c r="N135" s="753">
        <v>5790.3896416101716</v>
      </c>
    </row>
    <row r="136" spans="1:14" ht="14.4" customHeight="1" x14ac:dyDescent="0.3">
      <c r="A136" s="747" t="s">
        <v>575</v>
      </c>
      <c r="B136" s="748" t="s">
        <v>576</v>
      </c>
      <c r="C136" s="749" t="s">
        <v>588</v>
      </c>
      <c r="D136" s="750" t="s">
        <v>589</v>
      </c>
      <c r="E136" s="751">
        <v>50113001</v>
      </c>
      <c r="F136" s="750" t="s">
        <v>599</v>
      </c>
      <c r="G136" s="749" t="s">
        <v>600</v>
      </c>
      <c r="H136" s="749">
        <v>921048</v>
      </c>
      <c r="I136" s="749">
        <v>0</v>
      </c>
      <c r="J136" s="749" t="s">
        <v>819</v>
      </c>
      <c r="K136" s="749" t="s">
        <v>577</v>
      </c>
      <c r="L136" s="752">
        <v>71.232508732930896</v>
      </c>
      <c r="M136" s="752">
        <v>29</v>
      </c>
      <c r="N136" s="753">
        <v>2065.7427532549959</v>
      </c>
    </row>
    <row r="137" spans="1:14" ht="14.4" customHeight="1" x14ac:dyDescent="0.3">
      <c r="A137" s="747" t="s">
        <v>575</v>
      </c>
      <c r="B137" s="748" t="s">
        <v>576</v>
      </c>
      <c r="C137" s="749" t="s">
        <v>588</v>
      </c>
      <c r="D137" s="750" t="s">
        <v>589</v>
      </c>
      <c r="E137" s="751">
        <v>50113001</v>
      </c>
      <c r="F137" s="750" t="s">
        <v>599</v>
      </c>
      <c r="G137" s="749" t="s">
        <v>600</v>
      </c>
      <c r="H137" s="749">
        <v>841679</v>
      </c>
      <c r="I137" s="749">
        <v>0</v>
      </c>
      <c r="J137" s="749" t="s">
        <v>820</v>
      </c>
      <c r="K137" s="749" t="s">
        <v>577</v>
      </c>
      <c r="L137" s="752">
        <v>55.044887317725831</v>
      </c>
      <c r="M137" s="752">
        <v>2</v>
      </c>
      <c r="N137" s="753">
        <v>110.08977463545166</v>
      </c>
    </row>
    <row r="138" spans="1:14" ht="14.4" customHeight="1" x14ac:dyDescent="0.3">
      <c r="A138" s="747" t="s">
        <v>575</v>
      </c>
      <c r="B138" s="748" t="s">
        <v>576</v>
      </c>
      <c r="C138" s="749" t="s">
        <v>588</v>
      </c>
      <c r="D138" s="750" t="s">
        <v>589</v>
      </c>
      <c r="E138" s="751">
        <v>50113001</v>
      </c>
      <c r="F138" s="750" t="s">
        <v>599</v>
      </c>
      <c r="G138" s="749" t="s">
        <v>600</v>
      </c>
      <c r="H138" s="749">
        <v>500903</v>
      </c>
      <c r="I138" s="749">
        <v>0</v>
      </c>
      <c r="J138" s="749" t="s">
        <v>821</v>
      </c>
      <c r="K138" s="749" t="s">
        <v>822</v>
      </c>
      <c r="L138" s="752">
        <v>300.33365923434235</v>
      </c>
      <c r="M138" s="752">
        <v>1</v>
      </c>
      <c r="N138" s="753">
        <v>300.33365923434235</v>
      </c>
    </row>
    <row r="139" spans="1:14" ht="14.4" customHeight="1" x14ac:dyDescent="0.3">
      <c r="A139" s="747" t="s">
        <v>575</v>
      </c>
      <c r="B139" s="748" t="s">
        <v>576</v>
      </c>
      <c r="C139" s="749" t="s">
        <v>588</v>
      </c>
      <c r="D139" s="750" t="s">
        <v>589</v>
      </c>
      <c r="E139" s="751">
        <v>50113001</v>
      </c>
      <c r="F139" s="750" t="s">
        <v>599</v>
      </c>
      <c r="G139" s="749" t="s">
        <v>600</v>
      </c>
      <c r="H139" s="749">
        <v>119570</v>
      </c>
      <c r="I139" s="749">
        <v>19570</v>
      </c>
      <c r="J139" s="749" t="s">
        <v>823</v>
      </c>
      <c r="K139" s="749" t="s">
        <v>824</v>
      </c>
      <c r="L139" s="752">
        <v>126.73</v>
      </c>
      <c r="M139" s="752">
        <v>1</v>
      </c>
      <c r="N139" s="753">
        <v>126.73</v>
      </c>
    </row>
    <row r="140" spans="1:14" ht="14.4" customHeight="1" x14ac:dyDescent="0.3">
      <c r="A140" s="747" t="s">
        <v>575</v>
      </c>
      <c r="B140" s="748" t="s">
        <v>576</v>
      </c>
      <c r="C140" s="749" t="s">
        <v>588</v>
      </c>
      <c r="D140" s="750" t="s">
        <v>589</v>
      </c>
      <c r="E140" s="751">
        <v>50113001</v>
      </c>
      <c r="F140" s="750" t="s">
        <v>599</v>
      </c>
      <c r="G140" s="749" t="s">
        <v>612</v>
      </c>
      <c r="H140" s="749">
        <v>187425</v>
      </c>
      <c r="I140" s="749">
        <v>187425</v>
      </c>
      <c r="J140" s="749" t="s">
        <v>825</v>
      </c>
      <c r="K140" s="749" t="s">
        <v>826</v>
      </c>
      <c r="L140" s="752">
        <v>49.38</v>
      </c>
      <c r="M140" s="752">
        <v>6</v>
      </c>
      <c r="N140" s="753">
        <v>296.28000000000003</v>
      </c>
    </row>
    <row r="141" spans="1:14" ht="14.4" customHeight="1" x14ac:dyDescent="0.3">
      <c r="A141" s="747" t="s">
        <v>575</v>
      </c>
      <c r="B141" s="748" t="s">
        <v>576</v>
      </c>
      <c r="C141" s="749" t="s">
        <v>588</v>
      </c>
      <c r="D141" s="750" t="s">
        <v>589</v>
      </c>
      <c r="E141" s="751">
        <v>50113001</v>
      </c>
      <c r="F141" s="750" t="s">
        <v>599</v>
      </c>
      <c r="G141" s="749" t="s">
        <v>600</v>
      </c>
      <c r="H141" s="749">
        <v>188217</v>
      </c>
      <c r="I141" s="749">
        <v>88217</v>
      </c>
      <c r="J141" s="749" t="s">
        <v>827</v>
      </c>
      <c r="K141" s="749" t="s">
        <v>828</v>
      </c>
      <c r="L141" s="752">
        <v>126.62999999999998</v>
      </c>
      <c r="M141" s="752">
        <v>8</v>
      </c>
      <c r="N141" s="753">
        <v>1013.0399999999998</v>
      </c>
    </row>
    <row r="142" spans="1:14" ht="14.4" customHeight="1" x14ac:dyDescent="0.3">
      <c r="A142" s="747" t="s">
        <v>575</v>
      </c>
      <c r="B142" s="748" t="s">
        <v>576</v>
      </c>
      <c r="C142" s="749" t="s">
        <v>588</v>
      </c>
      <c r="D142" s="750" t="s">
        <v>589</v>
      </c>
      <c r="E142" s="751">
        <v>50113001</v>
      </c>
      <c r="F142" s="750" t="s">
        <v>599</v>
      </c>
      <c r="G142" s="749" t="s">
        <v>600</v>
      </c>
      <c r="H142" s="749">
        <v>188219</v>
      </c>
      <c r="I142" s="749">
        <v>88219</v>
      </c>
      <c r="J142" s="749" t="s">
        <v>829</v>
      </c>
      <c r="K142" s="749" t="s">
        <v>830</v>
      </c>
      <c r="L142" s="752">
        <v>142.33529434255888</v>
      </c>
      <c r="M142" s="752">
        <v>17</v>
      </c>
      <c r="N142" s="753">
        <v>2419.700003823501</v>
      </c>
    </row>
    <row r="143" spans="1:14" ht="14.4" customHeight="1" x14ac:dyDescent="0.3">
      <c r="A143" s="747" t="s">
        <v>575</v>
      </c>
      <c r="B143" s="748" t="s">
        <v>576</v>
      </c>
      <c r="C143" s="749" t="s">
        <v>588</v>
      </c>
      <c r="D143" s="750" t="s">
        <v>589</v>
      </c>
      <c r="E143" s="751">
        <v>50113001</v>
      </c>
      <c r="F143" s="750" t="s">
        <v>599</v>
      </c>
      <c r="G143" s="749" t="s">
        <v>600</v>
      </c>
      <c r="H143" s="749">
        <v>203092</v>
      </c>
      <c r="I143" s="749">
        <v>203092</v>
      </c>
      <c r="J143" s="749" t="s">
        <v>831</v>
      </c>
      <c r="K143" s="749" t="s">
        <v>832</v>
      </c>
      <c r="L143" s="752">
        <v>150.51</v>
      </c>
      <c r="M143" s="752">
        <v>7</v>
      </c>
      <c r="N143" s="753">
        <v>1053.57</v>
      </c>
    </row>
    <row r="144" spans="1:14" ht="14.4" customHeight="1" x14ac:dyDescent="0.3">
      <c r="A144" s="747" t="s">
        <v>575</v>
      </c>
      <c r="B144" s="748" t="s">
        <v>576</v>
      </c>
      <c r="C144" s="749" t="s">
        <v>588</v>
      </c>
      <c r="D144" s="750" t="s">
        <v>589</v>
      </c>
      <c r="E144" s="751">
        <v>50113001</v>
      </c>
      <c r="F144" s="750" t="s">
        <v>599</v>
      </c>
      <c r="G144" s="749" t="s">
        <v>612</v>
      </c>
      <c r="H144" s="749">
        <v>207098</v>
      </c>
      <c r="I144" s="749">
        <v>207098</v>
      </c>
      <c r="J144" s="749" t="s">
        <v>833</v>
      </c>
      <c r="K144" s="749" t="s">
        <v>834</v>
      </c>
      <c r="L144" s="752">
        <v>137.98000000000002</v>
      </c>
      <c r="M144" s="752">
        <v>4</v>
      </c>
      <c r="N144" s="753">
        <v>551.92000000000007</v>
      </c>
    </row>
    <row r="145" spans="1:14" ht="14.4" customHeight="1" x14ac:dyDescent="0.3">
      <c r="A145" s="747" t="s">
        <v>575</v>
      </c>
      <c r="B145" s="748" t="s">
        <v>576</v>
      </c>
      <c r="C145" s="749" t="s">
        <v>588</v>
      </c>
      <c r="D145" s="750" t="s">
        <v>589</v>
      </c>
      <c r="E145" s="751">
        <v>50113001</v>
      </c>
      <c r="F145" s="750" t="s">
        <v>599</v>
      </c>
      <c r="G145" s="749" t="s">
        <v>600</v>
      </c>
      <c r="H145" s="749">
        <v>118489</v>
      </c>
      <c r="I145" s="749">
        <v>18489</v>
      </c>
      <c r="J145" s="749" t="s">
        <v>835</v>
      </c>
      <c r="K145" s="749" t="s">
        <v>836</v>
      </c>
      <c r="L145" s="752">
        <v>360.21999999999997</v>
      </c>
      <c r="M145" s="752">
        <v>1</v>
      </c>
      <c r="N145" s="753">
        <v>360.21999999999997</v>
      </c>
    </row>
    <row r="146" spans="1:14" ht="14.4" customHeight="1" x14ac:dyDescent="0.3">
      <c r="A146" s="747" t="s">
        <v>575</v>
      </c>
      <c r="B146" s="748" t="s">
        <v>576</v>
      </c>
      <c r="C146" s="749" t="s">
        <v>588</v>
      </c>
      <c r="D146" s="750" t="s">
        <v>589</v>
      </c>
      <c r="E146" s="751">
        <v>50113001</v>
      </c>
      <c r="F146" s="750" t="s">
        <v>599</v>
      </c>
      <c r="G146" s="749" t="s">
        <v>612</v>
      </c>
      <c r="H146" s="749">
        <v>844480</v>
      </c>
      <c r="I146" s="749">
        <v>114059</v>
      </c>
      <c r="J146" s="749" t="s">
        <v>837</v>
      </c>
      <c r="K146" s="749" t="s">
        <v>838</v>
      </c>
      <c r="L146" s="752">
        <v>12.860000000000003</v>
      </c>
      <c r="M146" s="752">
        <v>2</v>
      </c>
      <c r="N146" s="753">
        <v>25.720000000000006</v>
      </c>
    </row>
    <row r="147" spans="1:14" ht="14.4" customHeight="1" x14ac:dyDescent="0.3">
      <c r="A147" s="747" t="s">
        <v>575</v>
      </c>
      <c r="B147" s="748" t="s">
        <v>576</v>
      </c>
      <c r="C147" s="749" t="s">
        <v>588</v>
      </c>
      <c r="D147" s="750" t="s">
        <v>589</v>
      </c>
      <c r="E147" s="751">
        <v>50113001</v>
      </c>
      <c r="F147" s="750" t="s">
        <v>599</v>
      </c>
      <c r="G147" s="749" t="s">
        <v>600</v>
      </c>
      <c r="H147" s="749">
        <v>196635</v>
      </c>
      <c r="I147" s="749">
        <v>96635</v>
      </c>
      <c r="J147" s="749" t="s">
        <v>839</v>
      </c>
      <c r="K147" s="749" t="s">
        <v>840</v>
      </c>
      <c r="L147" s="752">
        <v>111.59999999999998</v>
      </c>
      <c r="M147" s="752">
        <v>6</v>
      </c>
      <c r="N147" s="753">
        <v>669.59999999999991</v>
      </c>
    </row>
    <row r="148" spans="1:14" ht="14.4" customHeight="1" x14ac:dyDescent="0.3">
      <c r="A148" s="747" t="s">
        <v>575</v>
      </c>
      <c r="B148" s="748" t="s">
        <v>576</v>
      </c>
      <c r="C148" s="749" t="s">
        <v>588</v>
      </c>
      <c r="D148" s="750" t="s">
        <v>589</v>
      </c>
      <c r="E148" s="751">
        <v>50113001</v>
      </c>
      <c r="F148" s="750" t="s">
        <v>599</v>
      </c>
      <c r="G148" s="749" t="s">
        <v>600</v>
      </c>
      <c r="H148" s="749">
        <v>117992</v>
      </c>
      <c r="I148" s="749">
        <v>17992</v>
      </c>
      <c r="J148" s="749" t="s">
        <v>841</v>
      </c>
      <c r="K148" s="749" t="s">
        <v>842</v>
      </c>
      <c r="L148" s="752">
        <v>92.72999999999999</v>
      </c>
      <c r="M148" s="752">
        <v>10</v>
      </c>
      <c r="N148" s="753">
        <v>927.3</v>
      </c>
    </row>
    <row r="149" spans="1:14" ht="14.4" customHeight="1" x14ac:dyDescent="0.3">
      <c r="A149" s="747" t="s">
        <v>575</v>
      </c>
      <c r="B149" s="748" t="s">
        <v>576</v>
      </c>
      <c r="C149" s="749" t="s">
        <v>588</v>
      </c>
      <c r="D149" s="750" t="s">
        <v>589</v>
      </c>
      <c r="E149" s="751">
        <v>50113001</v>
      </c>
      <c r="F149" s="750" t="s">
        <v>599</v>
      </c>
      <c r="G149" s="749" t="s">
        <v>600</v>
      </c>
      <c r="H149" s="749">
        <v>100498</v>
      </c>
      <c r="I149" s="749">
        <v>498</v>
      </c>
      <c r="J149" s="749" t="s">
        <v>843</v>
      </c>
      <c r="K149" s="749" t="s">
        <v>844</v>
      </c>
      <c r="L149" s="752">
        <v>108.79230769230769</v>
      </c>
      <c r="M149" s="752">
        <v>13</v>
      </c>
      <c r="N149" s="753">
        <v>1414.3</v>
      </c>
    </row>
    <row r="150" spans="1:14" ht="14.4" customHeight="1" x14ac:dyDescent="0.3">
      <c r="A150" s="747" t="s">
        <v>575</v>
      </c>
      <c r="B150" s="748" t="s">
        <v>576</v>
      </c>
      <c r="C150" s="749" t="s">
        <v>588</v>
      </c>
      <c r="D150" s="750" t="s">
        <v>589</v>
      </c>
      <c r="E150" s="751">
        <v>50113001</v>
      </c>
      <c r="F150" s="750" t="s">
        <v>599</v>
      </c>
      <c r="G150" s="749" t="s">
        <v>600</v>
      </c>
      <c r="H150" s="749">
        <v>100499</v>
      </c>
      <c r="I150" s="749">
        <v>499</v>
      </c>
      <c r="J150" s="749" t="s">
        <v>843</v>
      </c>
      <c r="K150" s="749" t="s">
        <v>845</v>
      </c>
      <c r="L150" s="752">
        <v>113.18714285714289</v>
      </c>
      <c r="M150" s="752">
        <v>7</v>
      </c>
      <c r="N150" s="753">
        <v>792.31000000000017</v>
      </c>
    </row>
    <row r="151" spans="1:14" ht="14.4" customHeight="1" x14ac:dyDescent="0.3">
      <c r="A151" s="747" t="s">
        <v>575</v>
      </c>
      <c r="B151" s="748" t="s">
        <v>576</v>
      </c>
      <c r="C151" s="749" t="s">
        <v>588</v>
      </c>
      <c r="D151" s="750" t="s">
        <v>589</v>
      </c>
      <c r="E151" s="751">
        <v>50113001</v>
      </c>
      <c r="F151" s="750" t="s">
        <v>599</v>
      </c>
      <c r="G151" s="749" t="s">
        <v>600</v>
      </c>
      <c r="H151" s="749">
        <v>215978</v>
      </c>
      <c r="I151" s="749">
        <v>215978</v>
      </c>
      <c r="J151" s="749" t="s">
        <v>846</v>
      </c>
      <c r="K151" s="749" t="s">
        <v>847</v>
      </c>
      <c r="L151" s="752">
        <v>120.67999999999998</v>
      </c>
      <c r="M151" s="752">
        <v>4</v>
      </c>
      <c r="N151" s="753">
        <v>482.71999999999991</v>
      </c>
    </row>
    <row r="152" spans="1:14" ht="14.4" customHeight="1" x14ac:dyDescent="0.3">
      <c r="A152" s="747" t="s">
        <v>575</v>
      </c>
      <c r="B152" s="748" t="s">
        <v>576</v>
      </c>
      <c r="C152" s="749" t="s">
        <v>588</v>
      </c>
      <c r="D152" s="750" t="s">
        <v>589</v>
      </c>
      <c r="E152" s="751">
        <v>50113001</v>
      </c>
      <c r="F152" s="750" t="s">
        <v>599</v>
      </c>
      <c r="G152" s="749" t="s">
        <v>600</v>
      </c>
      <c r="H152" s="749">
        <v>162323</v>
      </c>
      <c r="I152" s="749">
        <v>62323</v>
      </c>
      <c r="J152" s="749" t="s">
        <v>848</v>
      </c>
      <c r="K152" s="749" t="s">
        <v>849</v>
      </c>
      <c r="L152" s="752">
        <v>51.459999999999994</v>
      </c>
      <c r="M152" s="752">
        <v>5</v>
      </c>
      <c r="N152" s="753">
        <v>257.29999999999995</v>
      </c>
    </row>
    <row r="153" spans="1:14" ht="14.4" customHeight="1" x14ac:dyDescent="0.3">
      <c r="A153" s="747" t="s">
        <v>575</v>
      </c>
      <c r="B153" s="748" t="s">
        <v>576</v>
      </c>
      <c r="C153" s="749" t="s">
        <v>588</v>
      </c>
      <c r="D153" s="750" t="s">
        <v>589</v>
      </c>
      <c r="E153" s="751">
        <v>50113001</v>
      </c>
      <c r="F153" s="750" t="s">
        <v>599</v>
      </c>
      <c r="G153" s="749" t="s">
        <v>600</v>
      </c>
      <c r="H153" s="749">
        <v>208836</v>
      </c>
      <c r="I153" s="749">
        <v>208836</v>
      </c>
      <c r="J153" s="749" t="s">
        <v>848</v>
      </c>
      <c r="K153" s="749" t="s">
        <v>849</v>
      </c>
      <c r="L153" s="752">
        <v>50.960000000000008</v>
      </c>
      <c r="M153" s="752">
        <v>4</v>
      </c>
      <c r="N153" s="753">
        <v>203.84000000000003</v>
      </c>
    </row>
    <row r="154" spans="1:14" ht="14.4" customHeight="1" x14ac:dyDescent="0.3">
      <c r="A154" s="747" t="s">
        <v>575</v>
      </c>
      <c r="B154" s="748" t="s">
        <v>576</v>
      </c>
      <c r="C154" s="749" t="s">
        <v>588</v>
      </c>
      <c r="D154" s="750" t="s">
        <v>589</v>
      </c>
      <c r="E154" s="751">
        <v>50113001</v>
      </c>
      <c r="F154" s="750" t="s">
        <v>599</v>
      </c>
      <c r="G154" s="749" t="s">
        <v>600</v>
      </c>
      <c r="H154" s="749">
        <v>208837</v>
      </c>
      <c r="I154" s="749">
        <v>208837</v>
      </c>
      <c r="J154" s="749" t="s">
        <v>850</v>
      </c>
      <c r="K154" s="749" t="s">
        <v>851</v>
      </c>
      <c r="L154" s="752">
        <v>50.875555555555557</v>
      </c>
      <c r="M154" s="752">
        <v>9</v>
      </c>
      <c r="N154" s="753">
        <v>457.88</v>
      </c>
    </row>
    <row r="155" spans="1:14" ht="14.4" customHeight="1" x14ac:dyDescent="0.3">
      <c r="A155" s="747" t="s">
        <v>575</v>
      </c>
      <c r="B155" s="748" t="s">
        <v>576</v>
      </c>
      <c r="C155" s="749" t="s">
        <v>588</v>
      </c>
      <c r="D155" s="750" t="s">
        <v>589</v>
      </c>
      <c r="E155" s="751">
        <v>50113001</v>
      </c>
      <c r="F155" s="750" t="s">
        <v>599</v>
      </c>
      <c r="G155" s="749" t="s">
        <v>600</v>
      </c>
      <c r="H155" s="749">
        <v>102547</v>
      </c>
      <c r="I155" s="749">
        <v>2547</v>
      </c>
      <c r="J155" s="749" t="s">
        <v>852</v>
      </c>
      <c r="K155" s="749" t="s">
        <v>853</v>
      </c>
      <c r="L155" s="752">
        <v>45.19166666666667</v>
      </c>
      <c r="M155" s="752">
        <v>6</v>
      </c>
      <c r="N155" s="753">
        <v>271.15000000000003</v>
      </c>
    </row>
    <row r="156" spans="1:14" ht="14.4" customHeight="1" x14ac:dyDescent="0.3">
      <c r="A156" s="747" t="s">
        <v>575</v>
      </c>
      <c r="B156" s="748" t="s">
        <v>576</v>
      </c>
      <c r="C156" s="749" t="s">
        <v>588</v>
      </c>
      <c r="D156" s="750" t="s">
        <v>589</v>
      </c>
      <c r="E156" s="751">
        <v>50113001</v>
      </c>
      <c r="F156" s="750" t="s">
        <v>599</v>
      </c>
      <c r="G156" s="749" t="s">
        <v>600</v>
      </c>
      <c r="H156" s="749">
        <v>225168</v>
      </c>
      <c r="I156" s="749">
        <v>225168</v>
      </c>
      <c r="J156" s="749" t="s">
        <v>852</v>
      </c>
      <c r="K156" s="749" t="s">
        <v>639</v>
      </c>
      <c r="L156" s="752">
        <v>64.055416666666659</v>
      </c>
      <c r="M156" s="752">
        <v>24</v>
      </c>
      <c r="N156" s="753">
        <v>1537.33</v>
      </c>
    </row>
    <row r="157" spans="1:14" ht="14.4" customHeight="1" x14ac:dyDescent="0.3">
      <c r="A157" s="747" t="s">
        <v>575</v>
      </c>
      <c r="B157" s="748" t="s">
        <v>576</v>
      </c>
      <c r="C157" s="749" t="s">
        <v>588</v>
      </c>
      <c r="D157" s="750" t="s">
        <v>589</v>
      </c>
      <c r="E157" s="751">
        <v>50113001</v>
      </c>
      <c r="F157" s="750" t="s">
        <v>599</v>
      </c>
      <c r="G157" s="749" t="s">
        <v>612</v>
      </c>
      <c r="H157" s="749">
        <v>140368</v>
      </c>
      <c r="I157" s="749">
        <v>40368</v>
      </c>
      <c r="J157" s="749" t="s">
        <v>854</v>
      </c>
      <c r="K157" s="749" t="s">
        <v>855</v>
      </c>
      <c r="L157" s="752">
        <v>61.69</v>
      </c>
      <c r="M157" s="752">
        <v>2</v>
      </c>
      <c r="N157" s="753">
        <v>123.38</v>
      </c>
    </row>
    <row r="158" spans="1:14" ht="14.4" customHeight="1" x14ac:dyDescent="0.3">
      <c r="A158" s="747" t="s">
        <v>575</v>
      </c>
      <c r="B158" s="748" t="s">
        <v>576</v>
      </c>
      <c r="C158" s="749" t="s">
        <v>588</v>
      </c>
      <c r="D158" s="750" t="s">
        <v>589</v>
      </c>
      <c r="E158" s="751">
        <v>50113001</v>
      </c>
      <c r="F158" s="750" t="s">
        <v>599</v>
      </c>
      <c r="G158" s="749" t="s">
        <v>600</v>
      </c>
      <c r="H158" s="749">
        <v>100502</v>
      </c>
      <c r="I158" s="749">
        <v>502</v>
      </c>
      <c r="J158" s="749" t="s">
        <v>856</v>
      </c>
      <c r="K158" s="749" t="s">
        <v>857</v>
      </c>
      <c r="L158" s="752">
        <v>238.66</v>
      </c>
      <c r="M158" s="752">
        <v>5</v>
      </c>
      <c r="N158" s="753">
        <v>1193.3</v>
      </c>
    </row>
    <row r="159" spans="1:14" ht="14.4" customHeight="1" x14ac:dyDescent="0.3">
      <c r="A159" s="747" t="s">
        <v>575</v>
      </c>
      <c r="B159" s="748" t="s">
        <v>576</v>
      </c>
      <c r="C159" s="749" t="s">
        <v>588</v>
      </c>
      <c r="D159" s="750" t="s">
        <v>589</v>
      </c>
      <c r="E159" s="751">
        <v>50113001</v>
      </c>
      <c r="F159" s="750" t="s">
        <v>599</v>
      </c>
      <c r="G159" s="749" t="s">
        <v>600</v>
      </c>
      <c r="H159" s="749">
        <v>102684</v>
      </c>
      <c r="I159" s="749">
        <v>2684</v>
      </c>
      <c r="J159" s="749" t="s">
        <v>856</v>
      </c>
      <c r="K159" s="749" t="s">
        <v>858</v>
      </c>
      <c r="L159" s="752">
        <v>73.710000000000008</v>
      </c>
      <c r="M159" s="752">
        <v>13</v>
      </c>
      <c r="N159" s="753">
        <v>958.23</v>
      </c>
    </row>
    <row r="160" spans="1:14" ht="14.4" customHeight="1" x14ac:dyDescent="0.3">
      <c r="A160" s="747" t="s">
        <v>575</v>
      </c>
      <c r="B160" s="748" t="s">
        <v>576</v>
      </c>
      <c r="C160" s="749" t="s">
        <v>588</v>
      </c>
      <c r="D160" s="750" t="s">
        <v>589</v>
      </c>
      <c r="E160" s="751">
        <v>50113001</v>
      </c>
      <c r="F160" s="750" t="s">
        <v>599</v>
      </c>
      <c r="G160" s="749" t="s">
        <v>600</v>
      </c>
      <c r="H160" s="749">
        <v>111485</v>
      </c>
      <c r="I160" s="749">
        <v>11485</v>
      </c>
      <c r="J160" s="749" t="s">
        <v>859</v>
      </c>
      <c r="K160" s="749" t="s">
        <v>860</v>
      </c>
      <c r="L160" s="752">
        <v>102.92000000000004</v>
      </c>
      <c r="M160" s="752">
        <v>2</v>
      </c>
      <c r="N160" s="753">
        <v>205.84000000000009</v>
      </c>
    </row>
    <row r="161" spans="1:14" ht="14.4" customHeight="1" x14ac:dyDescent="0.3">
      <c r="A161" s="747" t="s">
        <v>575</v>
      </c>
      <c r="B161" s="748" t="s">
        <v>576</v>
      </c>
      <c r="C161" s="749" t="s">
        <v>588</v>
      </c>
      <c r="D161" s="750" t="s">
        <v>589</v>
      </c>
      <c r="E161" s="751">
        <v>50113001</v>
      </c>
      <c r="F161" s="750" t="s">
        <v>599</v>
      </c>
      <c r="G161" s="749" t="s">
        <v>612</v>
      </c>
      <c r="H161" s="749">
        <v>170760</v>
      </c>
      <c r="I161" s="749">
        <v>170760</v>
      </c>
      <c r="J161" s="749" t="s">
        <v>861</v>
      </c>
      <c r="K161" s="749" t="s">
        <v>862</v>
      </c>
      <c r="L161" s="752">
        <v>104.82</v>
      </c>
      <c r="M161" s="752">
        <v>3</v>
      </c>
      <c r="N161" s="753">
        <v>314.45999999999998</v>
      </c>
    </row>
    <row r="162" spans="1:14" ht="14.4" customHeight="1" x14ac:dyDescent="0.3">
      <c r="A162" s="747" t="s">
        <v>575</v>
      </c>
      <c r="B162" s="748" t="s">
        <v>576</v>
      </c>
      <c r="C162" s="749" t="s">
        <v>588</v>
      </c>
      <c r="D162" s="750" t="s">
        <v>589</v>
      </c>
      <c r="E162" s="751">
        <v>50113001</v>
      </c>
      <c r="F162" s="750" t="s">
        <v>599</v>
      </c>
      <c r="G162" s="749" t="s">
        <v>600</v>
      </c>
      <c r="H162" s="749">
        <v>223144</v>
      </c>
      <c r="I162" s="749">
        <v>223144</v>
      </c>
      <c r="J162" s="749" t="s">
        <v>863</v>
      </c>
      <c r="K162" s="749" t="s">
        <v>864</v>
      </c>
      <c r="L162" s="752">
        <v>85.26</v>
      </c>
      <c r="M162" s="752">
        <v>4</v>
      </c>
      <c r="N162" s="753">
        <v>341.04</v>
      </c>
    </row>
    <row r="163" spans="1:14" ht="14.4" customHeight="1" x14ac:dyDescent="0.3">
      <c r="A163" s="747" t="s">
        <v>575</v>
      </c>
      <c r="B163" s="748" t="s">
        <v>576</v>
      </c>
      <c r="C163" s="749" t="s">
        <v>588</v>
      </c>
      <c r="D163" s="750" t="s">
        <v>589</v>
      </c>
      <c r="E163" s="751">
        <v>50113001</v>
      </c>
      <c r="F163" s="750" t="s">
        <v>599</v>
      </c>
      <c r="G163" s="749" t="s">
        <v>600</v>
      </c>
      <c r="H163" s="749">
        <v>223159</v>
      </c>
      <c r="I163" s="749">
        <v>223159</v>
      </c>
      <c r="J163" s="749" t="s">
        <v>865</v>
      </c>
      <c r="K163" s="749" t="s">
        <v>866</v>
      </c>
      <c r="L163" s="752">
        <v>72.92000000000003</v>
      </c>
      <c r="M163" s="752">
        <v>5</v>
      </c>
      <c r="N163" s="753">
        <v>364.60000000000014</v>
      </c>
    </row>
    <row r="164" spans="1:14" ht="14.4" customHeight="1" x14ac:dyDescent="0.3">
      <c r="A164" s="747" t="s">
        <v>575</v>
      </c>
      <c r="B164" s="748" t="s">
        <v>576</v>
      </c>
      <c r="C164" s="749" t="s">
        <v>588</v>
      </c>
      <c r="D164" s="750" t="s">
        <v>589</v>
      </c>
      <c r="E164" s="751">
        <v>50113001</v>
      </c>
      <c r="F164" s="750" t="s">
        <v>599</v>
      </c>
      <c r="G164" s="749" t="s">
        <v>600</v>
      </c>
      <c r="H164" s="749">
        <v>157525</v>
      </c>
      <c r="I164" s="749">
        <v>57525</v>
      </c>
      <c r="J164" s="749" t="s">
        <v>867</v>
      </c>
      <c r="K164" s="749" t="s">
        <v>868</v>
      </c>
      <c r="L164" s="752">
        <v>97.53000000000003</v>
      </c>
      <c r="M164" s="752">
        <v>2</v>
      </c>
      <c r="N164" s="753">
        <v>195.06000000000006</v>
      </c>
    </row>
    <row r="165" spans="1:14" ht="14.4" customHeight="1" x14ac:dyDescent="0.3">
      <c r="A165" s="747" t="s">
        <v>575</v>
      </c>
      <c r="B165" s="748" t="s">
        <v>576</v>
      </c>
      <c r="C165" s="749" t="s">
        <v>588</v>
      </c>
      <c r="D165" s="750" t="s">
        <v>589</v>
      </c>
      <c r="E165" s="751">
        <v>50113001</v>
      </c>
      <c r="F165" s="750" t="s">
        <v>599</v>
      </c>
      <c r="G165" s="749" t="s">
        <v>600</v>
      </c>
      <c r="H165" s="749">
        <v>171031</v>
      </c>
      <c r="I165" s="749">
        <v>171031</v>
      </c>
      <c r="J165" s="749" t="s">
        <v>869</v>
      </c>
      <c r="K165" s="749" t="s">
        <v>870</v>
      </c>
      <c r="L165" s="752">
        <v>84.528181818181807</v>
      </c>
      <c r="M165" s="752">
        <v>22</v>
      </c>
      <c r="N165" s="753">
        <v>1859.62</v>
      </c>
    </row>
    <row r="166" spans="1:14" ht="14.4" customHeight="1" x14ac:dyDescent="0.3">
      <c r="A166" s="747" t="s">
        <v>575</v>
      </c>
      <c r="B166" s="748" t="s">
        <v>576</v>
      </c>
      <c r="C166" s="749" t="s">
        <v>588</v>
      </c>
      <c r="D166" s="750" t="s">
        <v>589</v>
      </c>
      <c r="E166" s="751">
        <v>50113001</v>
      </c>
      <c r="F166" s="750" t="s">
        <v>599</v>
      </c>
      <c r="G166" s="749" t="s">
        <v>600</v>
      </c>
      <c r="H166" s="749">
        <v>110086</v>
      </c>
      <c r="I166" s="749">
        <v>10086</v>
      </c>
      <c r="J166" s="749" t="s">
        <v>871</v>
      </c>
      <c r="K166" s="749" t="s">
        <v>872</v>
      </c>
      <c r="L166" s="752">
        <v>1592.8</v>
      </c>
      <c r="M166" s="752">
        <v>1</v>
      </c>
      <c r="N166" s="753">
        <v>1592.8</v>
      </c>
    </row>
    <row r="167" spans="1:14" ht="14.4" customHeight="1" x14ac:dyDescent="0.3">
      <c r="A167" s="747" t="s">
        <v>575</v>
      </c>
      <c r="B167" s="748" t="s">
        <v>576</v>
      </c>
      <c r="C167" s="749" t="s">
        <v>588</v>
      </c>
      <c r="D167" s="750" t="s">
        <v>589</v>
      </c>
      <c r="E167" s="751">
        <v>50113001</v>
      </c>
      <c r="F167" s="750" t="s">
        <v>599</v>
      </c>
      <c r="G167" s="749" t="s">
        <v>612</v>
      </c>
      <c r="H167" s="749">
        <v>191788</v>
      </c>
      <c r="I167" s="749">
        <v>91788</v>
      </c>
      <c r="J167" s="749" t="s">
        <v>873</v>
      </c>
      <c r="K167" s="749" t="s">
        <v>874</v>
      </c>
      <c r="L167" s="752">
        <v>9.1174999999999997</v>
      </c>
      <c r="M167" s="752">
        <v>4</v>
      </c>
      <c r="N167" s="753">
        <v>36.47</v>
      </c>
    </row>
    <row r="168" spans="1:14" ht="14.4" customHeight="1" x14ac:dyDescent="0.3">
      <c r="A168" s="747" t="s">
        <v>575</v>
      </c>
      <c r="B168" s="748" t="s">
        <v>576</v>
      </c>
      <c r="C168" s="749" t="s">
        <v>588</v>
      </c>
      <c r="D168" s="750" t="s">
        <v>589</v>
      </c>
      <c r="E168" s="751">
        <v>50113001</v>
      </c>
      <c r="F168" s="750" t="s">
        <v>599</v>
      </c>
      <c r="G168" s="749" t="s">
        <v>612</v>
      </c>
      <c r="H168" s="749">
        <v>106618</v>
      </c>
      <c r="I168" s="749">
        <v>6618</v>
      </c>
      <c r="J168" s="749" t="s">
        <v>875</v>
      </c>
      <c r="K168" s="749" t="s">
        <v>876</v>
      </c>
      <c r="L168" s="752">
        <v>19.589999999999996</v>
      </c>
      <c r="M168" s="752">
        <v>5</v>
      </c>
      <c r="N168" s="753">
        <v>97.949999999999989</v>
      </c>
    </row>
    <row r="169" spans="1:14" ht="14.4" customHeight="1" x14ac:dyDescent="0.3">
      <c r="A169" s="747" t="s">
        <v>575</v>
      </c>
      <c r="B169" s="748" t="s">
        <v>576</v>
      </c>
      <c r="C169" s="749" t="s">
        <v>588</v>
      </c>
      <c r="D169" s="750" t="s">
        <v>589</v>
      </c>
      <c r="E169" s="751">
        <v>50113001</v>
      </c>
      <c r="F169" s="750" t="s">
        <v>599</v>
      </c>
      <c r="G169" s="749" t="s">
        <v>600</v>
      </c>
      <c r="H169" s="749">
        <v>184399</v>
      </c>
      <c r="I169" s="749">
        <v>84399</v>
      </c>
      <c r="J169" s="749" t="s">
        <v>877</v>
      </c>
      <c r="K169" s="749" t="s">
        <v>878</v>
      </c>
      <c r="L169" s="752">
        <v>320.29000000000008</v>
      </c>
      <c r="M169" s="752">
        <v>1</v>
      </c>
      <c r="N169" s="753">
        <v>320.29000000000008</v>
      </c>
    </row>
    <row r="170" spans="1:14" ht="14.4" customHeight="1" x14ac:dyDescent="0.3">
      <c r="A170" s="747" t="s">
        <v>575</v>
      </c>
      <c r="B170" s="748" t="s">
        <v>576</v>
      </c>
      <c r="C170" s="749" t="s">
        <v>588</v>
      </c>
      <c r="D170" s="750" t="s">
        <v>589</v>
      </c>
      <c r="E170" s="751">
        <v>50113001</v>
      </c>
      <c r="F170" s="750" t="s">
        <v>599</v>
      </c>
      <c r="G170" s="749" t="s">
        <v>600</v>
      </c>
      <c r="H170" s="749">
        <v>216963</v>
      </c>
      <c r="I170" s="749">
        <v>216963</v>
      </c>
      <c r="J170" s="749" t="s">
        <v>879</v>
      </c>
      <c r="K170" s="749" t="s">
        <v>880</v>
      </c>
      <c r="L170" s="752">
        <v>111.88999999999997</v>
      </c>
      <c r="M170" s="752">
        <v>1</v>
      </c>
      <c r="N170" s="753">
        <v>111.88999999999997</v>
      </c>
    </row>
    <row r="171" spans="1:14" ht="14.4" customHeight="1" x14ac:dyDescent="0.3">
      <c r="A171" s="747" t="s">
        <v>575</v>
      </c>
      <c r="B171" s="748" t="s">
        <v>576</v>
      </c>
      <c r="C171" s="749" t="s">
        <v>588</v>
      </c>
      <c r="D171" s="750" t="s">
        <v>589</v>
      </c>
      <c r="E171" s="751">
        <v>50113001</v>
      </c>
      <c r="F171" s="750" t="s">
        <v>599</v>
      </c>
      <c r="G171" s="749" t="s">
        <v>612</v>
      </c>
      <c r="H171" s="749">
        <v>107981</v>
      </c>
      <c r="I171" s="749">
        <v>7981</v>
      </c>
      <c r="J171" s="749" t="s">
        <v>881</v>
      </c>
      <c r="K171" s="749" t="s">
        <v>882</v>
      </c>
      <c r="L171" s="752">
        <v>50.660979020979021</v>
      </c>
      <c r="M171" s="752">
        <v>143</v>
      </c>
      <c r="N171" s="753">
        <v>7244.52</v>
      </c>
    </row>
    <row r="172" spans="1:14" ht="14.4" customHeight="1" x14ac:dyDescent="0.3">
      <c r="A172" s="747" t="s">
        <v>575</v>
      </c>
      <c r="B172" s="748" t="s">
        <v>576</v>
      </c>
      <c r="C172" s="749" t="s">
        <v>588</v>
      </c>
      <c r="D172" s="750" t="s">
        <v>589</v>
      </c>
      <c r="E172" s="751">
        <v>50113001</v>
      </c>
      <c r="F172" s="750" t="s">
        <v>599</v>
      </c>
      <c r="G172" s="749" t="s">
        <v>612</v>
      </c>
      <c r="H172" s="749">
        <v>155823</v>
      </c>
      <c r="I172" s="749">
        <v>55823</v>
      </c>
      <c r="J172" s="749" t="s">
        <v>881</v>
      </c>
      <c r="K172" s="749" t="s">
        <v>883</v>
      </c>
      <c r="L172" s="752">
        <v>33.47</v>
      </c>
      <c r="M172" s="752">
        <v>61</v>
      </c>
      <c r="N172" s="753">
        <v>2041.67</v>
      </c>
    </row>
    <row r="173" spans="1:14" ht="14.4" customHeight="1" x14ac:dyDescent="0.3">
      <c r="A173" s="747" t="s">
        <v>575</v>
      </c>
      <c r="B173" s="748" t="s">
        <v>576</v>
      </c>
      <c r="C173" s="749" t="s">
        <v>588</v>
      </c>
      <c r="D173" s="750" t="s">
        <v>589</v>
      </c>
      <c r="E173" s="751">
        <v>50113001</v>
      </c>
      <c r="F173" s="750" t="s">
        <v>599</v>
      </c>
      <c r="G173" s="749" t="s">
        <v>612</v>
      </c>
      <c r="H173" s="749">
        <v>155824</v>
      </c>
      <c r="I173" s="749">
        <v>55824</v>
      </c>
      <c r="J173" s="749" t="s">
        <v>881</v>
      </c>
      <c r="K173" s="749" t="s">
        <v>884</v>
      </c>
      <c r="L173" s="752">
        <v>50.64</v>
      </c>
      <c r="M173" s="752">
        <v>56</v>
      </c>
      <c r="N173" s="753">
        <v>2835.84</v>
      </c>
    </row>
    <row r="174" spans="1:14" ht="14.4" customHeight="1" x14ac:dyDescent="0.3">
      <c r="A174" s="747" t="s">
        <v>575</v>
      </c>
      <c r="B174" s="748" t="s">
        <v>576</v>
      </c>
      <c r="C174" s="749" t="s">
        <v>588</v>
      </c>
      <c r="D174" s="750" t="s">
        <v>589</v>
      </c>
      <c r="E174" s="751">
        <v>50113001</v>
      </c>
      <c r="F174" s="750" t="s">
        <v>599</v>
      </c>
      <c r="G174" s="749" t="s">
        <v>600</v>
      </c>
      <c r="H174" s="749">
        <v>126782</v>
      </c>
      <c r="I174" s="749">
        <v>26782</v>
      </c>
      <c r="J174" s="749" t="s">
        <v>885</v>
      </c>
      <c r="K174" s="749" t="s">
        <v>886</v>
      </c>
      <c r="L174" s="752">
        <v>250.62</v>
      </c>
      <c r="M174" s="752">
        <v>1</v>
      </c>
      <c r="N174" s="753">
        <v>250.62</v>
      </c>
    </row>
    <row r="175" spans="1:14" ht="14.4" customHeight="1" x14ac:dyDescent="0.3">
      <c r="A175" s="747" t="s">
        <v>575</v>
      </c>
      <c r="B175" s="748" t="s">
        <v>576</v>
      </c>
      <c r="C175" s="749" t="s">
        <v>588</v>
      </c>
      <c r="D175" s="750" t="s">
        <v>589</v>
      </c>
      <c r="E175" s="751">
        <v>50113001</v>
      </c>
      <c r="F175" s="750" t="s">
        <v>599</v>
      </c>
      <c r="G175" s="749" t="s">
        <v>600</v>
      </c>
      <c r="H175" s="749">
        <v>162579</v>
      </c>
      <c r="I175" s="749">
        <v>162579</v>
      </c>
      <c r="J175" s="749" t="s">
        <v>887</v>
      </c>
      <c r="K175" s="749" t="s">
        <v>888</v>
      </c>
      <c r="L175" s="752">
        <v>44.88</v>
      </c>
      <c r="M175" s="752">
        <v>18</v>
      </c>
      <c r="N175" s="753">
        <v>807.84</v>
      </c>
    </row>
    <row r="176" spans="1:14" ht="14.4" customHeight="1" x14ac:dyDescent="0.3">
      <c r="A176" s="747" t="s">
        <v>575</v>
      </c>
      <c r="B176" s="748" t="s">
        <v>576</v>
      </c>
      <c r="C176" s="749" t="s">
        <v>588</v>
      </c>
      <c r="D176" s="750" t="s">
        <v>589</v>
      </c>
      <c r="E176" s="751">
        <v>50113001</v>
      </c>
      <c r="F176" s="750" t="s">
        <v>599</v>
      </c>
      <c r="G176" s="749" t="s">
        <v>600</v>
      </c>
      <c r="H176" s="749">
        <v>100874</v>
      </c>
      <c r="I176" s="749">
        <v>874</v>
      </c>
      <c r="J176" s="749" t="s">
        <v>889</v>
      </c>
      <c r="K176" s="749" t="s">
        <v>890</v>
      </c>
      <c r="L176" s="752">
        <v>50.784000277713993</v>
      </c>
      <c r="M176" s="752">
        <v>5</v>
      </c>
      <c r="N176" s="753">
        <v>253.92000138856997</v>
      </c>
    </row>
    <row r="177" spans="1:14" ht="14.4" customHeight="1" x14ac:dyDescent="0.3">
      <c r="A177" s="747" t="s">
        <v>575</v>
      </c>
      <c r="B177" s="748" t="s">
        <v>576</v>
      </c>
      <c r="C177" s="749" t="s">
        <v>588</v>
      </c>
      <c r="D177" s="750" t="s">
        <v>589</v>
      </c>
      <c r="E177" s="751">
        <v>50113001</v>
      </c>
      <c r="F177" s="750" t="s">
        <v>599</v>
      </c>
      <c r="G177" s="749" t="s">
        <v>600</v>
      </c>
      <c r="H177" s="749">
        <v>100876</v>
      </c>
      <c r="I177" s="749">
        <v>876</v>
      </c>
      <c r="J177" s="749" t="s">
        <v>891</v>
      </c>
      <c r="K177" s="749" t="s">
        <v>890</v>
      </c>
      <c r="L177" s="752">
        <v>68.692727272727268</v>
      </c>
      <c r="M177" s="752">
        <v>11</v>
      </c>
      <c r="N177" s="753">
        <v>755.62</v>
      </c>
    </row>
    <row r="178" spans="1:14" ht="14.4" customHeight="1" x14ac:dyDescent="0.3">
      <c r="A178" s="747" t="s">
        <v>575</v>
      </c>
      <c r="B178" s="748" t="s">
        <v>576</v>
      </c>
      <c r="C178" s="749" t="s">
        <v>588</v>
      </c>
      <c r="D178" s="750" t="s">
        <v>589</v>
      </c>
      <c r="E178" s="751">
        <v>50113001</v>
      </c>
      <c r="F178" s="750" t="s">
        <v>599</v>
      </c>
      <c r="G178" s="749" t="s">
        <v>600</v>
      </c>
      <c r="H178" s="749">
        <v>184700</v>
      </c>
      <c r="I178" s="749">
        <v>84700</v>
      </c>
      <c r="J178" s="749" t="s">
        <v>892</v>
      </c>
      <c r="K178" s="749" t="s">
        <v>893</v>
      </c>
      <c r="L178" s="752">
        <v>111.68222222222221</v>
      </c>
      <c r="M178" s="752">
        <v>18</v>
      </c>
      <c r="N178" s="753">
        <v>2010.2799999999997</v>
      </c>
    </row>
    <row r="179" spans="1:14" ht="14.4" customHeight="1" x14ac:dyDescent="0.3">
      <c r="A179" s="747" t="s">
        <v>575</v>
      </c>
      <c r="B179" s="748" t="s">
        <v>576</v>
      </c>
      <c r="C179" s="749" t="s">
        <v>588</v>
      </c>
      <c r="D179" s="750" t="s">
        <v>589</v>
      </c>
      <c r="E179" s="751">
        <v>50113001</v>
      </c>
      <c r="F179" s="750" t="s">
        <v>599</v>
      </c>
      <c r="G179" s="749" t="s">
        <v>600</v>
      </c>
      <c r="H179" s="749">
        <v>101940</v>
      </c>
      <c r="I179" s="749">
        <v>1940</v>
      </c>
      <c r="J179" s="749" t="s">
        <v>894</v>
      </c>
      <c r="K179" s="749" t="s">
        <v>895</v>
      </c>
      <c r="L179" s="752">
        <v>34.849999999999994</v>
      </c>
      <c r="M179" s="752">
        <v>1</v>
      </c>
      <c r="N179" s="753">
        <v>34.849999999999994</v>
      </c>
    </row>
    <row r="180" spans="1:14" ht="14.4" customHeight="1" x14ac:dyDescent="0.3">
      <c r="A180" s="747" t="s">
        <v>575</v>
      </c>
      <c r="B180" s="748" t="s">
        <v>576</v>
      </c>
      <c r="C180" s="749" t="s">
        <v>588</v>
      </c>
      <c r="D180" s="750" t="s">
        <v>589</v>
      </c>
      <c r="E180" s="751">
        <v>50113001</v>
      </c>
      <c r="F180" s="750" t="s">
        <v>599</v>
      </c>
      <c r="G180" s="749" t="s">
        <v>612</v>
      </c>
      <c r="H180" s="749">
        <v>850729</v>
      </c>
      <c r="I180" s="749">
        <v>157875</v>
      </c>
      <c r="J180" s="749" t="s">
        <v>896</v>
      </c>
      <c r="K180" s="749" t="s">
        <v>897</v>
      </c>
      <c r="L180" s="752">
        <v>225.5</v>
      </c>
      <c r="M180" s="752">
        <v>21</v>
      </c>
      <c r="N180" s="753">
        <v>4735.5</v>
      </c>
    </row>
    <row r="181" spans="1:14" ht="14.4" customHeight="1" x14ac:dyDescent="0.3">
      <c r="A181" s="747" t="s">
        <v>575</v>
      </c>
      <c r="B181" s="748" t="s">
        <v>576</v>
      </c>
      <c r="C181" s="749" t="s">
        <v>588</v>
      </c>
      <c r="D181" s="750" t="s">
        <v>589</v>
      </c>
      <c r="E181" s="751">
        <v>50113001</v>
      </c>
      <c r="F181" s="750" t="s">
        <v>599</v>
      </c>
      <c r="G181" s="749" t="s">
        <v>600</v>
      </c>
      <c r="H181" s="749">
        <v>848950</v>
      </c>
      <c r="I181" s="749">
        <v>155148</v>
      </c>
      <c r="J181" s="749" t="s">
        <v>898</v>
      </c>
      <c r="K181" s="749" t="s">
        <v>899</v>
      </c>
      <c r="L181" s="752">
        <v>20.033488372093018</v>
      </c>
      <c r="M181" s="752">
        <v>43</v>
      </c>
      <c r="N181" s="753">
        <v>861.43999999999983</v>
      </c>
    </row>
    <row r="182" spans="1:14" ht="14.4" customHeight="1" x14ac:dyDescent="0.3">
      <c r="A182" s="747" t="s">
        <v>575</v>
      </c>
      <c r="B182" s="748" t="s">
        <v>576</v>
      </c>
      <c r="C182" s="749" t="s">
        <v>588</v>
      </c>
      <c r="D182" s="750" t="s">
        <v>589</v>
      </c>
      <c r="E182" s="751">
        <v>50113001</v>
      </c>
      <c r="F182" s="750" t="s">
        <v>599</v>
      </c>
      <c r="G182" s="749" t="s">
        <v>600</v>
      </c>
      <c r="H182" s="749">
        <v>849941</v>
      </c>
      <c r="I182" s="749">
        <v>162142</v>
      </c>
      <c r="J182" s="749" t="s">
        <v>898</v>
      </c>
      <c r="K182" s="749" t="s">
        <v>900</v>
      </c>
      <c r="L182" s="752">
        <v>29.709999999999997</v>
      </c>
      <c r="M182" s="752">
        <v>3</v>
      </c>
      <c r="N182" s="753">
        <v>89.13</v>
      </c>
    </row>
    <row r="183" spans="1:14" ht="14.4" customHeight="1" x14ac:dyDescent="0.3">
      <c r="A183" s="747" t="s">
        <v>575</v>
      </c>
      <c r="B183" s="748" t="s">
        <v>576</v>
      </c>
      <c r="C183" s="749" t="s">
        <v>588</v>
      </c>
      <c r="D183" s="750" t="s">
        <v>589</v>
      </c>
      <c r="E183" s="751">
        <v>50113001</v>
      </c>
      <c r="F183" s="750" t="s">
        <v>599</v>
      </c>
      <c r="G183" s="749" t="s">
        <v>600</v>
      </c>
      <c r="H183" s="749">
        <v>154424</v>
      </c>
      <c r="I183" s="749">
        <v>54424</v>
      </c>
      <c r="J183" s="749" t="s">
        <v>901</v>
      </c>
      <c r="K183" s="749" t="s">
        <v>902</v>
      </c>
      <c r="L183" s="752">
        <v>177.09</v>
      </c>
      <c r="M183" s="752">
        <v>1</v>
      </c>
      <c r="N183" s="753">
        <v>177.09</v>
      </c>
    </row>
    <row r="184" spans="1:14" ht="14.4" customHeight="1" x14ac:dyDescent="0.3">
      <c r="A184" s="747" t="s">
        <v>575</v>
      </c>
      <c r="B184" s="748" t="s">
        <v>576</v>
      </c>
      <c r="C184" s="749" t="s">
        <v>588</v>
      </c>
      <c r="D184" s="750" t="s">
        <v>589</v>
      </c>
      <c r="E184" s="751">
        <v>50113001</v>
      </c>
      <c r="F184" s="750" t="s">
        <v>599</v>
      </c>
      <c r="G184" s="749" t="s">
        <v>600</v>
      </c>
      <c r="H184" s="749">
        <v>102963</v>
      </c>
      <c r="I184" s="749">
        <v>2963</v>
      </c>
      <c r="J184" s="749" t="s">
        <v>903</v>
      </c>
      <c r="K184" s="749" t="s">
        <v>904</v>
      </c>
      <c r="L184" s="752">
        <v>97.11</v>
      </c>
      <c r="M184" s="752">
        <v>7</v>
      </c>
      <c r="N184" s="753">
        <v>679.77</v>
      </c>
    </row>
    <row r="185" spans="1:14" ht="14.4" customHeight="1" x14ac:dyDescent="0.3">
      <c r="A185" s="747" t="s">
        <v>575</v>
      </c>
      <c r="B185" s="748" t="s">
        <v>576</v>
      </c>
      <c r="C185" s="749" t="s">
        <v>588</v>
      </c>
      <c r="D185" s="750" t="s">
        <v>589</v>
      </c>
      <c r="E185" s="751">
        <v>50113001</v>
      </c>
      <c r="F185" s="750" t="s">
        <v>599</v>
      </c>
      <c r="G185" s="749" t="s">
        <v>600</v>
      </c>
      <c r="H185" s="749">
        <v>100269</v>
      </c>
      <c r="I185" s="749">
        <v>269</v>
      </c>
      <c r="J185" s="749" t="s">
        <v>905</v>
      </c>
      <c r="K185" s="749" t="s">
        <v>696</v>
      </c>
      <c r="L185" s="752">
        <v>40.570000000000007</v>
      </c>
      <c r="M185" s="752">
        <v>3</v>
      </c>
      <c r="N185" s="753">
        <v>121.71000000000002</v>
      </c>
    </row>
    <row r="186" spans="1:14" ht="14.4" customHeight="1" x14ac:dyDescent="0.3">
      <c r="A186" s="747" t="s">
        <v>575</v>
      </c>
      <c r="B186" s="748" t="s">
        <v>576</v>
      </c>
      <c r="C186" s="749" t="s">
        <v>588</v>
      </c>
      <c r="D186" s="750" t="s">
        <v>589</v>
      </c>
      <c r="E186" s="751">
        <v>50113001</v>
      </c>
      <c r="F186" s="750" t="s">
        <v>599</v>
      </c>
      <c r="G186" s="749" t="s">
        <v>612</v>
      </c>
      <c r="H186" s="749">
        <v>845796</v>
      </c>
      <c r="I186" s="749">
        <v>126031</v>
      </c>
      <c r="J186" s="749" t="s">
        <v>906</v>
      </c>
      <c r="K186" s="749" t="s">
        <v>907</v>
      </c>
      <c r="L186" s="752">
        <v>53.820000000000014</v>
      </c>
      <c r="M186" s="752">
        <v>1</v>
      </c>
      <c r="N186" s="753">
        <v>53.820000000000014</v>
      </c>
    </row>
    <row r="187" spans="1:14" ht="14.4" customHeight="1" x14ac:dyDescent="0.3">
      <c r="A187" s="747" t="s">
        <v>575</v>
      </c>
      <c r="B187" s="748" t="s">
        <v>576</v>
      </c>
      <c r="C187" s="749" t="s">
        <v>588</v>
      </c>
      <c r="D187" s="750" t="s">
        <v>589</v>
      </c>
      <c r="E187" s="751">
        <v>50113001</v>
      </c>
      <c r="F187" s="750" t="s">
        <v>599</v>
      </c>
      <c r="G187" s="749" t="s">
        <v>612</v>
      </c>
      <c r="H187" s="749">
        <v>849430</v>
      </c>
      <c r="I187" s="749">
        <v>124091</v>
      </c>
      <c r="J187" s="749" t="s">
        <v>908</v>
      </c>
      <c r="K187" s="749" t="s">
        <v>909</v>
      </c>
      <c r="L187" s="752">
        <v>387.13</v>
      </c>
      <c r="M187" s="752">
        <v>1</v>
      </c>
      <c r="N187" s="753">
        <v>387.13</v>
      </c>
    </row>
    <row r="188" spans="1:14" ht="14.4" customHeight="1" x14ac:dyDescent="0.3">
      <c r="A188" s="747" t="s">
        <v>575</v>
      </c>
      <c r="B188" s="748" t="s">
        <v>576</v>
      </c>
      <c r="C188" s="749" t="s">
        <v>588</v>
      </c>
      <c r="D188" s="750" t="s">
        <v>589</v>
      </c>
      <c r="E188" s="751">
        <v>50113001</v>
      </c>
      <c r="F188" s="750" t="s">
        <v>599</v>
      </c>
      <c r="G188" s="749" t="s">
        <v>612</v>
      </c>
      <c r="H188" s="749">
        <v>844651</v>
      </c>
      <c r="I188" s="749">
        <v>101205</v>
      </c>
      <c r="J188" s="749" t="s">
        <v>910</v>
      </c>
      <c r="K188" s="749" t="s">
        <v>671</v>
      </c>
      <c r="L188" s="752">
        <v>86.080000000000013</v>
      </c>
      <c r="M188" s="752">
        <v>1</v>
      </c>
      <c r="N188" s="753">
        <v>86.080000000000013</v>
      </c>
    </row>
    <row r="189" spans="1:14" ht="14.4" customHeight="1" x14ac:dyDescent="0.3">
      <c r="A189" s="747" t="s">
        <v>575</v>
      </c>
      <c r="B189" s="748" t="s">
        <v>576</v>
      </c>
      <c r="C189" s="749" t="s">
        <v>588</v>
      </c>
      <c r="D189" s="750" t="s">
        <v>589</v>
      </c>
      <c r="E189" s="751">
        <v>50113001</v>
      </c>
      <c r="F189" s="750" t="s">
        <v>599</v>
      </c>
      <c r="G189" s="749" t="s">
        <v>612</v>
      </c>
      <c r="H189" s="749">
        <v>845220</v>
      </c>
      <c r="I189" s="749">
        <v>101211</v>
      </c>
      <c r="J189" s="749" t="s">
        <v>910</v>
      </c>
      <c r="K189" s="749" t="s">
        <v>672</v>
      </c>
      <c r="L189" s="752">
        <v>219.56999999999994</v>
      </c>
      <c r="M189" s="752">
        <v>1</v>
      </c>
      <c r="N189" s="753">
        <v>219.56999999999994</v>
      </c>
    </row>
    <row r="190" spans="1:14" ht="14.4" customHeight="1" x14ac:dyDescent="0.3">
      <c r="A190" s="747" t="s">
        <v>575</v>
      </c>
      <c r="B190" s="748" t="s">
        <v>576</v>
      </c>
      <c r="C190" s="749" t="s">
        <v>588</v>
      </c>
      <c r="D190" s="750" t="s">
        <v>589</v>
      </c>
      <c r="E190" s="751">
        <v>50113001</v>
      </c>
      <c r="F190" s="750" t="s">
        <v>599</v>
      </c>
      <c r="G190" s="749" t="s">
        <v>612</v>
      </c>
      <c r="H190" s="749">
        <v>849767</v>
      </c>
      <c r="I190" s="749">
        <v>162012</v>
      </c>
      <c r="J190" s="749" t="s">
        <v>911</v>
      </c>
      <c r="K190" s="749" t="s">
        <v>912</v>
      </c>
      <c r="L190" s="752">
        <v>453.63999999999993</v>
      </c>
      <c r="M190" s="752">
        <v>1</v>
      </c>
      <c r="N190" s="753">
        <v>453.63999999999993</v>
      </c>
    </row>
    <row r="191" spans="1:14" ht="14.4" customHeight="1" x14ac:dyDescent="0.3">
      <c r="A191" s="747" t="s">
        <v>575</v>
      </c>
      <c r="B191" s="748" t="s">
        <v>576</v>
      </c>
      <c r="C191" s="749" t="s">
        <v>588</v>
      </c>
      <c r="D191" s="750" t="s">
        <v>589</v>
      </c>
      <c r="E191" s="751">
        <v>50113001</v>
      </c>
      <c r="F191" s="750" t="s">
        <v>599</v>
      </c>
      <c r="G191" s="749" t="s">
        <v>612</v>
      </c>
      <c r="H191" s="749">
        <v>849831</v>
      </c>
      <c r="I191" s="749">
        <v>162008</v>
      </c>
      <c r="J191" s="749" t="s">
        <v>911</v>
      </c>
      <c r="K191" s="749" t="s">
        <v>657</v>
      </c>
      <c r="L191" s="752">
        <v>170.84500000000003</v>
      </c>
      <c r="M191" s="752">
        <v>2</v>
      </c>
      <c r="N191" s="753">
        <v>341.69000000000005</v>
      </c>
    </row>
    <row r="192" spans="1:14" ht="14.4" customHeight="1" x14ac:dyDescent="0.3">
      <c r="A192" s="747" t="s">
        <v>575</v>
      </c>
      <c r="B192" s="748" t="s">
        <v>576</v>
      </c>
      <c r="C192" s="749" t="s">
        <v>588</v>
      </c>
      <c r="D192" s="750" t="s">
        <v>589</v>
      </c>
      <c r="E192" s="751">
        <v>50113001</v>
      </c>
      <c r="F192" s="750" t="s">
        <v>599</v>
      </c>
      <c r="G192" s="749" t="s">
        <v>612</v>
      </c>
      <c r="H192" s="749">
        <v>846340</v>
      </c>
      <c r="I192" s="749">
        <v>122690</v>
      </c>
      <c r="J192" s="749" t="s">
        <v>913</v>
      </c>
      <c r="K192" s="749" t="s">
        <v>912</v>
      </c>
      <c r="L192" s="752">
        <v>277.70000000000005</v>
      </c>
      <c r="M192" s="752">
        <v>1</v>
      </c>
      <c r="N192" s="753">
        <v>277.70000000000005</v>
      </c>
    </row>
    <row r="193" spans="1:14" ht="14.4" customHeight="1" x14ac:dyDescent="0.3">
      <c r="A193" s="747" t="s">
        <v>575</v>
      </c>
      <c r="B193" s="748" t="s">
        <v>576</v>
      </c>
      <c r="C193" s="749" t="s">
        <v>588</v>
      </c>
      <c r="D193" s="750" t="s">
        <v>589</v>
      </c>
      <c r="E193" s="751">
        <v>50113001</v>
      </c>
      <c r="F193" s="750" t="s">
        <v>599</v>
      </c>
      <c r="G193" s="749" t="s">
        <v>612</v>
      </c>
      <c r="H193" s="749">
        <v>178689</v>
      </c>
      <c r="I193" s="749">
        <v>178689</v>
      </c>
      <c r="J193" s="749" t="s">
        <v>914</v>
      </c>
      <c r="K193" s="749" t="s">
        <v>915</v>
      </c>
      <c r="L193" s="752">
        <v>98.44</v>
      </c>
      <c r="M193" s="752">
        <v>1</v>
      </c>
      <c r="N193" s="753">
        <v>98.44</v>
      </c>
    </row>
    <row r="194" spans="1:14" ht="14.4" customHeight="1" x14ac:dyDescent="0.3">
      <c r="A194" s="747" t="s">
        <v>575</v>
      </c>
      <c r="B194" s="748" t="s">
        <v>576</v>
      </c>
      <c r="C194" s="749" t="s">
        <v>588</v>
      </c>
      <c r="D194" s="750" t="s">
        <v>589</v>
      </c>
      <c r="E194" s="751">
        <v>50113001</v>
      </c>
      <c r="F194" s="750" t="s">
        <v>599</v>
      </c>
      <c r="G194" s="749" t="s">
        <v>612</v>
      </c>
      <c r="H194" s="749">
        <v>130652</v>
      </c>
      <c r="I194" s="749">
        <v>30652</v>
      </c>
      <c r="J194" s="749" t="s">
        <v>916</v>
      </c>
      <c r="K194" s="749" t="s">
        <v>917</v>
      </c>
      <c r="L194" s="752">
        <v>103.77000000000002</v>
      </c>
      <c r="M194" s="752">
        <v>1</v>
      </c>
      <c r="N194" s="753">
        <v>103.77000000000002</v>
      </c>
    </row>
    <row r="195" spans="1:14" ht="14.4" customHeight="1" x14ac:dyDescent="0.3">
      <c r="A195" s="747" t="s">
        <v>575</v>
      </c>
      <c r="B195" s="748" t="s">
        <v>576</v>
      </c>
      <c r="C195" s="749" t="s">
        <v>588</v>
      </c>
      <c r="D195" s="750" t="s">
        <v>589</v>
      </c>
      <c r="E195" s="751">
        <v>50113001</v>
      </c>
      <c r="F195" s="750" t="s">
        <v>599</v>
      </c>
      <c r="G195" s="749" t="s">
        <v>600</v>
      </c>
      <c r="H195" s="749">
        <v>845433</v>
      </c>
      <c r="I195" s="749">
        <v>114356</v>
      </c>
      <c r="J195" s="749" t="s">
        <v>918</v>
      </c>
      <c r="K195" s="749" t="s">
        <v>919</v>
      </c>
      <c r="L195" s="752">
        <v>44.2</v>
      </c>
      <c r="M195" s="752">
        <v>1</v>
      </c>
      <c r="N195" s="753">
        <v>44.2</v>
      </c>
    </row>
    <row r="196" spans="1:14" ht="14.4" customHeight="1" x14ac:dyDescent="0.3">
      <c r="A196" s="747" t="s">
        <v>575</v>
      </c>
      <c r="B196" s="748" t="s">
        <v>576</v>
      </c>
      <c r="C196" s="749" t="s">
        <v>588</v>
      </c>
      <c r="D196" s="750" t="s">
        <v>589</v>
      </c>
      <c r="E196" s="751">
        <v>50113001</v>
      </c>
      <c r="F196" s="750" t="s">
        <v>599</v>
      </c>
      <c r="G196" s="749" t="s">
        <v>612</v>
      </c>
      <c r="H196" s="749">
        <v>145567</v>
      </c>
      <c r="I196" s="749">
        <v>145567</v>
      </c>
      <c r="J196" s="749" t="s">
        <v>920</v>
      </c>
      <c r="K196" s="749" t="s">
        <v>607</v>
      </c>
      <c r="L196" s="752">
        <v>106.36666666666667</v>
      </c>
      <c r="M196" s="752">
        <v>6</v>
      </c>
      <c r="N196" s="753">
        <v>638.20000000000005</v>
      </c>
    </row>
    <row r="197" spans="1:14" ht="14.4" customHeight="1" x14ac:dyDescent="0.3">
      <c r="A197" s="747" t="s">
        <v>575</v>
      </c>
      <c r="B197" s="748" t="s">
        <v>576</v>
      </c>
      <c r="C197" s="749" t="s">
        <v>588</v>
      </c>
      <c r="D197" s="750" t="s">
        <v>589</v>
      </c>
      <c r="E197" s="751">
        <v>50113001</v>
      </c>
      <c r="F197" s="750" t="s">
        <v>599</v>
      </c>
      <c r="G197" s="749" t="s">
        <v>600</v>
      </c>
      <c r="H197" s="749">
        <v>100812</v>
      </c>
      <c r="I197" s="749">
        <v>812</v>
      </c>
      <c r="J197" s="749" t="s">
        <v>921</v>
      </c>
      <c r="K197" s="749" t="s">
        <v>922</v>
      </c>
      <c r="L197" s="752">
        <v>63.460000000000008</v>
      </c>
      <c r="M197" s="752">
        <v>50</v>
      </c>
      <c r="N197" s="753">
        <v>3173.0000000000005</v>
      </c>
    </row>
    <row r="198" spans="1:14" ht="14.4" customHeight="1" x14ac:dyDescent="0.3">
      <c r="A198" s="747" t="s">
        <v>575</v>
      </c>
      <c r="B198" s="748" t="s">
        <v>576</v>
      </c>
      <c r="C198" s="749" t="s">
        <v>588</v>
      </c>
      <c r="D198" s="750" t="s">
        <v>589</v>
      </c>
      <c r="E198" s="751">
        <v>50113001</v>
      </c>
      <c r="F198" s="750" t="s">
        <v>599</v>
      </c>
      <c r="G198" s="749" t="s">
        <v>600</v>
      </c>
      <c r="H198" s="749">
        <v>208646</v>
      </c>
      <c r="I198" s="749">
        <v>208646</v>
      </c>
      <c r="J198" s="749" t="s">
        <v>921</v>
      </c>
      <c r="K198" s="749" t="s">
        <v>923</v>
      </c>
      <c r="L198" s="752">
        <v>63.513400000000019</v>
      </c>
      <c r="M198" s="752">
        <v>50</v>
      </c>
      <c r="N198" s="753">
        <v>3175.670000000001</v>
      </c>
    </row>
    <row r="199" spans="1:14" ht="14.4" customHeight="1" x14ac:dyDescent="0.3">
      <c r="A199" s="747" t="s">
        <v>575</v>
      </c>
      <c r="B199" s="748" t="s">
        <v>576</v>
      </c>
      <c r="C199" s="749" t="s">
        <v>588</v>
      </c>
      <c r="D199" s="750" t="s">
        <v>589</v>
      </c>
      <c r="E199" s="751">
        <v>50113001</v>
      </c>
      <c r="F199" s="750" t="s">
        <v>599</v>
      </c>
      <c r="G199" s="749" t="s">
        <v>600</v>
      </c>
      <c r="H199" s="749">
        <v>840138</v>
      </c>
      <c r="I199" s="749">
        <v>58160</v>
      </c>
      <c r="J199" s="749" t="s">
        <v>924</v>
      </c>
      <c r="K199" s="749" t="s">
        <v>925</v>
      </c>
      <c r="L199" s="752">
        <v>55.02</v>
      </c>
      <c r="M199" s="752">
        <v>28</v>
      </c>
      <c r="N199" s="753">
        <v>1540.5600000000002</v>
      </c>
    </row>
    <row r="200" spans="1:14" ht="14.4" customHeight="1" x14ac:dyDescent="0.3">
      <c r="A200" s="747" t="s">
        <v>575</v>
      </c>
      <c r="B200" s="748" t="s">
        <v>576</v>
      </c>
      <c r="C200" s="749" t="s">
        <v>588</v>
      </c>
      <c r="D200" s="750" t="s">
        <v>589</v>
      </c>
      <c r="E200" s="751">
        <v>50113001</v>
      </c>
      <c r="F200" s="750" t="s">
        <v>599</v>
      </c>
      <c r="G200" s="749" t="s">
        <v>600</v>
      </c>
      <c r="H200" s="749">
        <v>208647</v>
      </c>
      <c r="I200" s="749">
        <v>208647</v>
      </c>
      <c r="J200" s="749" t="s">
        <v>926</v>
      </c>
      <c r="K200" s="749" t="s">
        <v>927</v>
      </c>
      <c r="L200" s="752">
        <v>63.475760000000008</v>
      </c>
      <c r="M200" s="752">
        <v>125</v>
      </c>
      <c r="N200" s="753">
        <v>7934.4700000000012</v>
      </c>
    </row>
    <row r="201" spans="1:14" ht="14.4" customHeight="1" x14ac:dyDescent="0.3">
      <c r="A201" s="747" t="s">
        <v>575</v>
      </c>
      <c r="B201" s="748" t="s">
        <v>576</v>
      </c>
      <c r="C201" s="749" t="s">
        <v>588</v>
      </c>
      <c r="D201" s="750" t="s">
        <v>589</v>
      </c>
      <c r="E201" s="751">
        <v>50113001</v>
      </c>
      <c r="F201" s="750" t="s">
        <v>599</v>
      </c>
      <c r="G201" s="749" t="s">
        <v>612</v>
      </c>
      <c r="H201" s="749">
        <v>990810</v>
      </c>
      <c r="I201" s="749">
        <v>195939</v>
      </c>
      <c r="J201" s="749" t="s">
        <v>928</v>
      </c>
      <c r="K201" s="749" t="s">
        <v>929</v>
      </c>
      <c r="L201" s="752">
        <v>243.70999999999984</v>
      </c>
      <c r="M201" s="752">
        <v>1</v>
      </c>
      <c r="N201" s="753">
        <v>243.70999999999984</v>
      </c>
    </row>
    <row r="202" spans="1:14" ht="14.4" customHeight="1" x14ac:dyDescent="0.3">
      <c r="A202" s="747" t="s">
        <v>575</v>
      </c>
      <c r="B202" s="748" t="s">
        <v>576</v>
      </c>
      <c r="C202" s="749" t="s">
        <v>588</v>
      </c>
      <c r="D202" s="750" t="s">
        <v>589</v>
      </c>
      <c r="E202" s="751">
        <v>50113001</v>
      </c>
      <c r="F202" s="750" t="s">
        <v>599</v>
      </c>
      <c r="G202" s="749" t="s">
        <v>612</v>
      </c>
      <c r="H202" s="749">
        <v>109709</v>
      </c>
      <c r="I202" s="749">
        <v>9709</v>
      </c>
      <c r="J202" s="749" t="s">
        <v>930</v>
      </c>
      <c r="K202" s="749" t="s">
        <v>931</v>
      </c>
      <c r="L202" s="752">
        <v>85.889999999999986</v>
      </c>
      <c r="M202" s="752">
        <v>95</v>
      </c>
      <c r="N202" s="753">
        <v>8159.5499999999984</v>
      </c>
    </row>
    <row r="203" spans="1:14" ht="14.4" customHeight="1" x14ac:dyDescent="0.3">
      <c r="A203" s="747" t="s">
        <v>575</v>
      </c>
      <c r="B203" s="748" t="s">
        <v>576</v>
      </c>
      <c r="C203" s="749" t="s">
        <v>588</v>
      </c>
      <c r="D203" s="750" t="s">
        <v>589</v>
      </c>
      <c r="E203" s="751">
        <v>50113001</v>
      </c>
      <c r="F203" s="750" t="s">
        <v>599</v>
      </c>
      <c r="G203" s="749" t="s">
        <v>600</v>
      </c>
      <c r="H203" s="749">
        <v>119653</v>
      </c>
      <c r="I203" s="749">
        <v>119653</v>
      </c>
      <c r="J203" s="749" t="s">
        <v>932</v>
      </c>
      <c r="K203" s="749" t="s">
        <v>933</v>
      </c>
      <c r="L203" s="752">
        <v>157.38000000000005</v>
      </c>
      <c r="M203" s="752">
        <v>1</v>
      </c>
      <c r="N203" s="753">
        <v>157.38000000000005</v>
      </c>
    </row>
    <row r="204" spans="1:14" ht="14.4" customHeight="1" x14ac:dyDescent="0.3">
      <c r="A204" s="747" t="s">
        <v>575</v>
      </c>
      <c r="B204" s="748" t="s">
        <v>576</v>
      </c>
      <c r="C204" s="749" t="s">
        <v>588</v>
      </c>
      <c r="D204" s="750" t="s">
        <v>589</v>
      </c>
      <c r="E204" s="751">
        <v>50113001</v>
      </c>
      <c r="F204" s="750" t="s">
        <v>599</v>
      </c>
      <c r="G204" s="749" t="s">
        <v>612</v>
      </c>
      <c r="H204" s="749">
        <v>848251</v>
      </c>
      <c r="I204" s="749">
        <v>122632</v>
      </c>
      <c r="J204" s="749" t="s">
        <v>934</v>
      </c>
      <c r="K204" s="749" t="s">
        <v>935</v>
      </c>
      <c r="L204" s="752">
        <v>208.63</v>
      </c>
      <c r="M204" s="752">
        <v>2</v>
      </c>
      <c r="N204" s="753">
        <v>417.26</v>
      </c>
    </row>
    <row r="205" spans="1:14" ht="14.4" customHeight="1" x14ac:dyDescent="0.3">
      <c r="A205" s="747" t="s">
        <v>575</v>
      </c>
      <c r="B205" s="748" t="s">
        <v>576</v>
      </c>
      <c r="C205" s="749" t="s">
        <v>588</v>
      </c>
      <c r="D205" s="750" t="s">
        <v>589</v>
      </c>
      <c r="E205" s="751">
        <v>50113001</v>
      </c>
      <c r="F205" s="750" t="s">
        <v>599</v>
      </c>
      <c r="G205" s="749" t="s">
        <v>600</v>
      </c>
      <c r="H205" s="749">
        <v>188900</v>
      </c>
      <c r="I205" s="749">
        <v>88900</v>
      </c>
      <c r="J205" s="749" t="s">
        <v>936</v>
      </c>
      <c r="K205" s="749" t="s">
        <v>708</v>
      </c>
      <c r="L205" s="752">
        <v>81.065217391304344</v>
      </c>
      <c r="M205" s="752">
        <v>23</v>
      </c>
      <c r="N205" s="753">
        <v>1864.5</v>
      </c>
    </row>
    <row r="206" spans="1:14" ht="14.4" customHeight="1" x14ac:dyDescent="0.3">
      <c r="A206" s="747" t="s">
        <v>575</v>
      </c>
      <c r="B206" s="748" t="s">
        <v>576</v>
      </c>
      <c r="C206" s="749" t="s">
        <v>588</v>
      </c>
      <c r="D206" s="750" t="s">
        <v>589</v>
      </c>
      <c r="E206" s="751">
        <v>50113001</v>
      </c>
      <c r="F206" s="750" t="s">
        <v>599</v>
      </c>
      <c r="G206" s="749" t="s">
        <v>600</v>
      </c>
      <c r="H206" s="749">
        <v>103688</v>
      </c>
      <c r="I206" s="749">
        <v>3688</v>
      </c>
      <c r="J206" s="749" t="s">
        <v>937</v>
      </c>
      <c r="K206" s="749" t="s">
        <v>938</v>
      </c>
      <c r="L206" s="752">
        <v>57.930000000000021</v>
      </c>
      <c r="M206" s="752">
        <v>1</v>
      </c>
      <c r="N206" s="753">
        <v>57.930000000000021</v>
      </c>
    </row>
    <row r="207" spans="1:14" ht="14.4" customHeight="1" x14ac:dyDescent="0.3">
      <c r="A207" s="747" t="s">
        <v>575</v>
      </c>
      <c r="B207" s="748" t="s">
        <v>576</v>
      </c>
      <c r="C207" s="749" t="s">
        <v>588</v>
      </c>
      <c r="D207" s="750" t="s">
        <v>589</v>
      </c>
      <c r="E207" s="751">
        <v>50113001</v>
      </c>
      <c r="F207" s="750" t="s">
        <v>599</v>
      </c>
      <c r="G207" s="749" t="s">
        <v>600</v>
      </c>
      <c r="H207" s="749">
        <v>225261</v>
      </c>
      <c r="I207" s="749">
        <v>225261</v>
      </c>
      <c r="J207" s="749" t="s">
        <v>939</v>
      </c>
      <c r="K207" s="749" t="s">
        <v>940</v>
      </c>
      <c r="L207" s="752">
        <v>58.27</v>
      </c>
      <c r="M207" s="752">
        <v>3</v>
      </c>
      <c r="N207" s="753">
        <v>174.81</v>
      </c>
    </row>
    <row r="208" spans="1:14" ht="14.4" customHeight="1" x14ac:dyDescent="0.3">
      <c r="A208" s="747" t="s">
        <v>575</v>
      </c>
      <c r="B208" s="748" t="s">
        <v>576</v>
      </c>
      <c r="C208" s="749" t="s">
        <v>588</v>
      </c>
      <c r="D208" s="750" t="s">
        <v>589</v>
      </c>
      <c r="E208" s="751">
        <v>50113001</v>
      </c>
      <c r="F208" s="750" t="s">
        <v>599</v>
      </c>
      <c r="G208" s="749" t="s">
        <v>612</v>
      </c>
      <c r="H208" s="749">
        <v>180087</v>
      </c>
      <c r="I208" s="749">
        <v>180087</v>
      </c>
      <c r="J208" s="749" t="s">
        <v>941</v>
      </c>
      <c r="K208" s="749" t="s">
        <v>942</v>
      </c>
      <c r="L208" s="752">
        <v>686.44</v>
      </c>
      <c r="M208" s="752">
        <v>2</v>
      </c>
      <c r="N208" s="753">
        <v>1372.88</v>
      </c>
    </row>
    <row r="209" spans="1:14" ht="14.4" customHeight="1" x14ac:dyDescent="0.3">
      <c r="A209" s="747" t="s">
        <v>575</v>
      </c>
      <c r="B209" s="748" t="s">
        <v>576</v>
      </c>
      <c r="C209" s="749" t="s">
        <v>588</v>
      </c>
      <c r="D209" s="750" t="s">
        <v>589</v>
      </c>
      <c r="E209" s="751">
        <v>50113001</v>
      </c>
      <c r="F209" s="750" t="s">
        <v>599</v>
      </c>
      <c r="G209" s="749" t="s">
        <v>600</v>
      </c>
      <c r="H209" s="749">
        <v>100610</v>
      </c>
      <c r="I209" s="749">
        <v>610</v>
      </c>
      <c r="J209" s="749" t="s">
        <v>943</v>
      </c>
      <c r="K209" s="749" t="s">
        <v>944</v>
      </c>
      <c r="L209" s="752">
        <v>72.500000000000014</v>
      </c>
      <c r="M209" s="752">
        <v>6</v>
      </c>
      <c r="N209" s="753">
        <v>435.00000000000011</v>
      </c>
    </row>
    <row r="210" spans="1:14" ht="14.4" customHeight="1" x14ac:dyDescent="0.3">
      <c r="A210" s="747" t="s">
        <v>575</v>
      </c>
      <c r="B210" s="748" t="s">
        <v>576</v>
      </c>
      <c r="C210" s="749" t="s">
        <v>588</v>
      </c>
      <c r="D210" s="750" t="s">
        <v>589</v>
      </c>
      <c r="E210" s="751">
        <v>50113001</v>
      </c>
      <c r="F210" s="750" t="s">
        <v>599</v>
      </c>
      <c r="G210" s="749" t="s">
        <v>600</v>
      </c>
      <c r="H210" s="749">
        <v>395294</v>
      </c>
      <c r="I210" s="749">
        <v>180306</v>
      </c>
      <c r="J210" s="749" t="s">
        <v>945</v>
      </c>
      <c r="K210" s="749" t="s">
        <v>946</v>
      </c>
      <c r="L210" s="752">
        <v>175.74626168224299</v>
      </c>
      <c r="M210" s="752">
        <v>107</v>
      </c>
      <c r="N210" s="753">
        <v>18804.849999999999</v>
      </c>
    </row>
    <row r="211" spans="1:14" ht="14.4" customHeight="1" x14ac:dyDescent="0.3">
      <c r="A211" s="747" t="s">
        <v>575</v>
      </c>
      <c r="B211" s="748" t="s">
        <v>576</v>
      </c>
      <c r="C211" s="749" t="s">
        <v>588</v>
      </c>
      <c r="D211" s="750" t="s">
        <v>589</v>
      </c>
      <c r="E211" s="751">
        <v>50113001</v>
      </c>
      <c r="F211" s="750" t="s">
        <v>599</v>
      </c>
      <c r="G211" s="749" t="s">
        <v>600</v>
      </c>
      <c r="H211" s="749">
        <v>130502</v>
      </c>
      <c r="I211" s="749">
        <v>130502</v>
      </c>
      <c r="J211" s="749" t="s">
        <v>947</v>
      </c>
      <c r="K211" s="749" t="s">
        <v>948</v>
      </c>
      <c r="L211" s="752">
        <v>230.11999999999995</v>
      </c>
      <c r="M211" s="752">
        <v>1</v>
      </c>
      <c r="N211" s="753">
        <v>230.11999999999995</v>
      </c>
    </row>
    <row r="212" spans="1:14" ht="14.4" customHeight="1" x14ac:dyDescent="0.3">
      <c r="A212" s="747" t="s">
        <v>575</v>
      </c>
      <c r="B212" s="748" t="s">
        <v>576</v>
      </c>
      <c r="C212" s="749" t="s">
        <v>588</v>
      </c>
      <c r="D212" s="750" t="s">
        <v>589</v>
      </c>
      <c r="E212" s="751">
        <v>50113001</v>
      </c>
      <c r="F212" s="750" t="s">
        <v>599</v>
      </c>
      <c r="G212" s="749" t="s">
        <v>600</v>
      </c>
      <c r="H212" s="749">
        <v>131385</v>
      </c>
      <c r="I212" s="749">
        <v>31385</v>
      </c>
      <c r="J212" s="749" t="s">
        <v>949</v>
      </c>
      <c r="K212" s="749" t="s">
        <v>950</v>
      </c>
      <c r="L212" s="752">
        <v>39.190000000000012</v>
      </c>
      <c r="M212" s="752">
        <v>1</v>
      </c>
      <c r="N212" s="753">
        <v>39.190000000000012</v>
      </c>
    </row>
    <row r="213" spans="1:14" ht="14.4" customHeight="1" x14ac:dyDescent="0.3">
      <c r="A213" s="747" t="s">
        <v>575</v>
      </c>
      <c r="B213" s="748" t="s">
        <v>576</v>
      </c>
      <c r="C213" s="749" t="s">
        <v>588</v>
      </c>
      <c r="D213" s="750" t="s">
        <v>589</v>
      </c>
      <c r="E213" s="751">
        <v>50113001</v>
      </c>
      <c r="F213" s="750" t="s">
        <v>599</v>
      </c>
      <c r="G213" s="749" t="s">
        <v>600</v>
      </c>
      <c r="H213" s="749">
        <v>148578</v>
      </c>
      <c r="I213" s="749">
        <v>48578</v>
      </c>
      <c r="J213" s="749" t="s">
        <v>951</v>
      </c>
      <c r="K213" s="749" t="s">
        <v>952</v>
      </c>
      <c r="L213" s="752">
        <v>54.98</v>
      </c>
      <c r="M213" s="752">
        <v>1</v>
      </c>
      <c r="N213" s="753">
        <v>54.98</v>
      </c>
    </row>
    <row r="214" spans="1:14" ht="14.4" customHeight="1" x14ac:dyDescent="0.3">
      <c r="A214" s="747" t="s">
        <v>575</v>
      </c>
      <c r="B214" s="748" t="s">
        <v>576</v>
      </c>
      <c r="C214" s="749" t="s">
        <v>588</v>
      </c>
      <c r="D214" s="750" t="s">
        <v>589</v>
      </c>
      <c r="E214" s="751">
        <v>50113001</v>
      </c>
      <c r="F214" s="750" t="s">
        <v>599</v>
      </c>
      <c r="G214" s="749" t="s">
        <v>600</v>
      </c>
      <c r="H214" s="749">
        <v>102429</v>
      </c>
      <c r="I214" s="749">
        <v>2429</v>
      </c>
      <c r="J214" s="749" t="s">
        <v>953</v>
      </c>
      <c r="K214" s="749" t="s">
        <v>954</v>
      </c>
      <c r="L214" s="752">
        <v>50.58</v>
      </c>
      <c r="M214" s="752">
        <v>1</v>
      </c>
      <c r="N214" s="753">
        <v>50.58</v>
      </c>
    </row>
    <row r="215" spans="1:14" ht="14.4" customHeight="1" x14ac:dyDescent="0.3">
      <c r="A215" s="747" t="s">
        <v>575</v>
      </c>
      <c r="B215" s="748" t="s">
        <v>576</v>
      </c>
      <c r="C215" s="749" t="s">
        <v>588</v>
      </c>
      <c r="D215" s="750" t="s">
        <v>589</v>
      </c>
      <c r="E215" s="751">
        <v>50113001</v>
      </c>
      <c r="F215" s="750" t="s">
        <v>599</v>
      </c>
      <c r="G215" s="749" t="s">
        <v>600</v>
      </c>
      <c r="H215" s="749">
        <v>850152</v>
      </c>
      <c r="I215" s="749">
        <v>153349</v>
      </c>
      <c r="J215" s="749" t="s">
        <v>955</v>
      </c>
      <c r="K215" s="749" t="s">
        <v>577</v>
      </c>
      <c r="L215" s="752">
        <v>2368.3000000000002</v>
      </c>
      <c r="M215" s="752">
        <v>1</v>
      </c>
      <c r="N215" s="753">
        <v>2368.3000000000002</v>
      </c>
    </row>
    <row r="216" spans="1:14" ht="14.4" customHeight="1" x14ac:dyDescent="0.3">
      <c r="A216" s="747" t="s">
        <v>575</v>
      </c>
      <c r="B216" s="748" t="s">
        <v>576</v>
      </c>
      <c r="C216" s="749" t="s">
        <v>588</v>
      </c>
      <c r="D216" s="750" t="s">
        <v>589</v>
      </c>
      <c r="E216" s="751">
        <v>50113001</v>
      </c>
      <c r="F216" s="750" t="s">
        <v>599</v>
      </c>
      <c r="G216" s="749" t="s">
        <v>600</v>
      </c>
      <c r="H216" s="749">
        <v>225172</v>
      </c>
      <c r="I216" s="749">
        <v>225172</v>
      </c>
      <c r="J216" s="749" t="s">
        <v>956</v>
      </c>
      <c r="K216" s="749" t="s">
        <v>957</v>
      </c>
      <c r="L216" s="752">
        <v>58.769999999999996</v>
      </c>
      <c r="M216" s="752">
        <v>4</v>
      </c>
      <c r="N216" s="753">
        <v>235.07999999999998</v>
      </c>
    </row>
    <row r="217" spans="1:14" ht="14.4" customHeight="1" x14ac:dyDescent="0.3">
      <c r="A217" s="747" t="s">
        <v>575</v>
      </c>
      <c r="B217" s="748" t="s">
        <v>576</v>
      </c>
      <c r="C217" s="749" t="s">
        <v>588</v>
      </c>
      <c r="D217" s="750" t="s">
        <v>589</v>
      </c>
      <c r="E217" s="751">
        <v>50113001</v>
      </c>
      <c r="F217" s="750" t="s">
        <v>599</v>
      </c>
      <c r="G217" s="749" t="s">
        <v>600</v>
      </c>
      <c r="H217" s="749">
        <v>109847</v>
      </c>
      <c r="I217" s="749">
        <v>9847</v>
      </c>
      <c r="J217" s="749" t="s">
        <v>958</v>
      </c>
      <c r="K217" s="749" t="s">
        <v>959</v>
      </c>
      <c r="L217" s="752">
        <v>41.06</v>
      </c>
      <c r="M217" s="752">
        <v>2</v>
      </c>
      <c r="N217" s="753">
        <v>82.12</v>
      </c>
    </row>
    <row r="218" spans="1:14" ht="14.4" customHeight="1" x14ac:dyDescent="0.3">
      <c r="A218" s="747" t="s">
        <v>575</v>
      </c>
      <c r="B218" s="748" t="s">
        <v>576</v>
      </c>
      <c r="C218" s="749" t="s">
        <v>588</v>
      </c>
      <c r="D218" s="750" t="s">
        <v>589</v>
      </c>
      <c r="E218" s="751">
        <v>50113001</v>
      </c>
      <c r="F218" s="750" t="s">
        <v>599</v>
      </c>
      <c r="G218" s="749" t="s">
        <v>600</v>
      </c>
      <c r="H218" s="749">
        <v>191836</v>
      </c>
      <c r="I218" s="749">
        <v>91836</v>
      </c>
      <c r="J218" s="749" t="s">
        <v>958</v>
      </c>
      <c r="K218" s="749" t="s">
        <v>960</v>
      </c>
      <c r="L218" s="752">
        <v>44.660000000000004</v>
      </c>
      <c r="M218" s="752">
        <v>12</v>
      </c>
      <c r="N218" s="753">
        <v>535.92000000000007</v>
      </c>
    </row>
    <row r="219" spans="1:14" ht="14.4" customHeight="1" x14ac:dyDescent="0.3">
      <c r="A219" s="747" t="s">
        <v>575</v>
      </c>
      <c r="B219" s="748" t="s">
        <v>576</v>
      </c>
      <c r="C219" s="749" t="s">
        <v>588</v>
      </c>
      <c r="D219" s="750" t="s">
        <v>589</v>
      </c>
      <c r="E219" s="751">
        <v>50113001</v>
      </c>
      <c r="F219" s="750" t="s">
        <v>599</v>
      </c>
      <c r="G219" s="749" t="s">
        <v>577</v>
      </c>
      <c r="H219" s="749">
        <v>204682</v>
      </c>
      <c r="I219" s="749">
        <v>204682</v>
      </c>
      <c r="J219" s="749" t="s">
        <v>961</v>
      </c>
      <c r="K219" s="749" t="s">
        <v>962</v>
      </c>
      <c r="L219" s="752">
        <v>105.55</v>
      </c>
      <c r="M219" s="752">
        <v>1</v>
      </c>
      <c r="N219" s="753">
        <v>105.55</v>
      </c>
    </row>
    <row r="220" spans="1:14" ht="14.4" customHeight="1" x14ac:dyDescent="0.3">
      <c r="A220" s="747" t="s">
        <v>575</v>
      </c>
      <c r="B220" s="748" t="s">
        <v>576</v>
      </c>
      <c r="C220" s="749" t="s">
        <v>588</v>
      </c>
      <c r="D220" s="750" t="s">
        <v>589</v>
      </c>
      <c r="E220" s="751">
        <v>50113001</v>
      </c>
      <c r="F220" s="750" t="s">
        <v>599</v>
      </c>
      <c r="G220" s="749" t="s">
        <v>600</v>
      </c>
      <c r="H220" s="749">
        <v>168447</v>
      </c>
      <c r="I220" s="749">
        <v>168447</v>
      </c>
      <c r="J220" s="749" t="s">
        <v>963</v>
      </c>
      <c r="K220" s="749" t="s">
        <v>671</v>
      </c>
      <c r="L220" s="752">
        <v>748.35</v>
      </c>
      <c r="M220" s="752">
        <v>1</v>
      </c>
      <c r="N220" s="753">
        <v>748.35</v>
      </c>
    </row>
    <row r="221" spans="1:14" ht="14.4" customHeight="1" x14ac:dyDescent="0.3">
      <c r="A221" s="747" t="s">
        <v>575</v>
      </c>
      <c r="B221" s="748" t="s">
        <v>576</v>
      </c>
      <c r="C221" s="749" t="s">
        <v>588</v>
      </c>
      <c r="D221" s="750" t="s">
        <v>589</v>
      </c>
      <c r="E221" s="751">
        <v>50113001</v>
      </c>
      <c r="F221" s="750" t="s">
        <v>599</v>
      </c>
      <c r="G221" s="749" t="s">
        <v>600</v>
      </c>
      <c r="H221" s="749">
        <v>132083</v>
      </c>
      <c r="I221" s="749">
        <v>32083</v>
      </c>
      <c r="J221" s="749" t="s">
        <v>964</v>
      </c>
      <c r="K221" s="749" t="s">
        <v>965</v>
      </c>
      <c r="L221" s="752">
        <v>23.029999999999998</v>
      </c>
      <c r="M221" s="752">
        <v>7</v>
      </c>
      <c r="N221" s="753">
        <v>161.20999999999998</v>
      </c>
    </row>
    <row r="222" spans="1:14" ht="14.4" customHeight="1" x14ac:dyDescent="0.3">
      <c r="A222" s="747" t="s">
        <v>575</v>
      </c>
      <c r="B222" s="748" t="s">
        <v>576</v>
      </c>
      <c r="C222" s="749" t="s">
        <v>588</v>
      </c>
      <c r="D222" s="750" t="s">
        <v>589</v>
      </c>
      <c r="E222" s="751">
        <v>50113001</v>
      </c>
      <c r="F222" s="750" t="s">
        <v>599</v>
      </c>
      <c r="G222" s="749" t="s">
        <v>600</v>
      </c>
      <c r="H222" s="749">
        <v>184262</v>
      </c>
      <c r="I222" s="749">
        <v>84262</v>
      </c>
      <c r="J222" s="749" t="s">
        <v>964</v>
      </c>
      <c r="K222" s="749" t="s">
        <v>966</v>
      </c>
      <c r="L222" s="752">
        <v>132.96</v>
      </c>
      <c r="M222" s="752">
        <v>1</v>
      </c>
      <c r="N222" s="753">
        <v>132.96</v>
      </c>
    </row>
    <row r="223" spans="1:14" ht="14.4" customHeight="1" x14ac:dyDescent="0.3">
      <c r="A223" s="747" t="s">
        <v>575</v>
      </c>
      <c r="B223" s="748" t="s">
        <v>576</v>
      </c>
      <c r="C223" s="749" t="s">
        <v>588</v>
      </c>
      <c r="D223" s="750" t="s">
        <v>589</v>
      </c>
      <c r="E223" s="751">
        <v>50113001</v>
      </c>
      <c r="F223" s="750" t="s">
        <v>599</v>
      </c>
      <c r="G223" s="749" t="s">
        <v>600</v>
      </c>
      <c r="H223" s="749">
        <v>201133</v>
      </c>
      <c r="I223" s="749">
        <v>201133</v>
      </c>
      <c r="J223" s="749" t="s">
        <v>967</v>
      </c>
      <c r="K223" s="749" t="s">
        <v>968</v>
      </c>
      <c r="L223" s="752">
        <v>225.53000000000006</v>
      </c>
      <c r="M223" s="752">
        <v>1</v>
      </c>
      <c r="N223" s="753">
        <v>225.53000000000006</v>
      </c>
    </row>
    <row r="224" spans="1:14" ht="14.4" customHeight="1" x14ac:dyDescent="0.3">
      <c r="A224" s="747" t="s">
        <v>575</v>
      </c>
      <c r="B224" s="748" t="s">
        <v>576</v>
      </c>
      <c r="C224" s="749" t="s">
        <v>588</v>
      </c>
      <c r="D224" s="750" t="s">
        <v>589</v>
      </c>
      <c r="E224" s="751">
        <v>50113001</v>
      </c>
      <c r="F224" s="750" t="s">
        <v>599</v>
      </c>
      <c r="G224" s="749" t="s">
        <v>612</v>
      </c>
      <c r="H224" s="749">
        <v>148306</v>
      </c>
      <c r="I224" s="749">
        <v>148306</v>
      </c>
      <c r="J224" s="749" t="s">
        <v>969</v>
      </c>
      <c r="K224" s="749" t="s">
        <v>970</v>
      </c>
      <c r="L224" s="752">
        <v>106.19999999999999</v>
      </c>
      <c r="M224" s="752">
        <v>2</v>
      </c>
      <c r="N224" s="753">
        <v>212.39999999999998</v>
      </c>
    </row>
    <row r="225" spans="1:14" ht="14.4" customHeight="1" x14ac:dyDescent="0.3">
      <c r="A225" s="747" t="s">
        <v>575</v>
      </c>
      <c r="B225" s="748" t="s">
        <v>576</v>
      </c>
      <c r="C225" s="749" t="s">
        <v>588</v>
      </c>
      <c r="D225" s="750" t="s">
        <v>589</v>
      </c>
      <c r="E225" s="751">
        <v>50113001</v>
      </c>
      <c r="F225" s="750" t="s">
        <v>599</v>
      </c>
      <c r="G225" s="749" t="s">
        <v>612</v>
      </c>
      <c r="H225" s="749">
        <v>150316</v>
      </c>
      <c r="I225" s="749">
        <v>50316</v>
      </c>
      <c r="J225" s="749" t="s">
        <v>971</v>
      </c>
      <c r="K225" s="749" t="s">
        <v>607</v>
      </c>
      <c r="L225" s="752">
        <v>69.034999999999997</v>
      </c>
      <c r="M225" s="752">
        <v>2</v>
      </c>
      <c r="N225" s="753">
        <v>138.07</v>
      </c>
    </row>
    <row r="226" spans="1:14" ht="14.4" customHeight="1" x14ac:dyDescent="0.3">
      <c r="A226" s="747" t="s">
        <v>575</v>
      </c>
      <c r="B226" s="748" t="s">
        <v>576</v>
      </c>
      <c r="C226" s="749" t="s">
        <v>588</v>
      </c>
      <c r="D226" s="750" t="s">
        <v>589</v>
      </c>
      <c r="E226" s="751">
        <v>50113001</v>
      </c>
      <c r="F226" s="750" t="s">
        <v>599</v>
      </c>
      <c r="G226" s="749" t="s">
        <v>612</v>
      </c>
      <c r="H226" s="749">
        <v>150318</v>
      </c>
      <c r="I226" s="749">
        <v>50318</v>
      </c>
      <c r="J226" s="749" t="s">
        <v>971</v>
      </c>
      <c r="K226" s="749" t="s">
        <v>962</v>
      </c>
      <c r="L226" s="752">
        <v>209.32000000000005</v>
      </c>
      <c r="M226" s="752">
        <v>2</v>
      </c>
      <c r="N226" s="753">
        <v>418.6400000000001</v>
      </c>
    </row>
    <row r="227" spans="1:14" ht="14.4" customHeight="1" x14ac:dyDescent="0.3">
      <c r="A227" s="747" t="s">
        <v>575</v>
      </c>
      <c r="B227" s="748" t="s">
        <v>576</v>
      </c>
      <c r="C227" s="749" t="s">
        <v>588</v>
      </c>
      <c r="D227" s="750" t="s">
        <v>589</v>
      </c>
      <c r="E227" s="751">
        <v>50113001</v>
      </c>
      <c r="F227" s="750" t="s">
        <v>599</v>
      </c>
      <c r="G227" s="749" t="s">
        <v>612</v>
      </c>
      <c r="H227" s="749">
        <v>850592</v>
      </c>
      <c r="I227" s="749">
        <v>148309</v>
      </c>
      <c r="J227" s="749" t="s">
        <v>972</v>
      </c>
      <c r="K227" s="749" t="s">
        <v>973</v>
      </c>
      <c r="L227" s="752">
        <v>321.56000000000006</v>
      </c>
      <c r="M227" s="752">
        <v>2</v>
      </c>
      <c r="N227" s="753">
        <v>643.12000000000012</v>
      </c>
    </row>
    <row r="228" spans="1:14" ht="14.4" customHeight="1" x14ac:dyDescent="0.3">
      <c r="A228" s="747" t="s">
        <v>575</v>
      </c>
      <c r="B228" s="748" t="s">
        <v>576</v>
      </c>
      <c r="C228" s="749" t="s">
        <v>588</v>
      </c>
      <c r="D228" s="750" t="s">
        <v>589</v>
      </c>
      <c r="E228" s="751">
        <v>50113001</v>
      </c>
      <c r="F228" s="750" t="s">
        <v>599</v>
      </c>
      <c r="G228" s="749" t="s">
        <v>612</v>
      </c>
      <c r="H228" s="749">
        <v>214628</v>
      </c>
      <c r="I228" s="749">
        <v>214628</v>
      </c>
      <c r="J228" s="749" t="s">
        <v>974</v>
      </c>
      <c r="K228" s="749" t="s">
        <v>975</v>
      </c>
      <c r="L228" s="752">
        <v>71.625000000000014</v>
      </c>
      <c r="M228" s="752">
        <v>4</v>
      </c>
      <c r="N228" s="753">
        <v>286.50000000000006</v>
      </c>
    </row>
    <row r="229" spans="1:14" ht="14.4" customHeight="1" x14ac:dyDescent="0.3">
      <c r="A229" s="747" t="s">
        <v>575</v>
      </c>
      <c r="B229" s="748" t="s">
        <v>576</v>
      </c>
      <c r="C229" s="749" t="s">
        <v>588</v>
      </c>
      <c r="D229" s="750" t="s">
        <v>589</v>
      </c>
      <c r="E229" s="751">
        <v>50113001</v>
      </c>
      <c r="F229" s="750" t="s">
        <v>599</v>
      </c>
      <c r="G229" s="749" t="s">
        <v>612</v>
      </c>
      <c r="H229" s="749">
        <v>131934</v>
      </c>
      <c r="I229" s="749">
        <v>31934</v>
      </c>
      <c r="J229" s="749" t="s">
        <v>976</v>
      </c>
      <c r="K229" s="749" t="s">
        <v>977</v>
      </c>
      <c r="L229" s="752">
        <v>49.58250000000001</v>
      </c>
      <c r="M229" s="752">
        <v>4</v>
      </c>
      <c r="N229" s="753">
        <v>198.33000000000004</v>
      </c>
    </row>
    <row r="230" spans="1:14" ht="14.4" customHeight="1" x14ac:dyDescent="0.3">
      <c r="A230" s="747" t="s">
        <v>575</v>
      </c>
      <c r="B230" s="748" t="s">
        <v>576</v>
      </c>
      <c r="C230" s="749" t="s">
        <v>588</v>
      </c>
      <c r="D230" s="750" t="s">
        <v>589</v>
      </c>
      <c r="E230" s="751">
        <v>50113001</v>
      </c>
      <c r="F230" s="750" t="s">
        <v>599</v>
      </c>
      <c r="G230" s="749" t="s">
        <v>577</v>
      </c>
      <c r="H230" s="749">
        <v>188400</v>
      </c>
      <c r="I230" s="749">
        <v>188400</v>
      </c>
      <c r="J230" s="749" t="s">
        <v>978</v>
      </c>
      <c r="K230" s="749" t="s">
        <v>979</v>
      </c>
      <c r="L230" s="752">
        <v>115.92000000000006</v>
      </c>
      <c r="M230" s="752">
        <v>2</v>
      </c>
      <c r="N230" s="753">
        <v>231.84000000000012</v>
      </c>
    </row>
    <row r="231" spans="1:14" ht="14.4" customHeight="1" x14ac:dyDescent="0.3">
      <c r="A231" s="747" t="s">
        <v>575</v>
      </c>
      <c r="B231" s="748" t="s">
        <v>576</v>
      </c>
      <c r="C231" s="749" t="s">
        <v>588</v>
      </c>
      <c r="D231" s="750" t="s">
        <v>589</v>
      </c>
      <c r="E231" s="751">
        <v>50113001</v>
      </c>
      <c r="F231" s="750" t="s">
        <v>599</v>
      </c>
      <c r="G231" s="749" t="s">
        <v>600</v>
      </c>
      <c r="H231" s="749">
        <v>184325</v>
      </c>
      <c r="I231" s="749">
        <v>84325</v>
      </c>
      <c r="J231" s="749" t="s">
        <v>980</v>
      </c>
      <c r="K231" s="749" t="s">
        <v>981</v>
      </c>
      <c r="L231" s="752">
        <v>76.75</v>
      </c>
      <c r="M231" s="752">
        <v>3</v>
      </c>
      <c r="N231" s="753">
        <v>230.25</v>
      </c>
    </row>
    <row r="232" spans="1:14" ht="14.4" customHeight="1" x14ac:dyDescent="0.3">
      <c r="A232" s="747" t="s">
        <v>575</v>
      </c>
      <c r="B232" s="748" t="s">
        <v>576</v>
      </c>
      <c r="C232" s="749" t="s">
        <v>588</v>
      </c>
      <c r="D232" s="750" t="s">
        <v>589</v>
      </c>
      <c r="E232" s="751">
        <v>50113001</v>
      </c>
      <c r="F232" s="750" t="s">
        <v>599</v>
      </c>
      <c r="G232" s="749" t="s">
        <v>600</v>
      </c>
      <c r="H232" s="749">
        <v>184785</v>
      </c>
      <c r="I232" s="749">
        <v>84785</v>
      </c>
      <c r="J232" s="749" t="s">
        <v>980</v>
      </c>
      <c r="K232" s="749" t="s">
        <v>982</v>
      </c>
      <c r="L232" s="752">
        <v>192.96000260792761</v>
      </c>
      <c r="M232" s="752">
        <v>2</v>
      </c>
      <c r="N232" s="753">
        <v>385.92000521585521</v>
      </c>
    </row>
    <row r="233" spans="1:14" ht="14.4" customHeight="1" x14ac:dyDescent="0.3">
      <c r="A233" s="747" t="s">
        <v>575</v>
      </c>
      <c r="B233" s="748" t="s">
        <v>576</v>
      </c>
      <c r="C233" s="749" t="s">
        <v>588</v>
      </c>
      <c r="D233" s="750" t="s">
        <v>589</v>
      </c>
      <c r="E233" s="751">
        <v>50113001</v>
      </c>
      <c r="F233" s="750" t="s">
        <v>599</v>
      </c>
      <c r="G233" s="749" t="s">
        <v>600</v>
      </c>
      <c r="H233" s="749">
        <v>840333</v>
      </c>
      <c r="I233" s="749">
        <v>0</v>
      </c>
      <c r="J233" s="749" t="s">
        <v>983</v>
      </c>
      <c r="K233" s="749" t="s">
        <v>577</v>
      </c>
      <c r="L233" s="752">
        <v>23.352499999999999</v>
      </c>
      <c r="M233" s="752">
        <v>16</v>
      </c>
      <c r="N233" s="753">
        <v>373.64</v>
      </c>
    </row>
    <row r="234" spans="1:14" ht="14.4" customHeight="1" x14ac:dyDescent="0.3">
      <c r="A234" s="747" t="s">
        <v>575</v>
      </c>
      <c r="B234" s="748" t="s">
        <v>576</v>
      </c>
      <c r="C234" s="749" t="s">
        <v>588</v>
      </c>
      <c r="D234" s="750" t="s">
        <v>589</v>
      </c>
      <c r="E234" s="751">
        <v>50113001</v>
      </c>
      <c r="F234" s="750" t="s">
        <v>599</v>
      </c>
      <c r="G234" s="749" t="s">
        <v>600</v>
      </c>
      <c r="H234" s="749">
        <v>100347</v>
      </c>
      <c r="I234" s="749">
        <v>347</v>
      </c>
      <c r="J234" s="749" t="s">
        <v>984</v>
      </c>
      <c r="K234" s="749" t="s">
        <v>985</v>
      </c>
      <c r="L234" s="752">
        <v>45.46</v>
      </c>
      <c r="M234" s="752">
        <v>2</v>
      </c>
      <c r="N234" s="753">
        <v>90.92</v>
      </c>
    </row>
    <row r="235" spans="1:14" ht="14.4" customHeight="1" x14ac:dyDescent="0.3">
      <c r="A235" s="747" t="s">
        <v>575</v>
      </c>
      <c r="B235" s="748" t="s">
        <v>576</v>
      </c>
      <c r="C235" s="749" t="s">
        <v>588</v>
      </c>
      <c r="D235" s="750" t="s">
        <v>589</v>
      </c>
      <c r="E235" s="751">
        <v>50113001</v>
      </c>
      <c r="F235" s="750" t="s">
        <v>599</v>
      </c>
      <c r="G235" s="749" t="s">
        <v>600</v>
      </c>
      <c r="H235" s="749">
        <v>100643</v>
      </c>
      <c r="I235" s="749">
        <v>643</v>
      </c>
      <c r="J235" s="749" t="s">
        <v>986</v>
      </c>
      <c r="K235" s="749" t="s">
        <v>987</v>
      </c>
      <c r="L235" s="752">
        <v>63.64</v>
      </c>
      <c r="M235" s="752">
        <v>14</v>
      </c>
      <c r="N235" s="753">
        <v>890.96</v>
      </c>
    </row>
    <row r="236" spans="1:14" ht="14.4" customHeight="1" x14ac:dyDescent="0.3">
      <c r="A236" s="747" t="s">
        <v>575</v>
      </c>
      <c r="B236" s="748" t="s">
        <v>576</v>
      </c>
      <c r="C236" s="749" t="s">
        <v>588</v>
      </c>
      <c r="D236" s="750" t="s">
        <v>589</v>
      </c>
      <c r="E236" s="751">
        <v>50113001</v>
      </c>
      <c r="F236" s="750" t="s">
        <v>599</v>
      </c>
      <c r="G236" s="749" t="s">
        <v>600</v>
      </c>
      <c r="H236" s="749">
        <v>100641</v>
      </c>
      <c r="I236" s="749">
        <v>641</v>
      </c>
      <c r="J236" s="749" t="s">
        <v>988</v>
      </c>
      <c r="K236" s="749" t="s">
        <v>989</v>
      </c>
      <c r="L236" s="752">
        <v>31.240000000000006</v>
      </c>
      <c r="M236" s="752">
        <v>3</v>
      </c>
      <c r="N236" s="753">
        <v>93.720000000000013</v>
      </c>
    </row>
    <row r="237" spans="1:14" ht="14.4" customHeight="1" x14ac:dyDescent="0.3">
      <c r="A237" s="747" t="s">
        <v>575</v>
      </c>
      <c r="B237" s="748" t="s">
        <v>576</v>
      </c>
      <c r="C237" s="749" t="s">
        <v>588</v>
      </c>
      <c r="D237" s="750" t="s">
        <v>589</v>
      </c>
      <c r="E237" s="751">
        <v>50113001</v>
      </c>
      <c r="F237" s="750" t="s">
        <v>599</v>
      </c>
      <c r="G237" s="749" t="s">
        <v>600</v>
      </c>
      <c r="H237" s="749">
        <v>158893</v>
      </c>
      <c r="I237" s="749">
        <v>58893</v>
      </c>
      <c r="J237" s="749" t="s">
        <v>990</v>
      </c>
      <c r="K237" s="749" t="s">
        <v>991</v>
      </c>
      <c r="L237" s="752">
        <v>159.62</v>
      </c>
      <c r="M237" s="752">
        <v>1</v>
      </c>
      <c r="N237" s="753">
        <v>159.62</v>
      </c>
    </row>
    <row r="238" spans="1:14" ht="14.4" customHeight="1" x14ac:dyDescent="0.3">
      <c r="A238" s="747" t="s">
        <v>575</v>
      </c>
      <c r="B238" s="748" t="s">
        <v>576</v>
      </c>
      <c r="C238" s="749" t="s">
        <v>588</v>
      </c>
      <c r="D238" s="750" t="s">
        <v>589</v>
      </c>
      <c r="E238" s="751">
        <v>50113001</v>
      </c>
      <c r="F238" s="750" t="s">
        <v>599</v>
      </c>
      <c r="G238" s="749" t="s">
        <v>600</v>
      </c>
      <c r="H238" s="749">
        <v>194781</v>
      </c>
      <c r="I238" s="749">
        <v>194781</v>
      </c>
      <c r="J238" s="749" t="s">
        <v>992</v>
      </c>
      <c r="K238" s="749" t="s">
        <v>689</v>
      </c>
      <c r="L238" s="752">
        <v>1132.2</v>
      </c>
      <c r="M238" s="752">
        <v>1</v>
      </c>
      <c r="N238" s="753">
        <v>1132.2</v>
      </c>
    </row>
    <row r="239" spans="1:14" ht="14.4" customHeight="1" x14ac:dyDescent="0.3">
      <c r="A239" s="747" t="s">
        <v>575</v>
      </c>
      <c r="B239" s="748" t="s">
        <v>576</v>
      </c>
      <c r="C239" s="749" t="s">
        <v>588</v>
      </c>
      <c r="D239" s="750" t="s">
        <v>589</v>
      </c>
      <c r="E239" s="751">
        <v>50113001</v>
      </c>
      <c r="F239" s="750" t="s">
        <v>599</v>
      </c>
      <c r="G239" s="749" t="s">
        <v>600</v>
      </c>
      <c r="H239" s="749">
        <v>117926</v>
      </c>
      <c r="I239" s="749">
        <v>201609</v>
      </c>
      <c r="J239" s="749" t="s">
        <v>993</v>
      </c>
      <c r="K239" s="749" t="s">
        <v>994</v>
      </c>
      <c r="L239" s="752">
        <v>41.180000000000021</v>
      </c>
      <c r="M239" s="752">
        <v>2</v>
      </c>
      <c r="N239" s="753">
        <v>82.360000000000042</v>
      </c>
    </row>
    <row r="240" spans="1:14" ht="14.4" customHeight="1" x14ac:dyDescent="0.3">
      <c r="A240" s="747" t="s">
        <v>575</v>
      </c>
      <c r="B240" s="748" t="s">
        <v>576</v>
      </c>
      <c r="C240" s="749" t="s">
        <v>588</v>
      </c>
      <c r="D240" s="750" t="s">
        <v>589</v>
      </c>
      <c r="E240" s="751">
        <v>50113001</v>
      </c>
      <c r="F240" s="750" t="s">
        <v>599</v>
      </c>
      <c r="G240" s="749" t="s">
        <v>600</v>
      </c>
      <c r="H240" s="749">
        <v>201608</v>
      </c>
      <c r="I240" s="749">
        <v>201608</v>
      </c>
      <c r="J240" s="749" t="s">
        <v>993</v>
      </c>
      <c r="K240" s="749" t="s">
        <v>995</v>
      </c>
      <c r="L240" s="752">
        <v>36.15</v>
      </c>
      <c r="M240" s="752">
        <v>3</v>
      </c>
      <c r="N240" s="753">
        <v>108.44999999999999</v>
      </c>
    </row>
    <row r="241" spans="1:14" ht="14.4" customHeight="1" x14ac:dyDescent="0.3">
      <c r="A241" s="747" t="s">
        <v>575</v>
      </c>
      <c r="B241" s="748" t="s">
        <v>576</v>
      </c>
      <c r="C241" s="749" t="s">
        <v>588</v>
      </c>
      <c r="D241" s="750" t="s">
        <v>589</v>
      </c>
      <c r="E241" s="751">
        <v>50113001</v>
      </c>
      <c r="F241" s="750" t="s">
        <v>599</v>
      </c>
      <c r="G241" s="749" t="s">
        <v>612</v>
      </c>
      <c r="H241" s="749">
        <v>105496</v>
      </c>
      <c r="I241" s="749">
        <v>5496</v>
      </c>
      <c r="J241" s="749" t="s">
        <v>996</v>
      </c>
      <c r="K241" s="749" t="s">
        <v>997</v>
      </c>
      <c r="L241" s="752">
        <v>75.03</v>
      </c>
      <c r="M241" s="752">
        <v>1</v>
      </c>
      <c r="N241" s="753">
        <v>75.03</v>
      </c>
    </row>
    <row r="242" spans="1:14" ht="14.4" customHeight="1" x14ac:dyDescent="0.3">
      <c r="A242" s="747" t="s">
        <v>575</v>
      </c>
      <c r="B242" s="748" t="s">
        <v>576</v>
      </c>
      <c r="C242" s="749" t="s">
        <v>588</v>
      </c>
      <c r="D242" s="750" t="s">
        <v>589</v>
      </c>
      <c r="E242" s="751">
        <v>50113001</v>
      </c>
      <c r="F242" s="750" t="s">
        <v>599</v>
      </c>
      <c r="G242" s="749" t="s">
        <v>612</v>
      </c>
      <c r="H242" s="749">
        <v>166030</v>
      </c>
      <c r="I242" s="749">
        <v>66030</v>
      </c>
      <c r="J242" s="749" t="s">
        <v>996</v>
      </c>
      <c r="K242" s="749" t="s">
        <v>998</v>
      </c>
      <c r="L242" s="752">
        <v>29.869999999999997</v>
      </c>
      <c r="M242" s="752">
        <v>13</v>
      </c>
      <c r="N242" s="753">
        <v>388.30999999999995</v>
      </c>
    </row>
    <row r="243" spans="1:14" ht="14.4" customHeight="1" x14ac:dyDescent="0.3">
      <c r="A243" s="747" t="s">
        <v>575</v>
      </c>
      <c r="B243" s="748" t="s">
        <v>576</v>
      </c>
      <c r="C243" s="749" t="s">
        <v>588</v>
      </c>
      <c r="D243" s="750" t="s">
        <v>589</v>
      </c>
      <c r="E243" s="751">
        <v>50113001</v>
      </c>
      <c r="F243" s="750" t="s">
        <v>599</v>
      </c>
      <c r="G243" s="749" t="s">
        <v>612</v>
      </c>
      <c r="H243" s="749">
        <v>199600</v>
      </c>
      <c r="I243" s="749">
        <v>99600</v>
      </c>
      <c r="J243" s="749" t="s">
        <v>996</v>
      </c>
      <c r="K243" s="749" t="s">
        <v>999</v>
      </c>
      <c r="L243" s="752">
        <v>99.856666666666683</v>
      </c>
      <c r="M243" s="752">
        <v>3</v>
      </c>
      <c r="N243" s="753">
        <v>299.57000000000005</v>
      </c>
    </row>
    <row r="244" spans="1:14" ht="14.4" customHeight="1" x14ac:dyDescent="0.3">
      <c r="A244" s="747" t="s">
        <v>575</v>
      </c>
      <c r="B244" s="748" t="s">
        <v>576</v>
      </c>
      <c r="C244" s="749" t="s">
        <v>588</v>
      </c>
      <c r="D244" s="750" t="s">
        <v>589</v>
      </c>
      <c r="E244" s="751">
        <v>50113001</v>
      </c>
      <c r="F244" s="750" t="s">
        <v>599</v>
      </c>
      <c r="G244" s="749" t="s">
        <v>612</v>
      </c>
      <c r="H244" s="749">
        <v>987473</v>
      </c>
      <c r="I244" s="749">
        <v>146894</v>
      </c>
      <c r="J244" s="749" t="s">
        <v>1000</v>
      </c>
      <c r="K244" s="749" t="s">
        <v>1001</v>
      </c>
      <c r="L244" s="752">
        <v>22.025000000000002</v>
      </c>
      <c r="M244" s="752">
        <v>34</v>
      </c>
      <c r="N244" s="753">
        <v>748.85</v>
      </c>
    </row>
    <row r="245" spans="1:14" ht="14.4" customHeight="1" x14ac:dyDescent="0.3">
      <c r="A245" s="747" t="s">
        <v>575</v>
      </c>
      <c r="B245" s="748" t="s">
        <v>576</v>
      </c>
      <c r="C245" s="749" t="s">
        <v>588</v>
      </c>
      <c r="D245" s="750" t="s">
        <v>589</v>
      </c>
      <c r="E245" s="751">
        <v>50113001</v>
      </c>
      <c r="F245" s="750" t="s">
        <v>599</v>
      </c>
      <c r="G245" s="749" t="s">
        <v>612</v>
      </c>
      <c r="H245" s="749">
        <v>989453</v>
      </c>
      <c r="I245" s="749">
        <v>146899</v>
      </c>
      <c r="J245" s="749" t="s">
        <v>1000</v>
      </c>
      <c r="K245" s="749" t="s">
        <v>1002</v>
      </c>
      <c r="L245" s="752">
        <v>45.537272727272743</v>
      </c>
      <c r="M245" s="752">
        <v>11</v>
      </c>
      <c r="N245" s="753">
        <v>500.91000000000014</v>
      </c>
    </row>
    <row r="246" spans="1:14" ht="14.4" customHeight="1" x14ac:dyDescent="0.3">
      <c r="A246" s="747" t="s">
        <v>575</v>
      </c>
      <c r="B246" s="748" t="s">
        <v>576</v>
      </c>
      <c r="C246" s="749" t="s">
        <v>588</v>
      </c>
      <c r="D246" s="750" t="s">
        <v>589</v>
      </c>
      <c r="E246" s="751">
        <v>50113002</v>
      </c>
      <c r="F246" s="750" t="s">
        <v>1003</v>
      </c>
      <c r="G246" s="749" t="s">
        <v>600</v>
      </c>
      <c r="H246" s="749">
        <v>103414</v>
      </c>
      <c r="I246" s="749">
        <v>3414</v>
      </c>
      <c r="J246" s="749" t="s">
        <v>1004</v>
      </c>
      <c r="K246" s="749" t="s">
        <v>1005</v>
      </c>
      <c r="L246" s="752">
        <v>2443.19</v>
      </c>
      <c r="M246" s="752">
        <v>1</v>
      </c>
      <c r="N246" s="753">
        <v>2443.19</v>
      </c>
    </row>
    <row r="247" spans="1:14" ht="14.4" customHeight="1" x14ac:dyDescent="0.3">
      <c r="A247" s="747" t="s">
        <v>575</v>
      </c>
      <c r="B247" s="748" t="s">
        <v>576</v>
      </c>
      <c r="C247" s="749" t="s">
        <v>588</v>
      </c>
      <c r="D247" s="750" t="s">
        <v>589</v>
      </c>
      <c r="E247" s="751">
        <v>50113006</v>
      </c>
      <c r="F247" s="750" t="s">
        <v>1006</v>
      </c>
      <c r="G247" s="749" t="s">
        <v>600</v>
      </c>
      <c r="H247" s="749">
        <v>217108</v>
      </c>
      <c r="I247" s="749">
        <v>217108</v>
      </c>
      <c r="J247" s="749" t="s">
        <v>1007</v>
      </c>
      <c r="K247" s="749" t="s">
        <v>1008</v>
      </c>
      <c r="L247" s="752">
        <v>164.73</v>
      </c>
      <c r="M247" s="752">
        <v>8</v>
      </c>
      <c r="N247" s="753">
        <v>1317.84</v>
      </c>
    </row>
    <row r="248" spans="1:14" ht="14.4" customHeight="1" x14ac:dyDescent="0.3">
      <c r="A248" s="747" t="s">
        <v>575</v>
      </c>
      <c r="B248" s="748" t="s">
        <v>576</v>
      </c>
      <c r="C248" s="749" t="s">
        <v>588</v>
      </c>
      <c r="D248" s="750" t="s">
        <v>589</v>
      </c>
      <c r="E248" s="751">
        <v>50113006</v>
      </c>
      <c r="F248" s="750" t="s">
        <v>1006</v>
      </c>
      <c r="G248" s="749" t="s">
        <v>612</v>
      </c>
      <c r="H248" s="749">
        <v>217110</v>
      </c>
      <c r="I248" s="749">
        <v>217110</v>
      </c>
      <c r="J248" s="749" t="s">
        <v>1009</v>
      </c>
      <c r="K248" s="749" t="s">
        <v>1008</v>
      </c>
      <c r="L248" s="752">
        <v>164.72999999999996</v>
      </c>
      <c r="M248" s="752">
        <v>8</v>
      </c>
      <c r="N248" s="753">
        <v>1317.8399999999997</v>
      </c>
    </row>
    <row r="249" spans="1:14" ht="14.4" customHeight="1" x14ac:dyDescent="0.3">
      <c r="A249" s="747" t="s">
        <v>575</v>
      </c>
      <c r="B249" s="748" t="s">
        <v>576</v>
      </c>
      <c r="C249" s="749" t="s">
        <v>588</v>
      </c>
      <c r="D249" s="750" t="s">
        <v>589</v>
      </c>
      <c r="E249" s="751">
        <v>50113006</v>
      </c>
      <c r="F249" s="750" t="s">
        <v>1006</v>
      </c>
      <c r="G249" s="749" t="s">
        <v>612</v>
      </c>
      <c r="H249" s="749">
        <v>33741</v>
      </c>
      <c r="I249" s="749">
        <v>33741</v>
      </c>
      <c r="J249" s="749" t="s">
        <v>1010</v>
      </c>
      <c r="K249" s="749" t="s">
        <v>1011</v>
      </c>
      <c r="L249" s="752">
        <v>131.25</v>
      </c>
      <c r="M249" s="752">
        <v>5</v>
      </c>
      <c r="N249" s="753">
        <v>656.25</v>
      </c>
    </row>
    <row r="250" spans="1:14" ht="14.4" customHeight="1" x14ac:dyDescent="0.3">
      <c r="A250" s="747" t="s">
        <v>575</v>
      </c>
      <c r="B250" s="748" t="s">
        <v>576</v>
      </c>
      <c r="C250" s="749" t="s">
        <v>588</v>
      </c>
      <c r="D250" s="750" t="s">
        <v>589</v>
      </c>
      <c r="E250" s="751">
        <v>50113006</v>
      </c>
      <c r="F250" s="750" t="s">
        <v>1006</v>
      </c>
      <c r="G250" s="749" t="s">
        <v>612</v>
      </c>
      <c r="H250" s="749">
        <v>33740</v>
      </c>
      <c r="I250" s="749">
        <v>33740</v>
      </c>
      <c r="J250" s="749" t="s">
        <v>1012</v>
      </c>
      <c r="K250" s="749" t="s">
        <v>1011</v>
      </c>
      <c r="L250" s="752">
        <v>140.10499999999999</v>
      </c>
      <c r="M250" s="752">
        <v>12</v>
      </c>
      <c r="N250" s="753">
        <v>1681.26</v>
      </c>
    </row>
    <row r="251" spans="1:14" ht="14.4" customHeight="1" x14ac:dyDescent="0.3">
      <c r="A251" s="747" t="s">
        <v>575</v>
      </c>
      <c r="B251" s="748" t="s">
        <v>576</v>
      </c>
      <c r="C251" s="749" t="s">
        <v>588</v>
      </c>
      <c r="D251" s="750" t="s">
        <v>589</v>
      </c>
      <c r="E251" s="751">
        <v>50113006</v>
      </c>
      <c r="F251" s="750" t="s">
        <v>1006</v>
      </c>
      <c r="G251" s="749" t="s">
        <v>612</v>
      </c>
      <c r="H251" s="749">
        <v>33739</v>
      </c>
      <c r="I251" s="749">
        <v>33739</v>
      </c>
      <c r="J251" s="749" t="s">
        <v>1013</v>
      </c>
      <c r="K251" s="749" t="s">
        <v>1011</v>
      </c>
      <c r="L251" s="752">
        <v>148.96</v>
      </c>
      <c r="M251" s="752">
        <v>7</v>
      </c>
      <c r="N251" s="753">
        <v>1042.72</v>
      </c>
    </row>
    <row r="252" spans="1:14" ht="14.4" customHeight="1" x14ac:dyDescent="0.3">
      <c r="A252" s="747" t="s">
        <v>575</v>
      </c>
      <c r="B252" s="748" t="s">
        <v>576</v>
      </c>
      <c r="C252" s="749" t="s">
        <v>588</v>
      </c>
      <c r="D252" s="750" t="s">
        <v>589</v>
      </c>
      <c r="E252" s="751">
        <v>50113006</v>
      </c>
      <c r="F252" s="750" t="s">
        <v>1006</v>
      </c>
      <c r="G252" s="749" t="s">
        <v>612</v>
      </c>
      <c r="H252" s="749">
        <v>846763</v>
      </c>
      <c r="I252" s="749">
        <v>33419</v>
      </c>
      <c r="J252" s="749" t="s">
        <v>1014</v>
      </c>
      <c r="K252" s="749" t="s">
        <v>1011</v>
      </c>
      <c r="L252" s="752">
        <v>126.91461538461537</v>
      </c>
      <c r="M252" s="752">
        <v>13</v>
      </c>
      <c r="N252" s="753">
        <v>1649.8899999999999</v>
      </c>
    </row>
    <row r="253" spans="1:14" ht="14.4" customHeight="1" x14ac:dyDescent="0.3">
      <c r="A253" s="747" t="s">
        <v>575</v>
      </c>
      <c r="B253" s="748" t="s">
        <v>576</v>
      </c>
      <c r="C253" s="749" t="s">
        <v>588</v>
      </c>
      <c r="D253" s="750" t="s">
        <v>589</v>
      </c>
      <c r="E253" s="751">
        <v>50113006</v>
      </c>
      <c r="F253" s="750" t="s">
        <v>1006</v>
      </c>
      <c r="G253" s="749" t="s">
        <v>612</v>
      </c>
      <c r="H253" s="749">
        <v>846765</v>
      </c>
      <c r="I253" s="749">
        <v>33421</v>
      </c>
      <c r="J253" s="749" t="s">
        <v>1015</v>
      </c>
      <c r="K253" s="749" t="s">
        <v>1011</v>
      </c>
      <c r="L253" s="752">
        <v>135.59999999999997</v>
      </c>
      <c r="M253" s="752">
        <v>13</v>
      </c>
      <c r="N253" s="753">
        <v>1762.7999999999995</v>
      </c>
    </row>
    <row r="254" spans="1:14" ht="14.4" customHeight="1" x14ac:dyDescent="0.3">
      <c r="A254" s="747" t="s">
        <v>575</v>
      </c>
      <c r="B254" s="748" t="s">
        <v>576</v>
      </c>
      <c r="C254" s="749" t="s">
        <v>588</v>
      </c>
      <c r="D254" s="750" t="s">
        <v>589</v>
      </c>
      <c r="E254" s="751">
        <v>50113006</v>
      </c>
      <c r="F254" s="750" t="s">
        <v>1006</v>
      </c>
      <c r="G254" s="749" t="s">
        <v>612</v>
      </c>
      <c r="H254" s="749">
        <v>987792</v>
      </c>
      <c r="I254" s="749">
        <v>33749</v>
      </c>
      <c r="J254" s="749" t="s">
        <v>1016</v>
      </c>
      <c r="K254" s="749" t="s">
        <v>1017</v>
      </c>
      <c r="L254" s="752">
        <v>111.95000000000002</v>
      </c>
      <c r="M254" s="752">
        <v>34</v>
      </c>
      <c r="N254" s="753">
        <v>3806.3000000000006</v>
      </c>
    </row>
    <row r="255" spans="1:14" ht="14.4" customHeight="1" x14ac:dyDescent="0.3">
      <c r="A255" s="747" t="s">
        <v>575</v>
      </c>
      <c r="B255" s="748" t="s">
        <v>576</v>
      </c>
      <c r="C255" s="749" t="s">
        <v>588</v>
      </c>
      <c r="D255" s="750" t="s">
        <v>589</v>
      </c>
      <c r="E255" s="751">
        <v>50113006</v>
      </c>
      <c r="F255" s="750" t="s">
        <v>1006</v>
      </c>
      <c r="G255" s="749" t="s">
        <v>612</v>
      </c>
      <c r="H255" s="749">
        <v>33751</v>
      </c>
      <c r="I255" s="749">
        <v>33751</v>
      </c>
      <c r="J255" s="749" t="s">
        <v>1018</v>
      </c>
      <c r="K255" s="749" t="s">
        <v>1017</v>
      </c>
      <c r="L255" s="752">
        <v>111.95</v>
      </c>
      <c r="M255" s="752">
        <v>34</v>
      </c>
      <c r="N255" s="753">
        <v>3806.3</v>
      </c>
    </row>
    <row r="256" spans="1:14" ht="14.4" customHeight="1" x14ac:dyDescent="0.3">
      <c r="A256" s="747" t="s">
        <v>575</v>
      </c>
      <c r="B256" s="748" t="s">
        <v>576</v>
      </c>
      <c r="C256" s="749" t="s">
        <v>588</v>
      </c>
      <c r="D256" s="750" t="s">
        <v>589</v>
      </c>
      <c r="E256" s="751">
        <v>50113006</v>
      </c>
      <c r="F256" s="750" t="s">
        <v>1006</v>
      </c>
      <c r="G256" s="749" t="s">
        <v>612</v>
      </c>
      <c r="H256" s="749">
        <v>33856</v>
      </c>
      <c r="I256" s="749">
        <v>33856</v>
      </c>
      <c r="J256" s="749" t="s">
        <v>1019</v>
      </c>
      <c r="K256" s="749" t="s">
        <v>1008</v>
      </c>
      <c r="L256" s="752">
        <v>130.32499999999999</v>
      </c>
      <c r="M256" s="752">
        <v>8</v>
      </c>
      <c r="N256" s="753">
        <v>1042.5999999999999</v>
      </c>
    </row>
    <row r="257" spans="1:14" ht="14.4" customHeight="1" x14ac:dyDescent="0.3">
      <c r="A257" s="747" t="s">
        <v>575</v>
      </c>
      <c r="B257" s="748" t="s">
        <v>576</v>
      </c>
      <c r="C257" s="749" t="s">
        <v>588</v>
      </c>
      <c r="D257" s="750" t="s">
        <v>589</v>
      </c>
      <c r="E257" s="751">
        <v>50113006</v>
      </c>
      <c r="F257" s="750" t="s">
        <v>1006</v>
      </c>
      <c r="G257" s="749" t="s">
        <v>612</v>
      </c>
      <c r="H257" s="749">
        <v>33857</v>
      </c>
      <c r="I257" s="749">
        <v>33857</v>
      </c>
      <c r="J257" s="749" t="s">
        <v>1020</v>
      </c>
      <c r="K257" s="749" t="s">
        <v>1008</v>
      </c>
      <c r="L257" s="752">
        <v>129.96999999999997</v>
      </c>
      <c r="M257" s="752">
        <v>8</v>
      </c>
      <c r="N257" s="753">
        <v>1039.7599999999998</v>
      </c>
    </row>
    <row r="258" spans="1:14" ht="14.4" customHeight="1" x14ac:dyDescent="0.3">
      <c r="A258" s="747" t="s">
        <v>575</v>
      </c>
      <c r="B258" s="748" t="s">
        <v>576</v>
      </c>
      <c r="C258" s="749" t="s">
        <v>588</v>
      </c>
      <c r="D258" s="750" t="s">
        <v>589</v>
      </c>
      <c r="E258" s="751">
        <v>50113006</v>
      </c>
      <c r="F258" s="750" t="s">
        <v>1006</v>
      </c>
      <c r="G258" s="749" t="s">
        <v>612</v>
      </c>
      <c r="H258" s="749">
        <v>33424</v>
      </c>
      <c r="I258" s="749">
        <v>33424</v>
      </c>
      <c r="J258" s="749" t="s">
        <v>1021</v>
      </c>
      <c r="K258" s="749" t="s">
        <v>1022</v>
      </c>
      <c r="L258" s="752">
        <v>324.9899999999999</v>
      </c>
      <c r="M258" s="752">
        <v>8</v>
      </c>
      <c r="N258" s="753">
        <v>2599.9199999999992</v>
      </c>
    </row>
    <row r="259" spans="1:14" ht="14.4" customHeight="1" x14ac:dyDescent="0.3">
      <c r="A259" s="747" t="s">
        <v>575</v>
      </c>
      <c r="B259" s="748" t="s">
        <v>576</v>
      </c>
      <c r="C259" s="749" t="s">
        <v>588</v>
      </c>
      <c r="D259" s="750" t="s">
        <v>589</v>
      </c>
      <c r="E259" s="751">
        <v>50113006</v>
      </c>
      <c r="F259" s="750" t="s">
        <v>1006</v>
      </c>
      <c r="G259" s="749" t="s">
        <v>600</v>
      </c>
      <c r="H259" s="749">
        <v>988740</v>
      </c>
      <c r="I259" s="749">
        <v>0</v>
      </c>
      <c r="J259" s="749" t="s">
        <v>1023</v>
      </c>
      <c r="K259" s="749" t="s">
        <v>577</v>
      </c>
      <c r="L259" s="752">
        <v>253.76</v>
      </c>
      <c r="M259" s="752">
        <v>2</v>
      </c>
      <c r="N259" s="753">
        <v>507.52</v>
      </c>
    </row>
    <row r="260" spans="1:14" ht="14.4" customHeight="1" x14ac:dyDescent="0.3">
      <c r="A260" s="747" t="s">
        <v>575</v>
      </c>
      <c r="B260" s="748" t="s">
        <v>576</v>
      </c>
      <c r="C260" s="749" t="s">
        <v>588</v>
      </c>
      <c r="D260" s="750" t="s">
        <v>589</v>
      </c>
      <c r="E260" s="751">
        <v>50113006</v>
      </c>
      <c r="F260" s="750" t="s">
        <v>1006</v>
      </c>
      <c r="G260" s="749" t="s">
        <v>612</v>
      </c>
      <c r="H260" s="749">
        <v>33677</v>
      </c>
      <c r="I260" s="749">
        <v>33677</v>
      </c>
      <c r="J260" s="749" t="s">
        <v>1024</v>
      </c>
      <c r="K260" s="749" t="s">
        <v>1025</v>
      </c>
      <c r="L260" s="752">
        <v>274.45999999999992</v>
      </c>
      <c r="M260" s="752">
        <v>30</v>
      </c>
      <c r="N260" s="753">
        <v>8233.7999999999975</v>
      </c>
    </row>
    <row r="261" spans="1:14" ht="14.4" customHeight="1" x14ac:dyDescent="0.3">
      <c r="A261" s="747" t="s">
        <v>575</v>
      </c>
      <c r="B261" s="748" t="s">
        <v>576</v>
      </c>
      <c r="C261" s="749" t="s">
        <v>588</v>
      </c>
      <c r="D261" s="750" t="s">
        <v>589</v>
      </c>
      <c r="E261" s="751">
        <v>50113006</v>
      </c>
      <c r="F261" s="750" t="s">
        <v>1006</v>
      </c>
      <c r="G261" s="749" t="s">
        <v>612</v>
      </c>
      <c r="H261" s="749">
        <v>133220</v>
      </c>
      <c r="I261" s="749">
        <v>33220</v>
      </c>
      <c r="J261" s="749" t="s">
        <v>1026</v>
      </c>
      <c r="K261" s="749" t="s">
        <v>1027</v>
      </c>
      <c r="L261" s="752">
        <v>196.2</v>
      </c>
      <c r="M261" s="752">
        <v>2</v>
      </c>
      <c r="N261" s="753">
        <v>392.4</v>
      </c>
    </row>
    <row r="262" spans="1:14" ht="14.4" customHeight="1" x14ac:dyDescent="0.3">
      <c r="A262" s="747" t="s">
        <v>575</v>
      </c>
      <c r="B262" s="748" t="s">
        <v>576</v>
      </c>
      <c r="C262" s="749" t="s">
        <v>588</v>
      </c>
      <c r="D262" s="750" t="s">
        <v>589</v>
      </c>
      <c r="E262" s="751">
        <v>50113013</v>
      </c>
      <c r="F262" s="750" t="s">
        <v>1028</v>
      </c>
      <c r="G262" s="749" t="s">
        <v>612</v>
      </c>
      <c r="H262" s="749">
        <v>203097</v>
      </c>
      <c r="I262" s="749">
        <v>203097</v>
      </c>
      <c r="J262" s="749" t="s">
        <v>1029</v>
      </c>
      <c r="K262" s="749" t="s">
        <v>1030</v>
      </c>
      <c r="L262" s="752">
        <v>166.61258620689651</v>
      </c>
      <c r="M262" s="752">
        <v>58</v>
      </c>
      <c r="N262" s="753">
        <v>9663.529999999997</v>
      </c>
    </row>
    <row r="263" spans="1:14" ht="14.4" customHeight="1" x14ac:dyDescent="0.3">
      <c r="A263" s="747" t="s">
        <v>575</v>
      </c>
      <c r="B263" s="748" t="s">
        <v>576</v>
      </c>
      <c r="C263" s="749" t="s">
        <v>588</v>
      </c>
      <c r="D263" s="750" t="s">
        <v>589</v>
      </c>
      <c r="E263" s="751">
        <v>50113013</v>
      </c>
      <c r="F263" s="750" t="s">
        <v>1028</v>
      </c>
      <c r="G263" s="749" t="s">
        <v>600</v>
      </c>
      <c r="H263" s="749">
        <v>172972</v>
      </c>
      <c r="I263" s="749">
        <v>72972</v>
      </c>
      <c r="J263" s="749" t="s">
        <v>1031</v>
      </c>
      <c r="K263" s="749" t="s">
        <v>1032</v>
      </c>
      <c r="L263" s="752">
        <v>181.65000000000015</v>
      </c>
      <c r="M263" s="752">
        <v>252.59999999999997</v>
      </c>
      <c r="N263" s="753">
        <v>45884.79000000003</v>
      </c>
    </row>
    <row r="264" spans="1:14" ht="14.4" customHeight="1" x14ac:dyDescent="0.3">
      <c r="A264" s="747" t="s">
        <v>575</v>
      </c>
      <c r="B264" s="748" t="s">
        <v>576</v>
      </c>
      <c r="C264" s="749" t="s">
        <v>588</v>
      </c>
      <c r="D264" s="750" t="s">
        <v>589</v>
      </c>
      <c r="E264" s="751">
        <v>50113013</v>
      </c>
      <c r="F264" s="750" t="s">
        <v>1028</v>
      </c>
      <c r="G264" s="749" t="s">
        <v>612</v>
      </c>
      <c r="H264" s="749">
        <v>105951</v>
      </c>
      <c r="I264" s="749">
        <v>5951</v>
      </c>
      <c r="J264" s="749" t="s">
        <v>1033</v>
      </c>
      <c r="K264" s="749" t="s">
        <v>1034</v>
      </c>
      <c r="L264" s="752">
        <v>114.22000000000001</v>
      </c>
      <c r="M264" s="752">
        <v>8</v>
      </c>
      <c r="N264" s="753">
        <v>913.7600000000001</v>
      </c>
    </row>
    <row r="265" spans="1:14" ht="14.4" customHeight="1" x14ac:dyDescent="0.3">
      <c r="A265" s="747" t="s">
        <v>575</v>
      </c>
      <c r="B265" s="748" t="s">
        <v>576</v>
      </c>
      <c r="C265" s="749" t="s">
        <v>588</v>
      </c>
      <c r="D265" s="750" t="s">
        <v>589</v>
      </c>
      <c r="E265" s="751">
        <v>50113013</v>
      </c>
      <c r="F265" s="750" t="s">
        <v>1028</v>
      </c>
      <c r="G265" s="749" t="s">
        <v>600</v>
      </c>
      <c r="H265" s="749">
        <v>164831</v>
      </c>
      <c r="I265" s="749">
        <v>64831</v>
      </c>
      <c r="J265" s="749" t="s">
        <v>1035</v>
      </c>
      <c r="K265" s="749" t="s">
        <v>1036</v>
      </c>
      <c r="L265" s="752">
        <v>198.88000000000002</v>
      </c>
      <c r="M265" s="752">
        <v>9.5</v>
      </c>
      <c r="N265" s="753">
        <v>1889.3600000000001</v>
      </c>
    </row>
    <row r="266" spans="1:14" ht="14.4" customHeight="1" x14ac:dyDescent="0.3">
      <c r="A266" s="747" t="s">
        <v>575</v>
      </c>
      <c r="B266" s="748" t="s">
        <v>576</v>
      </c>
      <c r="C266" s="749" t="s">
        <v>588</v>
      </c>
      <c r="D266" s="750" t="s">
        <v>589</v>
      </c>
      <c r="E266" s="751">
        <v>50113013</v>
      </c>
      <c r="F266" s="750" t="s">
        <v>1028</v>
      </c>
      <c r="G266" s="749" t="s">
        <v>600</v>
      </c>
      <c r="H266" s="749">
        <v>164835</v>
      </c>
      <c r="I266" s="749">
        <v>64835</v>
      </c>
      <c r="J266" s="749" t="s">
        <v>1037</v>
      </c>
      <c r="K266" s="749" t="s">
        <v>1038</v>
      </c>
      <c r="L266" s="752">
        <v>143.66000000000003</v>
      </c>
      <c r="M266" s="752">
        <v>7</v>
      </c>
      <c r="N266" s="753">
        <v>1005.6200000000001</v>
      </c>
    </row>
    <row r="267" spans="1:14" ht="14.4" customHeight="1" x14ac:dyDescent="0.3">
      <c r="A267" s="747" t="s">
        <v>575</v>
      </c>
      <c r="B267" s="748" t="s">
        <v>576</v>
      </c>
      <c r="C267" s="749" t="s">
        <v>588</v>
      </c>
      <c r="D267" s="750" t="s">
        <v>589</v>
      </c>
      <c r="E267" s="751">
        <v>50113013</v>
      </c>
      <c r="F267" s="750" t="s">
        <v>1028</v>
      </c>
      <c r="G267" s="749" t="s">
        <v>600</v>
      </c>
      <c r="H267" s="749">
        <v>117170</v>
      </c>
      <c r="I267" s="749">
        <v>17170</v>
      </c>
      <c r="J267" s="749" t="s">
        <v>1039</v>
      </c>
      <c r="K267" s="749" t="s">
        <v>1040</v>
      </c>
      <c r="L267" s="752">
        <v>72.920000000000016</v>
      </c>
      <c r="M267" s="752">
        <v>3</v>
      </c>
      <c r="N267" s="753">
        <v>218.76000000000005</v>
      </c>
    </row>
    <row r="268" spans="1:14" ht="14.4" customHeight="1" x14ac:dyDescent="0.3">
      <c r="A268" s="747" t="s">
        <v>575</v>
      </c>
      <c r="B268" s="748" t="s">
        <v>576</v>
      </c>
      <c r="C268" s="749" t="s">
        <v>588</v>
      </c>
      <c r="D268" s="750" t="s">
        <v>589</v>
      </c>
      <c r="E268" s="751">
        <v>50113013</v>
      </c>
      <c r="F268" s="750" t="s">
        <v>1028</v>
      </c>
      <c r="G268" s="749" t="s">
        <v>600</v>
      </c>
      <c r="H268" s="749">
        <v>131654</v>
      </c>
      <c r="I268" s="749">
        <v>131654</v>
      </c>
      <c r="J268" s="749" t="s">
        <v>1041</v>
      </c>
      <c r="K268" s="749" t="s">
        <v>1042</v>
      </c>
      <c r="L268" s="752">
        <v>264</v>
      </c>
      <c r="M268" s="752">
        <v>8</v>
      </c>
      <c r="N268" s="753">
        <v>2112</v>
      </c>
    </row>
    <row r="269" spans="1:14" ht="14.4" customHeight="1" x14ac:dyDescent="0.3">
      <c r="A269" s="747" t="s">
        <v>575</v>
      </c>
      <c r="B269" s="748" t="s">
        <v>576</v>
      </c>
      <c r="C269" s="749" t="s">
        <v>588</v>
      </c>
      <c r="D269" s="750" t="s">
        <v>589</v>
      </c>
      <c r="E269" s="751">
        <v>50113013</v>
      </c>
      <c r="F269" s="750" t="s">
        <v>1028</v>
      </c>
      <c r="G269" s="749" t="s">
        <v>600</v>
      </c>
      <c r="H269" s="749">
        <v>108606</v>
      </c>
      <c r="I269" s="749">
        <v>108606</v>
      </c>
      <c r="J269" s="749" t="s">
        <v>1043</v>
      </c>
      <c r="K269" s="749" t="s">
        <v>1044</v>
      </c>
      <c r="L269" s="752">
        <v>73.22</v>
      </c>
      <c r="M269" s="752">
        <v>2</v>
      </c>
      <c r="N269" s="753">
        <v>146.44</v>
      </c>
    </row>
    <row r="270" spans="1:14" ht="14.4" customHeight="1" x14ac:dyDescent="0.3">
      <c r="A270" s="747" t="s">
        <v>575</v>
      </c>
      <c r="B270" s="748" t="s">
        <v>576</v>
      </c>
      <c r="C270" s="749" t="s">
        <v>588</v>
      </c>
      <c r="D270" s="750" t="s">
        <v>589</v>
      </c>
      <c r="E270" s="751">
        <v>50113013</v>
      </c>
      <c r="F270" s="750" t="s">
        <v>1028</v>
      </c>
      <c r="G270" s="749" t="s">
        <v>600</v>
      </c>
      <c r="H270" s="749">
        <v>162180</v>
      </c>
      <c r="I270" s="749">
        <v>162180</v>
      </c>
      <c r="J270" s="749" t="s">
        <v>1045</v>
      </c>
      <c r="K270" s="749" t="s">
        <v>1046</v>
      </c>
      <c r="L270" s="752">
        <v>152.9</v>
      </c>
      <c r="M270" s="752">
        <v>2</v>
      </c>
      <c r="N270" s="753">
        <v>305.8</v>
      </c>
    </row>
    <row r="271" spans="1:14" ht="14.4" customHeight="1" x14ac:dyDescent="0.3">
      <c r="A271" s="747" t="s">
        <v>575</v>
      </c>
      <c r="B271" s="748" t="s">
        <v>576</v>
      </c>
      <c r="C271" s="749" t="s">
        <v>588</v>
      </c>
      <c r="D271" s="750" t="s">
        <v>589</v>
      </c>
      <c r="E271" s="751">
        <v>50113013</v>
      </c>
      <c r="F271" s="750" t="s">
        <v>1028</v>
      </c>
      <c r="G271" s="749" t="s">
        <v>600</v>
      </c>
      <c r="H271" s="749">
        <v>162187</v>
      </c>
      <c r="I271" s="749">
        <v>162187</v>
      </c>
      <c r="J271" s="749" t="s">
        <v>1047</v>
      </c>
      <c r="K271" s="749" t="s">
        <v>1048</v>
      </c>
      <c r="L271" s="752">
        <v>286</v>
      </c>
      <c r="M271" s="752">
        <v>6</v>
      </c>
      <c r="N271" s="753">
        <v>1716</v>
      </c>
    </row>
    <row r="272" spans="1:14" ht="14.4" customHeight="1" x14ac:dyDescent="0.3">
      <c r="A272" s="747" t="s">
        <v>575</v>
      </c>
      <c r="B272" s="748" t="s">
        <v>576</v>
      </c>
      <c r="C272" s="749" t="s">
        <v>588</v>
      </c>
      <c r="D272" s="750" t="s">
        <v>589</v>
      </c>
      <c r="E272" s="751">
        <v>50113013</v>
      </c>
      <c r="F272" s="750" t="s">
        <v>1028</v>
      </c>
      <c r="G272" s="749" t="s">
        <v>612</v>
      </c>
      <c r="H272" s="749">
        <v>849655</v>
      </c>
      <c r="I272" s="749">
        <v>129836</v>
      </c>
      <c r="J272" s="749" t="s">
        <v>1049</v>
      </c>
      <c r="K272" s="749" t="s">
        <v>1050</v>
      </c>
      <c r="L272" s="752">
        <v>262.89999999999992</v>
      </c>
      <c r="M272" s="752">
        <v>19</v>
      </c>
      <c r="N272" s="753">
        <v>4995.0999999999985</v>
      </c>
    </row>
    <row r="273" spans="1:14" ht="14.4" customHeight="1" x14ac:dyDescent="0.3">
      <c r="A273" s="747" t="s">
        <v>575</v>
      </c>
      <c r="B273" s="748" t="s">
        <v>576</v>
      </c>
      <c r="C273" s="749" t="s">
        <v>588</v>
      </c>
      <c r="D273" s="750" t="s">
        <v>589</v>
      </c>
      <c r="E273" s="751">
        <v>50113013</v>
      </c>
      <c r="F273" s="750" t="s">
        <v>1028</v>
      </c>
      <c r="G273" s="749" t="s">
        <v>612</v>
      </c>
      <c r="H273" s="749">
        <v>849887</v>
      </c>
      <c r="I273" s="749">
        <v>129834</v>
      </c>
      <c r="J273" s="749" t="s">
        <v>1051</v>
      </c>
      <c r="K273" s="749" t="s">
        <v>577</v>
      </c>
      <c r="L273" s="752">
        <v>154</v>
      </c>
      <c r="M273" s="752">
        <v>1</v>
      </c>
      <c r="N273" s="753">
        <v>154</v>
      </c>
    </row>
    <row r="274" spans="1:14" ht="14.4" customHeight="1" x14ac:dyDescent="0.3">
      <c r="A274" s="747" t="s">
        <v>575</v>
      </c>
      <c r="B274" s="748" t="s">
        <v>576</v>
      </c>
      <c r="C274" s="749" t="s">
        <v>588</v>
      </c>
      <c r="D274" s="750" t="s">
        <v>589</v>
      </c>
      <c r="E274" s="751">
        <v>50113013</v>
      </c>
      <c r="F274" s="750" t="s">
        <v>1028</v>
      </c>
      <c r="G274" s="749" t="s">
        <v>600</v>
      </c>
      <c r="H274" s="749">
        <v>844576</v>
      </c>
      <c r="I274" s="749">
        <v>100339</v>
      </c>
      <c r="J274" s="749" t="s">
        <v>1052</v>
      </c>
      <c r="K274" s="749" t="s">
        <v>1053</v>
      </c>
      <c r="L274" s="752">
        <v>97.610000000000028</v>
      </c>
      <c r="M274" s="752">
        <v>3</v>
      </c>
      <c r="N274" s="753">
        <v>292.8300000000001</v>
      </c>
    </row>
    <row r="275" spans="1:14" ht="14.4" customHeight="1" x14ac:dyDescent="0.3">
      <c r="A275" s="747" t="s">
        <v>575</v>
      </c>
      <c r="B275" s="748" t="s">
        <v>576</v>
      </c>
      <c r="C275" s="749" t="s">
        <v>588</v>
      </c>
      <c r="D275" s="750" t="s">
        <v>589</v>
      </c>
      <c r="E275" s="751">
        <v>50113013</v>
      </c>
      <c r="F275" s="750" t="s">
        <v>1028</v>
      </c>
      <c r="G275" s="749" t="s">
        <v>600</v>
      </c>
      <c r="H275" s="749">
        <v>104013</v>
      </c>
      <c r="I275" s="749">
        <v>4013</v>
      </c>
      <c r="J275" s="749" t="s">
        <v>1054</v>
      </c>
      <c r="K275" s="749" t="s">
        <v>1055</v>
      </c>
      <c r="L275" s="752">
        <v>92.25</v>
      </c>
      <c r="M275" s="752">
        <v>1</v>
      </c>
      <c r="N275" s="753">
        <v>92.25</v>
      </c>
    </row>
    <row r="276" spans="1:14" ht="14.4" customHeight="1" x14ac:dyDescent="0.3">
      <c r="A276" s="747" t="s">
        <v>575</v>
      </c>
      <c r="B276" s="748" t="s">
        <v>576</v>
      </c>
      <c r="C276" s="749" t="s">
        <v>588</v>
      </c>
      <c r="D276" s="750" t="s">
        <v>589</v>
      </c>
      <c r="E276" s="751">
        <v>50113013</v>
      </c>
      <c r="F276" s="750" t="s">
        <v>1028</v>
      </c>
      <c r="G276" s="749" t="s">
        <v>600</v>
      </c>
      <c r="H276" s="749">
        <v>112738</v>
      </c>
      <c r="I276" s="749">
        <v>12738</v>
      </c>
      <c r="J276" s="749" t="s">
        <v>1056</v>
      </c>
      <c r="K276" s="749" t="s">
        <v>1057</v>
      </c>
      <c r="L276" s="752">
        <v>154.10999999999999</v>
      </c>
      <c r="M276" s="752">
        <v>1</v>
      </c>
      <c r="N276" s="753">
        <v>154.10999999999999</v>
      </c>
    </row>
    <row r="277" spans="1:14" ht="14.4" customHeight="1" x14ac:dyDescent="0.3">
      <c r="A277" s="747" t="s">
        <v>575</v>
      </c>
      <c r="B277" s="748" t="s">
        <v>576</v>
      </c>
      <c r="C277" s="749" t="s">
        <v>588</v>
      </c>
      <c r="D277" s="750" t="s">
        <v>589</v>
      </c>
      <c r="E277" s="751">
        <v>50113013</v>
      </c>
      <c r="F277" s="750" t="s">
        <v>1028</v>
      </c>
      <c r="G277" s="749" t="s">
        <v>600</v>
      </c>
      <c r="H277" s="749">
        <v>101066</v>
      </c>
      <c r="I277" s="749">
        <v>1066</v>
      </c>
      <c r="J277" s="749" t="s">
        <v>1058</v>
      </c>
      <c r="K277" s="749" t="s">
        <v>1059</v>
      </c>
      <c r="L277" s="752">
        <v>56.56085106382978</v>
      </c>
      <c r="M277" s="752">
        <v>47</v>
      </c>
      <c r="N277" s="753">
        <v>2658.3599999999997</v>
      </c>
    </row>
    <row r="278" spans="1:14" ht="14.4" customHeight="1" x14ac:dyDescent="0.3">
      <c r="A278" s="747" t="s">
        <v>575</v>
      </c>
      <c r="B278" s="748" t="s">
        <v>576</v>
      </c>
      <c r="C278" s="749" t="s">
        <v>588</v>
      </c>
      <c r="D278" s="750" t="s">
        <v>589</v>
      </c>
      <c r="E278" s="751">
        <v>50113013</v>
      </c>
      <c r="F278" s="750" t="s">
        <v>1028</v>
      </c>
      <c r="G278" s="749" t="s">
        <v>600</v>
      </c>
      <c r="H278" s="749">
        <v>207280</v>
      </c>
      <c r="I278" s="749">
        <v>207280</v>
      </c>
      <c r="J278" s="749" t="s">
        <v>1060</v>
      </c>
      <c r="K278" s="749" t="s">
        <v>636</v>
      </c>
      <c r="L278" s="752">
        <v>129.98000000000002</v>
      </c>
      <c r="M278" s="752">
        <v>2</v>
      </c>
      <c r="N278" s="753">
        <v>259.96000000000004</v>
      </c>
    </row>
    <row r="279" spans="1:14" ht="14.4" customHeight="1" x14ac:dyDescent="0.3">
      <c r="A279" s="747" t="s">
        <v>575</v>
      </c>
      <c r="B279" s="748" t="s">
        <v>576</v>
      </c>
      <c r="C279" s="749" t="s">
        <v>588</v>
      </c>
      <c r="D279" s="750" t="s">
        <v>589</v>
      </c>
      <c r="E279" s="751">
        <v>50113013</v>
      </c>
      <c r="F279" s="750" t="s">
        <v>1028</v>
      </c>
      <c r="G279" s="749" t="s">
        <v>600</v>
      </c>
      <c r="H279" s="749">
        <v>847476</v>
      </c>
      <c r="I279" s="749">
        <v>112782</v>
      </c>
      <c r="J279" s="749" t="s">
        <v>1061</v>
      </c>
      <c r="K279" s="749" t="s">
        <v>1062</v>
      </c>
      <c r="L279" s="752">
        <v>673.82304761904766</v>
      </c>
      <c r="M279" s="752">
        <v>3.5</v>
      </c>
      <c r="N279" s="753">
        <v>2358.3806666666669</v>
      </c>
    </row>
    <row r="280" spans="1:14" ht="14.4" customHeight="1" x14ac:dyDescent="0.3">
      <c r="A280" s="747" t="s">
        <v>575</v>
      </c>
      <c r="B280" s="748" t="s">
        <v>576</v>
      </c>
      <c r="C280" s="749" t="s">
        <v>588</v>
      </c>
      <c r="D280" s="750" t="s">
        <v>589</v>
      </c>
      <c r="E280" s="751">
        <v>50113013</v>
      </c>
      <c r="F280" s="750" t="s">
        <v>1028</v>
      </c>
      <c r="G280" s="749" t="s">
        <v>600</v>
      </c>
      <c r="H280" s="749">
        <v>96414</v>
      </c>
      <c r="I280" s="749">
        <v>96414</v>
      </c>
      <c r="J280" s="749" t="s">
        <v>1063</v>
      </c>
      <c r="K280" s="749" t="s">
        <v>1064</v>
      </c>
      <c r="L280" s="752">
        <v>57.989999999999995</v>
      </c>
      <c r="M280" s="752">
        <v>-2</v>
      </c>
      <c r="N280" s="753">
        <v>-115.97999999999999</v>
      </c>
    </row>
    <row r="281" spans="1:14" ht="14.4" customHeight="1" x14ac:dyDescent="0.3">
      <c r="A281" s="747" t="s">
        <v>575</v>
      </c>
      <c r="B281" s="748" t="s">
        <v>576</v>
      </c>
      <c r="C281" s="749" t="s">
        <v>588</v>
      </c>
      <c r="D281" s="750" t="s">
        <v>589</v>
      </c>
      <c r="E281" s="751">
        <v>50113013</v>
      </c>
      <c r="F281" s="750" t="s">
        <v>1028</v>
      </c>
      <c r="G281" s="749" t="s">
        <v>600</v>
      </c>
      <c r="H281" s="749">
        <v>216199</v>
      </c>
      <c r="I281" s="749">
        <v>216199</v>
      </c>
      <c r="J281" s="749" t="s">
        <v>1065</v>
      </c>
      <c r="K281" s="749" t="s">
        <v>1066</v>
      </c>
      <c r="L281" s="752">
        <v>99.90384615384616</v>
      </c>
      <c r="M281" s="752">
        <v>13</v>
      </c>
      <c r="N281" s="753">
        <v>1298.75</v>
      </c>
    </row>
    <row r="282" spans="1:14" ht="14.4" customHeight="1" x14ac:dyDescent="0.3">
      <c r="A282" s="747" t="s">
        <v>575</v>
      </c>
      <c r="B282" s="748" t="s">
        <v>576</v>
      </c>
      <c r="C282" s="749" t="s">
        <v>588</v>
      </c>
      <c r="D282" s="750" t="s">
        <v>589</v>
      </c>
      <c r="E282" s="751">
        <v>50113013</v>
      </c>
      <c r="F282" s="750" t="s">
        <v>1028</v>
      </c>
      <c r="G282" s="749" t="s">
        <v>600</v>
      </c>
      <c r="H282" s="749">
        <v>216183</v>
      </c>
      <c r="I282" s="749">
        <v>216183</v>
      </c>
      <c r="J282" s="749" t="s">
        <v>1067</v>
      </c>
      <c r="K282" s="749" t="s">
        <v>1068</v>
      </c>
      <c r="L282" s="752">
        <v>249.44199999999998</v>
      </c>
      <c r="M282" s="752">
        <v>50</v>
      </c>
      <c r="N282" s="753">
        <v>12472.099999999999</v>
      </c>
    </row>
    <row r="283" spans="1:14" ht="14.4" customHeight="1" x14ac:dyDescent="0.3">
      <c r="A283" s="747" t="s">
        <v>575</v>
      </c>
      <c r="B283" s="748" t="s">
        <v>576</v>
      </c>
      <c r="C283" s="749" t="s">
        <v>588</v>
      </c>
      <c r="D283" s="750" t="s">
        <v>589</v>
      </c>
      <c r="E283" s="751">
        <v>50113013</v>
      </c>
      <c r="F283" s="750" t="s">
        <v>1028</v>
      </c>
      <c r="G283" s="749" t="s">
        <v>600</v>
      </c>
      <c r="H283" s="749">
        <v>216189</v>
      </c>
      <c r="I283" s="749">
        <v>216189</v>
      </c>
      <c r="J283" s="749" t="s">
        <v>1069</v>
      </c>
      <c r="K283" s="749" t="s">
        <v>1070</v>
      </c>
      <c r="L283" s="752">
        <v>125.69428571428575</v>
      </c>
      <c r="M283" s="752">
        <v>7</v>
      </c>
      <c r="N283" s="753">
        <v>879.86000000000024</v>
      </c>
    </row>
    <row r="284" spans="1:14" ht="14.4" customHeight="1" x14ac:dyDescent="0.3">
      <c r="A284" s="747" t="s">
        <v>575</v>
      </c>
      <c r="B284" s="748" t="s">
        <v>576</v>
      </c>
      <c r="C284" s="749" t="s">
        <v>588</v>
      </c>
      <c r="D284" s="750" t="s">
        <v>589</v>
      </c>
      <c r="E284" s="751">
        <v>50113013</v>
      </c>
      <c r="F284" s="750" t="s">
        <v>1028</v>
      </c>
      <c r="G284" s="749" t="s">
        <v>612</v>
      </c>
      <c r="H284" s="749">
        <v>111592</v>
      </c>
      <c r="I284" s="749">
        <v>11592</v>
      </c>
      <c r="J284" s="749" t="s">
        <v>1071</v>
      </c>
      <c r="K284" s="749" t="s">
        <v>1072</v>
      </c>
      <c r="L284" s="752">
        <v>377.60216494845366</v>
      </c>
      <c r="M284" s="752">
        <v>9.6999999999999993</v>
      </c>
      <c r="N284" s="753">
        <v>3662.741</v>
      </c>
    </row>
    <row r="285" spans="1:14" ht="14.4" customHeight="1" x14ac:dyDescent="0.3">
      <c r="A285" s="747" t="s">
        <v>575</v>
      </c>
      <c r="B285" s="748" t="s">
        <v>576</v>
      </c>
      <c r="C285" s="749" t="s">
        <v>588</v>
      </c>
      <c r="D285" s="750" t="s">
        <v>589</v>
      </c>
      <c r="E285" s="751">
        <v>50113013</v>
      </c>
      <c r="F285" s="750" t="s">
        <v>1028</v>
      </c>
      <c r="G285" s="749" t="s">
        <v>612</v>
      </c>
      <c r="H285" s="749">
        <v>197000</v>
      </c>
      <c r="I285" s="749">
        <v>97000</v>
      </c>
      <c r="J285" s="749" t="s">
        <v>1073</v>
      </c>
      <c r="K285" s="749" t="s">
        <v>1074</v>
      </c>
      <c r="L285" s="752">
        <v>18.959999999999997</v>
      </c>
      <c r="M285" s="752">
        <v>8</v>
      </c>
      <c r="N285" s="753">
        <v>151.67999999999998</v>
      </c>
    </row>
    <row r="286" spans="1:14" ht="14.4" customHeight="1" x14ac:dyDescent="0.3">
      <c r="A286" s="747" t="s">
        <v>575</v>
      </c>
      <c r="B286" s="748" t="s">
        <v>576</v>
      </c>
      <c r="C286" s="749" t="s">
        <v>588</v>
      </c>
      <c r="D286" s="750" t="s">
        <v>589</v>
      </c>
      <c r="E286" s="751">
        <v>50113013</v>
      </c>
      <c r="F286" s="750" t="s">
        <v>1028</v>
      </c>
      <c r="G286" s="749" t="s">
        <v>600</v>
      </c>
      <c r="H286" s="749">
        <v>101076</v>
      </c>
      <c r="I286" s="749">
        <v>1076</v>
      </c>
      <c r="J286" s="749" t="s">
        <v>1075</v>
      </c>
      <c r="K286" s="749" t="s">
        <v>890</v>
      </c>
      <c r="L286" s="752">
        <v>78.42</v>
      </c>
      <c r="M286" s="752">
        <v>7</v>
      </c>
      <c r="N286" s="753">
        <v>548.94000000000005</v>
      </c>
    </row>
    <row r="287" spans="1:14" ht="14.4" customHeight="1" x14ac:dyDescent="0.3">
      <c r="A287" s="747" t="s">
        <v>575</v>
      </c>
      <c r="B287" s="748" t="s">
        <v>576</v>
      </c>
      <c r="C287" s="749" t="s">
        <v>588</v>
      </c>
      <c r="D287" s="750" t="s">
        <v>589</v>
      </c>
      <c r="E287" s="751">
        <v>50113013</v>
      </c>
      <c r="F287" s="750" t="s">
        <v>1028</v>
      </c>
      <c r="G287" s="749" t="s">
        <v>600</v>
      </c>
      <c r="H287" s="749">
        <v>101077</v>
      </c>
      <c r="I287" s="749">
        <v>1077</v>
      </c>
      <c r="J287" s="749" t="s">
        <v>1076</v>
      </c>
      <c r="K287" s="749" t="s">
        <v>890</v>
      </c>
      <c r="L287" s="752">
        <v>59.600001611033207</v>
      </c>
      <c r="M287" s="752">
        <v>3</v>
      </c>
      <c r="N287" s="753">
        <v>178.80000483309962</v>
      </c>
    </row>
    <row r="288" spans="1:14" ht="14.4" customHeight="1" x14ac:dyDescent="0.3">
      <c r="A288" s="747" t="s">
        <v>575</v>
      </c>
      <c r="B288" s="748" t="s">
        <v>576</v>
      </c>
      <c r="C288" s="749" t="s">
        <v>588</v>
      </c>
      <c r="D288" s="750" t="s">
        <v>589</v>
      </c>
      <c r="E288" s="751">
        <v>50113013</v>
      </c>
      <c r="F288" s="750" t="s">
        <v>1028</v>
      </c>
      <c r="G288" s="749" t="s">
        <v>600</v>
      </c>
      <c r="H288" s="749">
        <v>201970</v>
      </c>
      <c r="I288" s="749">
        <v>201970</v>
      </c>
      <c r="J288" s="749" t="s">
        <v>1077</v>
      </c>
      <c r="K288" s="749" t="s">
        <v>1078</v>
      </c>
      <c r="L288" s="752">
        <v>72.180000000000035</v>
      </c>
      <c r="M288" s="752">
        <v>4</v>
      </c>
      <c r="N288" s="753">
        <v>288.72000000000014</v>
      </c>
    </row>
    <row r="289" spans="1:14" ht="14.4" customHeight="1" x14ac:dyDescent="0.3">
      <c r="A289" s="747" t="s">
        <v>575</v>
      </c>
      <c r="B289" s="748" t="s">
        <v>576</v>
      </c>
      <c r="C289" s="749" t="s">
        <v>588</v>
      </c>
      <c r="D289" s="750" t="s">
        <v>589</v>
      </c>
      <c r="E289" s="751">
        <v>50113013</v>
      </c>
      <c r="F289" s="750" t="s">
        <v>1028</v>
      </c>
      <c r="G289" s="749" t="s">
        <v>612</v>
      </c>
      <c r="H289" s="749">
        <v>113453</v>
      </c>
      <c r="I289" s="749">
        <v>113453</v>
      </c>
      <c r="J289" s="749" t="s">
        <v>1079</v>
      </c>
      <c r="K289" s="749" t="s">
        <v>1080</v>
      </c>
      <c r="L289" s="752">
        <v>458.69999999999993</v>
      </c>
      <c r="M289" s="752">
        <v>9</v>
      </c>
      <c r="N289" s="753">
        <v>4128.2999999999993</v>
      </c>
    </row>
    <row r="290" spans="1:14" ht="14.4" customHeight="1" x14ac:dyDescent="0.3">
      <c r="A290" s="747" t="s">
        <v>575</v>
      </c>
      <c r="B290" s="748" t="s">
        <v>576</v>
      </c>
      <c r="C290" s="749" t="s">
        <v>588</v>
      </c>
      <c r="D290" s="750" t="s">
        <v>589</v>
      </c>
      <c r="E290" s="751">
        <v>50113013</v>
      </c>
      <c r="F290" s="750" t="s">
        <v>1028</v>
      </c>
      <c r="G290" s="749" t="s">
        <v>577</v>
      </c>
      <c r="H290" s="749">
        <v>201030</v>
      </c>
      <c r="I290" s="749">
        <v>201030</v>
      </c>
      <c r="J290" s="749" t="s">
        <v>1081</v>
      </c>
      <c r="K290" s="749" t="s">
        <v>1082</v>
      </c>
      <c r="L290" s="752">
        <v>26.609999999999996</v>
      </c>
      <c r="M290" s="752">
        <v>90</v>
      </c>
      <c r="N290" s="753">
        <v>2394.8999999999996</v>
      </c>
    </row>
    <row r="291" spans="1:14" ht="14.4" customHeight="1" x14ac:dyDescent="0.3">
      <c r="A291" s="747" t="s">
        <v>575</v>
      </c>
      <c r="B291" s="748" t="s">
        <v>576</v>
      </c>
      <c r="C291" s="749" t="s">
        <v>588</v>
      </c>
      <c r="D291" s="750" t="s">
        <v>589</v>
      </c>
      <c r="E291" s="751">
        <v>50113013</v>
      </c>
      <c r="F291" s="750" t="s">
        <v>1028</v>
      </c>
      <c r="G291" s="749" t="s">
        <v>600</v>
      </c>
      <c r="H291" s="749">
        <v>225175</v>
      </c>
      <c r="I291" s="749">
        <v>225175</v>
      </c>
      <c r="J291" s="749" t="s">
        <v>1083</v>
      </c>
      <c r="K291" s="749" t="s">
        <v>1084</v>
      </c>
      <c r="L291" s="752">
        <v>45.61</v>
      </c>
      <c r="M291" s="752">
        <v>2</v>
      </c>
      <c r="N291" s="753">
        <v>91.22</v>
      </c>
    </row>
    <row r="292" spans="1:14" ht="14.4" customHeight="1" x14ac:dyDescent="0.3">
      <c r="A292" s="747" t="s">
        <v>575</v>
      </c>
      <c r="B292" s="748" t="s">
        <v>576</v>
      </c>
      <c r="C292" s="749" t="s">
        <v>588</v>
      </c>
      <c r="D292" s="750" t="s">
        <v>589</v>
      </c>
      <c r="E292" s="751">
        <v>50113013</v>
      </c>
      <c r="F292" s="750" t="s">
        <v>1028</v>
      </c>
      <c r="G292" s="749" t="s">
        <v>600</v>
      </c>
      <c r="H292" s="749">
        <v>116600</v>
      </c>
      <c r="I292" s="749">
        <v>16600</v>
      </c>
      <c r="J292" s="749" t="s">
        <v>1085</v>
      </c>
      <c r="K292" s="749" t="s">
        <v>1086</v>
      </c>
      <c r="L292" s="752">
        <v>25.15</v>
      </c>
      <c r="M292" s="752">
        <v>20</v>
      </c>
      <c r="N292" s="753">
        <v>503</v>
      </c>
    </row>
    <row r="293" spans="1:14" ht="14.4" customHeight="1" x14ac:dyDescent="0.3">
      <c r="A293" s="747" t="s">
        <v>575</v>
      </c>
      <c r="B293" s="748" t="s">
        <v>576</v>
      </c>
      <c r="C293" s="749" t="s">
        <v>588</v>
      </c>
      <c r="D293" s="750" t="s">
        <v>589</v>
      </c>
      <c r="E293" s="751">
        <v>50113013</v>
      </c>
      <c r="F293" s="750" t="s">
        <v>1028</v>
      </c>
      <c r="G293" s="749" t="s">
        <v>600</v>
      </c>
      <c r="H293" s="749">
        <v>117149</v>
      </c>
      <c r="I293" s="749">
        <v>17149</v>
      </c>
      <c r="J293" s="749" t="s">
        <v>1085</v>
      </c>
      <c r="K293" s="749" t="s">
        <v>1087</v>
      </c>
      <c r="L293" s="752">
        <v>163.32</v>
      </c>
      <c r="M293" s="752">
        <v>1</v>
      </c>
      <c r="N293" s="753">
        <v>163.32</v>
      </c>
    </row>
    <row r="294" spans="1:14" ht="14.4" customHeight="1" x14ac:dyDescent="0.3">
      <c r="A294" s="747" t="s">
        <v>575</v>
      </c>
      <c r="B294" s="748" t="s">
        <v>576</v>
      </c>
      <c r="C294" s="749" t="s">
        <v>588</v>
      </c>
      <c r="D294" s="750" t="s">
        <v>589</v>
      </c>
      <c r="E294" s="751">
        <v>50113013</v>
      </c>
      <c r="F294" s="750" t="s">
        <v>1028</v>
      </c>
      <c r="G294" s="749" t="s">
        <v>612</v>
      </c>
      <c r="H294" s="749">
        <v>118547</v>
      </c>
      <c r="I294" s="749">
        <v>18547</v>
      </c>
      <c r="J294" s="749" t="s">
        <v>1088</v>
      </c>
      <c r="K294" s="749" t="s">
        <v>1089</v>
      </c>
      <c r="L294" s="752">
        <v>123.49</v>
      </c>
      <c r="M294" s="752">
        <v>15</v>
      </c>
      <c r="N294" s="753">
        <v>1852.35</v>
      </c>
    </row>
    <row r="295" spans="1:14" ht="14.4" customHeight="1" x14ac:dyDescent="0.3">
      <c r="A295" s="747" t="s">
        <v>575</v>
      </c>
      <c r="B295" s="748" t="s">
        <v>576</v>
      </c>
      <c r="C295" s="749" t="s">
        <v>588</v>
      </c>
      <c r="D295" s="750" t="s">
        <v>589</v>
      </c>
      <c r="E295" s="751">
        <v>50113014</v>
      </c>
      <c r="F295" s="750" t="s">
        <v>1090</v>
      </c>
      <c r="G295" s="749" t="s">
        <v>612</v>
      </c>
      <c r="H295" s="749">
        <v>164401</v>
      </c>
      <c r="I295" s="749">
        <v>164401</v>
      </c>
      <c r="J295" s="749" t="s">
        <v>1091</v>
      </c>
      <c r="K295" s="749" t="s">
        <v>1092</v>
      </c>
      <c r="L295" s="752">
        <v>148.5</v>
      </c>
      <c r="M295" s="752">
        <v>2</v>
      </c>
      <c r="N295" s="753">
        <v>297</v>
      </c>
    </row>
    <row r="296" spans="1:14" ht="14.4" customHeight="1" x14ac:dyDescent="0.3">
      <c r="A296" s="747" t="s">
        <v>575</v>
      </c>
      <c r="B296" s="748" t="s">
        <v>576</v>
      </c>
      <c r="C296" s="749" t="s">
        <v>588</v>
      </c>
      <c r="D296" s="750" t="s">
        <v>589</v>
      </c>
      <c r="E296" s="751">
        <v>50113014</v>
      </c>
      <c r="F296" s="750" t="s">
        <v>1090</v>
      </c>
      <c r="G296" s="749" t="s">
        <v>612</v>
      </c>
      <c r="H296" s="749">
        <v>207309</v>
      </c>
      <c r="I296" s="749">
        <v>207309</v>
      </c>
      <c r="J296" s="749" t="s">
        <v>1093</v>
      </c>
      <c r="K296" s="749" t="s">
        <v>1094</v>
      </c>
      <c r="L296" s="752">
        <v>117.80999999999999</v>
      </c>
      <c r="M296" s="752">
        <v>22</v>
      </c>
      <c r="N296" s="753">
        <v>2591.8199999999997</v>
      </c>
    </row>
    <row r="297" spans="1:14" ht="14.4" customHeight="1" x14ac:dyDescent="0.3">
      <c r="A297" s="747" t="s">
        <v>575</v>
      </c>
      <c r="B297" s="748" t="s">
        <v>576</v>
      </c>
      <c r="C297" s="749" t="s">
        <v>588</v>
      </c>
      <c r="D297" s="750" t="s">
        <v>589</v>
      </c>
      <c r="E297" s="751">
        <v>50113014</v>
      </c>
      <c r="F297" s="750" t="s">
        <v>1090</v>
      </c>
      <c r="G297" s="749" t="s">
        <v>612</v>
      </c>
      <c r="H297" s="749">
        <v>189220</v>
      </c>
      <c r="I297" s="749">
        <v>189220</v>
      </c>
      <c r="J297" s="749" t="s">
        <v>1095</v>
      </c>
      <c r="K297" s="749" t="s">
        <v>1096</v>
      </c>
      <c r="L297" s="752">
        <v>6764.9999999999991</v>
      </c>
      <c r="M297" s="752">
        <v>1</v>
      </c>
      <c r="N297" s="753">
        <v>6764.9999999999991</v>
      </c>
    </row>
    <row r="298" spans="1:14" ht="14.4" customHeight="1" x14ac:dyDescent="0.3">
      <c r="A298" s="747" t="s">
        <v>575</v>
      </c>
      <c r="B298" s="748" t="s">
        <v>576</v>
      </c>
      <c r="C298" s="749" t="s">
        <v>593</v>
      </c>
      <c r="D298" s="750" t="s">
        <v>594</v>
      </c>
      <c r="E298" s="751">
        <v>50113001</v>
      </c>
      <c r="F298" s="750" t="s">
        <v>599</v>
      </c>
      <c r="G298" s="749" t="s">
        <v>600</v>
      </c>
      <c r="H298" s="749">
        <v>192729</v>
      </c>
      <c r="I298" s="749">
        <v>92729</v>
      </c>
      <c r="J298" s="749" t="s">
        <v>1097</v>
      </c>
      <c r="K298" s="749" t="s">
        <v>1098</v>
      </c>
      <c r="L298" s="752">
        <v>48.320000000000014</v>
      </c>
      <c r="M298" s="752">
        <v>1</v>
      </c>
      <c r="N298" s="753">
        <v>48.320000000000014</v>
      </c>
    </row>
    <row r="299" spans="1:14" ht="14.4" customHeight="1" x14ac:dyDescent="0.3">
      <c r="A299" s="747" t="s">
        <v>575</v>
      </c>
      <c r="B299" s="748" t="s">
        <v>576</v>
      </c>
      <c r="C299" s="749" t="s">
        <v>593</v>
      </c>
      <c r="D299" s="750" t="s">
        <v>594</v>
      </c>
      <c r="E299" s="751">
        <v>50113001</v>
      </c>
      <c r="F299" s="750" t="s">
        <v>599</v>
      </c>
      <c r="G299" s="749" t="s">
        <v>600</v>
      </c>
      <c r="H299" s="749">
        <v>100362</v>
      </c>
      <c r="I299" s="749">
        <v>362</v>
      </c>
      <c r="J299" s="749" t="s">
        <v>603</v>
      </c>
      <c r="K299" s="749" t="s">
        <v>604</v>
      </c>
      <c r="L299" s="752">
        <v>86.43</v>
      </c>
      <c r="M299" s="752">
        <v>3</v>
      </c>
      <c r="N299" s="753">
        <v>259.29000000000002</v>
      </c>
    </row>
    <row r="300" spans="1:14" ht="14.4" customHeight="1" x14ac:dyDescent="0.3">
      <c r="A300" s="747" t="s">
        <v>575</v>
      </c>
      <c r="B300" s="748" t="s">
        <v>576</v>
      </c>
      <c r="C300" s="749" t="s">
        <v>593</v>
      </c>
      <c r="D300" s="750" t="s">
        <v>594</v>
      </c>
      <c r="E300" s="751">
        <v>50113001</v>
      </c>
      <c r="F300" s="750" t="s">
        <v>599</v>
      </c>
      <c r="G300" s="749" t="s">
        <v>600</v>
      </c>
      <c r="H300" s="749">
        <v>196610</v>
      </c>
      <c r="I300" s="749">
        <v>96610</v>
      </c>
      <c r="J300" s="749" t="s">
        <v>1099</v>
      </c>
      <c r="K300" s="749" t="s">
        <v>666</v>
      </c>
      <c r="L300" s="752">
        <v>46.38000000000001</v>
      </c>
      <c r="M300" s="752">
        <v>1</v>
      </c>
      <c r="N300" s="753">
        <v>46.38000000000001</v>
      </c>
    </row>
    <row r="301" spans="1:14" ht="14.4" customHeight="1" x14ac:dyDescent="0.3">
      <c r="A301" s="747" t="s">
        <v>575</v>
      </c>
      <c r="B301" s="748" t="s">
        <v>576</v>
      </c>
      <c r="C301" s="749" t="s">
        <v>593</v>
      </c>
      <c r="D301" s="750" t="s">
        <v>594</v>
      </c>
      <c r="E301" s="751">
        <v>50113001</v>
      </c>
      <c r="F301" s="750" t="s">
        <v>599</v>
      </c>
      <c r="G301" s="749" t="s">
        <v>600</v>
      </c>
      <c r="H301" s="749">
        <v>847974</v>
      </c>
      <c r="I301" s="749">
        <v>125525</v>
      </c>
      <c r="J301" s="749" t="s">
        <v>625</v>
      </c>
      <c r="K301" s="749" t="s">
        <v>1100</v>
      </c>
      <c r="L301" s="752">
        <v>44.6</v>
      </c>
      <c r="M301" s="752">
        <v>3</v>
      </c>
      <c r="N301" s="753">
        <v>133.80000000000001</v>
      </c>
    </row>
    <row r="302" spans="1:14" ht="14.4" customHeight="1" x14ac:dyDescent="0.3">
      <c r="A302" s="747" t="s">
        <v>575</v>
      </c>
      <c r="B302" s="748" t="s">
        <v>576</v>
      </c>
      <c r="C302" s="749" t="s">
        <v>593</v>
      </c>
      <c r="D302" s="750" t="s">
        <v>594</v>
      </c>
      <c r="E302" s="751">
        <v>50113001</v>
      </c>
      <c r="F302" s="750" t="s">
        <v>599</v>
      </c>
      <c r="G302" s="749" t="s">
        <v>600</v>
      </c>
      <c r="H302" s="749">
        <v>110555</v>
      </c>
      <c r="I302" s="749">
        <v>10555</v>
      </c>
      <c r="J302" s="749" t="s">
        <v>1101</v>
      </c>
      <c r="K302" s="749" t="s">
        <v>1102</v>
      </c>
      <c r="L302" s="752">
        <v>254.98000000000002</v>
      </c>
      <c r="M302" s="752">
        <v>5</v>
      </c>
      <c r="N302" s="753">
        <v>1274.9000000000001</v>
      </c>
    </row>
    <row r="303" spans="1:14" ht="14.4" customHeight="1" x14ac:dyDescent="0.3">
      <c r="A303" s="747" t="s">
        <v>575</v>
      </c>
      <c r="B303" s="748" t="s">
        <v>576</v>
      </c>
      <c r="C303" s="749" t="s">
        <v>593</v>
      </c>
      <c r="D303" s="750" t="s">
        <v>594</v>
      </c>
      <c r="E303" s="751">
        <v>50113001</v>
      </c>
      <c r="F303" s="750" t="s">
        <v>599</v>
      </c>
      <c r="G303" s="749" t="s">
        <v>600</v>
      </c>
      <c r="H303" s="749">
        <v>156926</v>
      </c>
      <c r="I303" s="749">
        <v>56926</v>
      </c>
      <c r="J303" s="749" t="s">
        <v>1101</v>
      </c>
      <c r="K303" s="749" t="s">
        <v>1103</v>
      </c>
      <c r="L303" s="752">
        <v>48.400000000000013</v>
      </c>
      <c r="M303" s="752">
        <v>1</v>
      </c>
      <c r="N303" s="753">
        <v>48.400000000000013</v>
      </c>
    </row>
    <row r="304" spans="1:14" ht="14.4" customHeight="1" x14ac:dyDescent="0.3">
      <c r="A304" s="747" t="s">
        <v>575</v>
      </c>
      <c r="B304" s="748" t="s">
        <v>576</v>
      </c>
      <c r="C304" s="749" t="s">
        <v>593</v>
      </c>
      <c r="D304" s="750" t="s">
        <v>594</v>
      </c>
      <c r="E304" s="751">
        <v>50113001</v>
      </c>
      <c r="F304" s="750" t="s">
        <v>599</v>
      </c>
      <c r="G304" s="749" t="s">
        <v>600</v>
      </c>
      <c r="H304" s="749">
        <v>162320</v>
      </c>
      <c r="I304" s="749">
        <v>62320</v>
      </c>
      <c r="J304" s="749" t="s">
        <v>1104</v>
      </c>
      <c r="K304" s="749" t="s">
        <v>1105</v>
      </c>
      <c r="L304" s="752">
        <v>74.350000000000009</v>
      </c>
      <c r="M304" s="752">
        <v>5</v>
      </c>
      <c r="N304" s="753">
        <v>371.75000000000006</v>
      </c>
    </row>
    <row r="305" spans="1:14" ht="14.4" customHeight="1" x14ac:dyDescent="0.3">
      <c r="A305" s="747" t="s">
        <v>575</v>
      </c>
      <c r="B305" s="748" t="s">
        <v>576</v>
      </c>
      <c r="C305" s="749" t="s">
        <v>593</v>
      </c>
      <c r="D305" s="750" t="s">
        <v>594</v>
      </c>
      <c r="E305" s="751">
        <v>50113001</v>
      </c>
      <c r="F305" s="750" t="s">
        <v>599</v>
      </c>
      <c r="G305" s="749" t="s">
        <v>600</v>
      </c>
      <c r="H305" s="749">
        <v>162316</v>
      </c>
      <c r="I305" s="749">
        <v>62316</v>
      </c>
      <c r="J305" s="749" t="s">
        <v>1106</v>
      </c>
      <c r="K305" s="749" t="s">
        <v>1107</v>
      </c>
      <c r="L305" s="752">
        <v>149.16111111111115</v>
      </c>
      <c r="M305" s="752">
        <v>9</v>
      </c>
      <c r="N305" s="753">
        <v>1342.4500000000003</v>
      </c>
    </row>
    <row r="306" spans="1:14" ht="14.4" customHeight="1" x14ac:dyDescent="0.3">
      <c r="A306" s="747" t="s">
        <v>575</v>
      </c>
      <c r="B306" s="748" t="s">
        <v>576</v>
      </c>
      <c r="C306" s="749" t="s">
        <v>593</v>
      </c>
      <c r="D306" s="750" t="s">
        <v>594</v>
      </c>
      <c r="E306" s="751">
        <v>50113001</v>
      </c>
      <c r="F306" s="750" t="s">
        <v>599</v>
      </c>
      <c r="G306" s="749" t="s">
        <v>600</v>
      </c>
      <c r="H306" s="749">
        <v>100407</v>
      </c>
      <c r="I306" s="749">
        <v>407</v>
      </c>
      <c r="J306" s="749" t="s">
        <v>658</v>
      </c>
      <c r="K306" s="749" t="s">
        <v>659</v>
      </c>
      <c r="L306" s="752">
        <v>185.25000000000003</v>
      </c>
      <c r="M306" s="752">
        <v>2</v>
      </c>
      <c r="N306" s="753">
        <v>370.50000000000006</v>
      </c>
    </row>
    <row r="307" spans="1:14" ht="14.4" customHeight="1" x14ac:dyDescent="0.3">
      <c r="A307" s="747" t="s">
        <v>575</v>
      </c>
      <c r="B307" s="748" t="s">
        <v>576</v>
      </c>
      <c r="C307" s="749" t="s">
        <v>593</v>
      </c>
      <c r="D307" s="750" t="s">
        <v>594</v>
      </c>
      <c r="E307" s="751">
        <v>50113001</v>
      </c>
      <c r="F307" s="750" t="s">
        <v>599</v>
      </c>
      <c r="G307" s="749" t="s">
        <v>600</v>
      </c>
      <c r="H307" s="749">
        <v>225143</v>
      </c>
      <c r="I307" s="749">
        <v>225143</v>
      </c>
      <c r="J307" s="749" t="s">
        <v>673</v>
      </c>
      <c r="K307" s="749" t="s">
        <v>674</v>
      </c>
      <c r="L307" s="752">
        <v>75.577777777777783</v>
      </c>
      <c r="M307" s="752">
        <v>18</v>
      </c>
      <c r="N307" s="753">
        <v>1360.4</v>
      </c>
    </row>
    <row r="308" spans="1:14" ht="14.4" customHeight="1" x14ac:dyDescent="0.3">
      <c r="A308" s="747" t="s">
        <v>575</v>
      </c>
      <c r="B308" s="748" t="s">
        <v>576</v>
      </c>
      <c r="C308" s="749" t="s">
        <v>593</v>
      </c>
      <c r="D308" s="750" t="s">
        <v>594</v>
      </c>
      <c r="E308" s="751">
        <v>50113001</v>
      </c>
      <c r="F308" s="750" t="s">
        <v>599</v>
      </c>
      <c r="G308" s="749" t="s">
        <v>600</v>
      </c>
      <c r="H308" s="749">
        <v>184090</v>
      </c>
      <c r="I308" s="749">
        <v>84090</v>
      </c>
      <c r="J308" s="749" t="s">
        <v>691</v>
      </c>
      <c r="K308" s="749" t="s">
        <v>692</v>
      </c>
      <c r="L308" s="752">
        <v>65.626576576576582</v>
      </c>
      <c r="M308" s="752">
        <v>111</v>
      </c>
      <c r="N308" s="753">
        <v>7284.5500000000011</v>
      </c>
    </row>
    <row r="309" spans="1:14" ht="14.4" customHeight="1" x14ac:dyDescent="0.3">
      <c r="A309" s="747" t="s">
        <v>575</v>
      </c>
      <c r="B309" s="748" t="s">
        <v>576</v>
      </c>
      <c r="C309" s="749" t="s">
        <v>593</v>
      </c>
      <c r="D309" s="750" t="s">
        <v>594</v>
      </c>
      <c r="E309" s="751">
        <v>50113001</v>
      </c>
      <c r="F309" s="750" t="s">
        <v>599</v>
      </c>
      <c r="G309" s="749" t="s">
        <v>600</v>
      </c>
      <c r="H309" s="749">
        <v>117011</v>
      </c>
      <c r="I309" s="749">
        <v>17011</v>
      </c>
      <c r="J309" s="749" t="s">
        <v>702</v>
      </c>
      <c r="K309" s="749" t="s">
        <v>703</v>
      </c>
      <c r="L309" s="752">
        <v>145.47999999999999</v>
      </c>
      <c r="M309" s="752">
        <v>6</v>
      </c>
      <c r="N309" s="753">
        <v>872.88</v>
      </c>
    </row>
    <row r="310" spans="1:14" ht="14.4" customHeight="1" x14ac:dyDescent="0.3">
      <c r="A310" s="747" t="s">
        <v>575</v>
      </c>
      <c r="B310" s="748" t="s">
        <v>576</v>
      </c>
      <c r="C310" s="749" t="s">
        <v>593</v>
      </c>
      <c r="D310" s="750" t="s">
        <v>594</v>
      </c>
      <c r="E310" s="751">
        <v>50113001</v>
      </c>
      <c r="F310" s="750" t="s">
        <v>599</v>
      </c>
      <c r="G310" s="749" t="s">
        <v>600</v>
      </c>
      <c r="H310" s="749">
        <v>501932</v>
      </c>
      <c r="I310" s="749">
        <v>0</v>
      </c>
      <c r="J310" s="749" t="s">
        <v>1108</v>
      </c>
      <c r="K310" s="749" t="s">
        <v>1109</v>
      </c>
      <c r="L310" s="752">
        <v>1242.3166666666666</v>
      </c>
      <c r="M310" s="752">
        <v>1</v>
      </c>
      <c r="N310" s="753">
        <v>1242.3166666666666</v>
      </c>
    </row>
    <row r="311" spans="1:14" ht="14.4" customHeight="1" x14ac:dyDescent="0.3">
      <c r="A311" s="747" t="s">
        <v>575</v>
      </c>
      <c r="B311" s="748" t="s">
        <v>576</v>
      </c>
      <c r="C311" s="749" t="s">
        <v>593</v>
      </c>
      <c r="D311" s="750" t="s">
        <v>594</v>
      </c>
      <c r="E311" s="751">
        <v>50113001</v>
      </c>
      <c r="F311" s="750" t="s">
        <v>599</v>
      </c>
      <c r="G311" s="749" t="s">
        <v>600</v>
      </c>
      <c r="H311" s="749">
        <v>102479</v>
      </c>
      <c r="I311" s="749">
        <v>2479</v>
      </c>
      <c r="J311" s="749" t="s">
        <v>704</v>
      </c>
      <c r="K311" s="749" t="s">
        <v>705</v>
      </c>
      <c r="L311" s="752">
        <v>65.58</v>
      </c>
      <c r="M311" s="752">
        <v>1</v>
      </c>
      <c r="N311" s="753">
        <v>65.58</v>
      </c>
    </row>
    <row r="312" spans="1:14" ht="14.4" customHeight="1" x14ac:dyDescent="0.3">
      <c r="A312" s="747" t="s">
        <v>575</v>
      </c>
      <c r="B312" s="748" t="s">
        <v>576</v>
      </c>
      <c r="C312" s="749" t="s">
        <v>593</v>
      </c>
      <c r="D312" s="750" t="s">
        <v>594</v>
      </c>
      <c r="E312" s="751">
        <v>50113001</v>
      </c>
      <c r="F312" s="750" t="s">
        <v>599</v>
      </c>
      <c r="G312" s="749" t="s">
        <v>600</v>
      </c>
      <c r="H312" s="749">
        <v>104071</v>
      </c>
      <c r="I312" s="749">
        <v>4071</v>
      </c>
      <c r="J312" s="749" t="s">
        <v>704</v>
      </c>
      <c r="K312" s="749" t="s">
        <v>706</v>
      </c>
      <c r="L312" s="752">
        <v>152.98999999999998</v>
      </c>
      <c r="M312" s="752">
        <v>1</v>
      </c>
      <c r="N312" s="753">
        <v>152.98999999999998</v>
      </c>
    </row>
    <row r="313" spans="1:14" ht="14.4" customHeight="1" x14ac:dyDescent="0.3">
      <c r="A313" s="747" t="s">
        <v>575</v>
      </c>
      <c r="B313" s="748" t="s">
        <v>576</v>
      </c>
      <c r="C313" s="749" t="s">
        <v>593</v>
      </c>
      <c r="D313" s="750" t="s">
        <v>594</v>
      </c>
      <c r="E313" s="751">
        <v>50113001</v>
      </c>
      <c r="F313" s="750" t="s">
        <v>599</v>
      </c>
      <c r="G313" s="749" t="s">
        <v>600</v>
      </c>
      <c r="H313" s="749">
        <v>180988</v>
      </c>
      <c r="I313" s="749">
        <v>180988</v>
      </c>
      <c r="J313" s="749" t="s">
        <v>759</v>
      </c>
      <c r="K313" s="749" t="s">
        <v>760</v>
      </c>
      <c r="L313" s="752">
        <v>89.812962962962956</v>
      </c>
      <c r="M313" s="752">
        <v>27</v>
      </c>
      <c r="N313" s="753">
        <v>2424.9499999999998</v>
      </c>
    </row>
    <row r="314" spans="1:14" ht="14.4" customHeight="1" x14ac:dyDescent="0.3">
      <c r="A314" s="747" t="s">
        <v>575</v>
      </c>
      <c r="B314" s="748" t="s">
        <v>576</v>
      </c>
      <c r="C314" s="749" t="s">
        <v>593</v>
      </c>
      <c r="D314" s="750" t="s">
        <v>594</v>
      </c>
      <c r="E314" s="751">
        <v>50113001</v>
      </c>
      <c r="F314" s="750" t="s">
        <v>599</v>
      </c>
      <c r="G314" s="749" t="s">
        <v>600</v>
      </c>
      <c r="H314" s="749">
        <v>102587</v>
      </c>
      <c r="I314" s="749">
        <v>2587</v>
      </c>
      <c r="J314" s="749" t="s">
        <v>1110</v>
      </c>
      <c r="K314" s="749" t="s">
        <v>1111</v>
      </c>
      <c r="L314" s="752">
        <v>151.02000000000004</v>
      </c>
      <c r="M314" s="752">
        <v>1</v>
      </c>
      <c r="N314" s="753">
        <v>151.02000000000004</v>
      </c>
    </row>
    <row r="315" spans="1:14" ht="14.4" customHeight="1" x14ac:dyDescent="0.3">
      <c r="A315" s="747" t="s">
        <v>575</v>
      </c>
      <c r="B315" s="748" t="s">
        <v>576</v>
      </c>
      <c r="C315" s="749" t="s">
        <v>593</v>
      </c>
      <c r="D315" s="750" t="s">
        <v>594</v>
      </c>
      <c r="E315" s="751">
        <v>50113001</v>
      </c>
      <c r="F315" s="750" t="s">
        <v>599</v>
      </c>
      <c r="G315" s="749" t="s">
        <v>600</v>
      </c>
      <c r="H315" s="749">
        <v>100858</v>
      </c>
      <c r="I315" s="749">
        <v>858</v>
      </c>
      <c r="J315" s="749" t="s">
        <v>778</v>
      </c>
      <c r="K315" s="749" t="s">
        <v>779</v>
      </c>
      <c r="L315" s="752">
        <v>33.696249999999999</v>
      </c>
      <c r="M315" s="752">
        <v>8</v>
      </c>
      <c r="N315" s="753">
        <v>269.57</v>
      </c>
    </row>
    <row r="316" spans="1:14" ht="14.4" customHeight="1" x14ac:dyDescent="0.3">
      <c r="A316" s="747" t="s">
        <v>575</v>
      </c>
      <c r="B316" s="748" t="s">
        <v>576</v>
      </c>
      <c r="C316" s="749" t="s">
        <v>593</v>
      </c>
      <c r="D316" s="750" t="s">
        <v>594</v>
      </c>
      <c r="E316" s="751">
        <v>50113001</v>
      </c>
      <c r="F316" s="750" t="s">
        <v>599</v>
      </c>
      <c r="G316" s="749" t="s">
        <v>600</v>
      </c>
      <c r="H316" s="749">
        <v>216572</v>
      </c>
      <c r="I316" s="749">
        <v>216572</v>
      </c>
      <c r="J316" s="749" t="s">
        <v>780</v>
      </c>
      <c r="K316" s="749" t="s">
        <v>781</v>
      </c>
      <c r="L316" s="752">
        <v>36.285714285714285</v>
      </c>
      <c r="M316" s="752">
        <v>7</v>
      </c>
      <c r="N316" s="753">
        <v>254</v>
      </c>
    </row>
    <row r="317" spans="1:14" ht="14.4" customHeight="1" x14ac:dyDescent="0.3">
      <c r="A317" s="747" t="s">
        <v>575</v>
      </c>
      <c r="B317" s="748" t="s">
        <v>576</v>
      </c>
      <c r="C317" s="749" t="s">
        <v>593</v>
      </c>
      <c r="D317" s="750" t="s">
        <v>594</v>
      </c>
      <c r="E317" s="751">
        <v>50113001</v>
      </c>
      <c r="F317" s="750" t="s">
        <v>599</v>
      </c>
      <c r="G317" s="749" t="s">
        <v>600</v>
      </c>
      <c r="H317" s="749">
        <v>51366</v>
      </c>
      <c r="I317" s="749">
        <v>51366</v>
      </c>
      <c r="J317" s="749" t="s">
        <v>788</v>
      </c>
      <c r="K317" s="749" t="s">
        <v>789</v>
      </c>
      <c r="L317" s="752">
        <v>171.6</v>
      </c>
      <c r="M317" s="752">
        <v>18.999999999999979</v>
      </c>
      <c r="N317" s="753">
        <v>3260.399999999996</v>
      </c>
    </row>
    <row r="318" spans="1:14" ht="14.4" customHeight="1" x14ac:dyDescent="0.3">
      <c r="A318" s="747" t="s">
        <v>575</v>
      </c>
      <c r="B318" s="748" t="s">
        <v>576</v>
      </c>
      <c r="C318" s="749" t="s">
        <v>593</v>
      </c>
      <c r="D318" s="750" t="s">
        <v>594</v>
      </c>
      <c r="E318" s="751">
        <v>50113001</v>
      </c>
      <c r="F318" s="750" t="s">
        <v>599</v>
      </c>
      <c r="G318" s="749" t="s">
        <v>600</v>
      </c>
      <c r="H318" s="749">
        <v>51367</v>
      </c>
      <c r="I318" s="749">
        <v>51367</v>
      </c>
      <c r="J318" s="749" t="s">
        <v>788</v>
      </c>
      <c r="K318" s="749" t="s">
        <v>790</v>
      </c>
      <c r="L318" s="752">
        <v>92.950000000000017</v>
      </c>
      <c r="M318" s="752">
        <v>18</v>
      </c>
      <c r="N318" s="753">
        <v>1673.1000000000004</v>
      </c>
    </row>
    <row r="319" spans="1:14" ht="14.4" customHeight="1" x14ac:dyDescent="0.3">
      <c r="A319" s="747" t="s">
        <v>575</v>
      </c>
      <c r="B319" s="748" t="s">
        <v>576</v>
      </c>
      <c r="C319" s="749" t="s">
        <v>593</v>
      </c>
      <c r="D319" s="750" t="s">
        <v>594</v>
      </c>
      <c r="E319" s="751">
        <v>50113001</v>
      </c>
      <c r="F319" s="750" t="s">
        <v>599</v>
      </c>
      <c r="G319" s="749" t="s">
        <v>600</v>
      </c>
      <c r="H319" s="749">
        <v>849829</v>
      </c>
      <c r="I319" s="749">
        <v>162673</v>
      </c>
      <c r="J319" s="749" t="s">
        <v>1112</v>
      </c>
      <c r="K319" s="749" t="s">
        <v>1113</v>
      </c>
      <c r="L319" s="752">
        <v>55.760000000000012</v>
      </c>
      <c r="M319" s="752">
        <v>1</v>
      </c>
      <c r="N319" s="753">
        <v>55.760000000000012</v>
      </c>
    </row>
    <row r="320" spans="1:14" ht="14.4" customHeight="1" x14ac:dyDescent="0.3">
      <c r="A320" s="747" t="s">
        <v>575</v>
      </c>
      <c r="B320" s="748" t="s">
        <v>576</v>
      </c>
      <c r="C320" s="749" t="s">
        <v>593</v>
      </c>
      <c r="D320" s="750" t="s">
        <v>594</v>
      </c>
      <c r="E320" s="751">
        <v>50113001</v>
      </c>
      <c r="F320" s="750" t="s">
        <v>599</v>
      </c>
      <c r="G320" s="749" t="s">
        <v>600</v>
      </c>
      <c r="H320" s="749">
        <v>157607</v>
      </c>
      <c r="I320" s="749">
        <v>57607</v>
      </c>
      <c r="J320" s="749" t="s">
        <v>1114</v>
      </c>
      <c r="K320" s="749" t="s">
        <v>1115</v>
      </c>
      <c r="L320" s="752">
        <v>37.029999999999994</v>
      </c>
      <c r="M320" s="752">
        <v>1</v>
      </c>
      <c r="N320" s="753">
        <v>37.029999999999994</v>
      </c>
    </row>
    <row r="321" spans="1:14" ht="14.4" customHeight="1" x14ac:dyDescent="0.3">
      <c r="A321" s="747" t="s">
        <v>575</v>
      </c>
      <c r="B321" s="748" t="s">
        <v>576</v>
      </c>
      <c r="C321" s="749" t="s">
        <v>593</v>
      </c>
      <c r="D321" s="750" t="s">
        <v>594</v>
      </c>
      <c r="E321" s="751">
        <v>50113001</v>
      </c>
      <c r="F321" s="750" t="s">
        <v>599</v>
      </c>
      <c r="G321" s="749" t="s">
        <v>600</v>
      </c>
      <c r="H321" s="749">
        <v>132018</v>
      </c>
      <c r="I321" s="749">
        <v>32018</v>
      </c>
      <c r="J321" s="749" t="s">
        <v>1116</v>
      </c>
      <c r="K321" s="749" t="s">
        <v>1117</v>
      </c>
      <c r="L321" s="752">
        <v>38.889999999999993</v>
      </c>
      <c r="M321" s="752">
        <v>1</v>
      </c>
      <c r="N321" s="753">
        <v>38.889999999999993</v>
      </c>
    </row>
    <row r="322" spans="1:14" ht="14.4" customHeight="1" x14ac:dyDescent="0.3">
      <c r="A322" s="747" t="s">
        <v>575</v>
      </c>
      <c r="B322" s="748" t="s">
        <v>576</v>
      </c>
      <c r="C322" s="749" t="s">
        <v>593</v>
      </c>
      <c r="D322" s="750" t="s">
        <v>594</v>
      </c>
      <c r="E322" s="751">
        <v>50113001</v>
      </c>
      <c r="F322" s="750" t="s">
        <v>599</v>
      </c>
      <c r="G322" s="749" t="s">
        <v>600</v>
      </c>
      <c r="H322" s="749">
        <v>159982</v>
      </c>
      <c r="I322" s="749">
        <v>59982</v>
      </c>
      <c r="J322" s="749" t="s">
        <v>795</v>
      </c>
      <c r="K322" s="749" t="s">
        <v>796</v>
      </c>
      <c r="L322" s="752">
        <v>50.02</v>
      </c>
      <c r="M322" s="752">
        <v>11</v>
      </c>
      <c r="N322" s="753">
        <v>550.22</v>
      </c>
    </row>
    <row r="323" spans="1:14" ht="14.4" customHeight="1" x14ac:dyDescent="0.3">
      <c r="A323" s="747" t="s">
        <v>575</v>
      </c>
      <c r="B323" s="748" t="s">
        <v>576</v>
      </c>
      <c r="C323" s="749" t="s">
        <v>593</v>
      </c>
      <c r="D323" s="750" t="s">
        <v>594</v>
      </c>
      <c r="E323" s="751">
        <v>50113001</v>
      </c>
      <c r="F323" s="750" t="s">
        <v>599</v>
      </c>
      <c r="G323" s="749" t="s">
        <v>600</v>
      </c>
      <c r="H323" s="749">
        <v>100802</v>
      </c>
      <c r="I323" s="749">
        <v>0</v>
      </c>
      <c r="J323" s="749" t="s">
        <v>801</v>
      </c>
      <c r="K323" s="749" t="s">
        <v>802</v>
      </c>
      <c r="L323" s="752">
        <v>85.731334313820966</v>
      </c>
      <c r="M323" s="752">
        <v>13</v>
      </c>
      <c r="N323" s="753">
        <v>1114.5073460796725</v>
      </c>
    </row>
    <row r="324" spans="1:14" ht="14.4" customHeight="1" x14ac:dyDescent="0.3">
      <c r="A324" s="747" t="s">
        <v>575</v>
      </c>
      <c r="B324" s="748" t="s">
        <v>576</v>
      </c>
      <c r="C324" s="749" t="s">
        <v>593</v>
      </c>
      <c r="D324" s="750" t="s">
        <v>594</v>
      </c>
      <c r="E324" s="751">
        <v>50113001</v>
      </c>
      <c r="F324" s="750" t="s">
        <v>599</v>
      </c>
      <c r="G324" s="749" t="s">
        <v>600</v>
      </c>
      <c r="H324" s="749">
        <v>930661</v>
      </c>
      <c r="I324" s="749">
        <v>0</v>
      </c>
      <c r="J324" s="749" t="s">
        <v>811</v>
      </c>
      <c r="K324" s="749" t="s">
        <v>577</v>
      </c>
      <c r="L324" s="752">
        <v>316.91670619533198</v>
      </c>
      <c r="M324" s="752">
        <v>44</v>
      </c>
      <c r="N324" s="753">
        <v>13944.335072594607</v>
      </c>
    </row>
    <row r="325" spans="1:14" ht="14.4" customHeight="1" x14ac:dyDescent="0.3">
      <c r="A325" s="747" t="s">
        <v>575</v>
      </c>
      <c r="B325" s="748" t="s">
        <v>576</v>
      </c>
      <c r="C325" s="749" t="s">
        <v>593</v>
      </c>
      <c r="D325" s="750" t="s">
        <v>594</v>
      </c>
      <c r="E325" s="751">
        <v>50113001</v>
      </c>
      <c r="F325" s="750" t="s">
        <v>599</v>
      </c>
      <c r="G325" s="749" t="s">
        <v>600</v>
      </c>
      <c r="H325" s="749">
        <v>930431</v>
      </c>
      <c r="I325" s="749">
        <v>1000</v>
      </c>
      <c r="J325" s="749" t="s">
        <v>1118</v>
      </c>
      <c r="K325" s="749" t="s">
        <v>577</v>
      </c>
      <c r="L325" s="752">
        <v>116.08683275095684</v>
      </c>
      <c r="M325" s="752">
        <v>6</v>
      </c>
      <c r="N325" s="753">
        <v>696.5209965057411</v>
      </c>
    </row>
    <row r="326" spans="1:14" ht="14.4" customHeight="1" x14ac:dyDescent="0.3">
      <c r="A326" s="747" t="s">
        <v>575</v>
      </c>
      <c r="B326" s="748" t="s">
        <v>576</v>
      </c>
      <c r="C326" s="749" t="s">
        <v>593</v>
      </c>
      <c r="D326" s="750" t="s">
        <v>594</v>
      </c>
      <c r="E326" s="751">
        <v>50113001</v>
      </c>
      <c r="F326" s="750" t="s">
        <v>599</v>
      </c>
      <c r="G326" s="749" t="s">
        <v>600</v>
      </c>
      <c r="H326" s="749">
        <v>930444</v>
      </c>
      <c r="I326" s="749">
        <v>0</v>
      </c>
      <c r="J326" s="749" t="s">
        <v>1119</v>
      </c>
      <c r="K326" s="749" t="s">
        <v>577</v>
      </c>
      <c r="L326" s="752">
        <v>40.619025821880292</v>
      </c>
      <c r="M326" s="752">
        <v>134</v>
      </c>
      <c r="N326" s="753">
        <v>5442.9494601319593</v>
      </c>
    </row>
    <row r="327" spans="1:14" ht="14.4" customHeight="1" x14ac:dyDescent="0.3">
      <c r="A327" s="747" t="s">
        <v>575</v>
      </c>
      <c r="B327" s="748" t="s">
        <v>576</v>
      </c>
      <c r="C327" s="749" t="s">
        <v>593</v>
      </c>
      <c r="D327" s="750" t="s">
        <v>594</v>
      </c>
      <c r="E327" s="751">
        <v>50113001</v>
      </c>
      <c r="F327" s="750" t="s">
        <v>599</v>
      </c>
      <c r="G327" s="749" t="s">
        <v>600</v>
      </c>
      <c r="H327" s="749">
        <v>500326</v>
      </c>
      <c r="I327" s="749">
        <v>1000</v>
      </c>
      <c r="J327" s="749" t="s">
        <v>812</v>
      </c>
      <c r="K327" s="749" t="s">
        <v>577</v>
      </c>
      <c r="L327" s="752">
        <v>135.12143153819221</v>
      </c>
      <c r="M327" s="752">
        <v>2</v>
      </c>
      <c r="N327" s="753">
        <v>270.24286307638442</v>
      </c>
    </row>
    <row r="328" spans="1:14" ht="14.4" customHeight="1" x14ac:dyDescent="0.3">
      <c r="A328" s="747" t="s">
        <v>575</v>
      </c>
      <c r="B328" s="748" t="s">
        <v>576</v>
      </c>
      <c r="C328" s="749" t="s">
        <v>593</v>
      </c>
      <c r="D328" s="750" t="s">
        <v>594</v>
      </c>
      <c r="E328" s="751">
        <v>50113001</v>
      </c>
      <c r="F328" s="750" t="s">
        <v>599</v>
      </c>
      <c r="G328" s="749" t="s">
        <v>600</v>
      </c>
      <c r="H328" s="749">
        <v>844940</v>
      </c>
      <c r="I328" s="749">
        <v>0</v>
      </c>
      <c r="J328" s="749" t="s">
        <v>813</v>
      </c>
      <c r="K328" s="749" t="s">
        <v>577</v>
      </c>
      <c r="L328" s="752">
        <v>100.6266142206301</v>
      </c>
      <c r="M328" s="752">
        <v>42</v>
      </c>
      <c r="N328" s="753">
        <v>4226.3177972664644</v>
      </c>
    </row>
    <row r="329" spans="1:14" ht="14.4" customHeight="1" x14ac:dyDescent="0.3">
      <c r="A329" s="747" t="s">
        <v>575</v>
      </c>
      <c r="B329" s="748" t="s">
        <v>576</v>
      </c>
      <c r="C329" s="749" t="s">
        <v>593</v>
      </c>
      <c r="D329" s="750" t="s">
        <v>594</v>
      </c>
      <c r="E329" s="751">
        <v>50113001</v>
      </c>
      <c r="F329" s="750" t="s">
        <v>599</v>
      </c>
      <c r="G329" s="749" t="s">
        <v>600</v>
      </c>
      <c r="H329" s="749">
        <v>900496</v>
      </c>
      <c r="I329" s="749">
        <v>0</v>
      </c>
      <c r="J329" s="749" t="s">
        <v>814</v>
      </c>
      <c r="K329" s="749" t="s">
        <v>577</v>
      </c>
      <c r="L329" s="752">
        <v>55.599007244278212</v>
      </c>
      <c r="M329" s="752">
        <v>14</v>
      </c>
      <c r="N329" s="753">
        <v>778.386101419895</v>
      </c>
    </row>
    <row r="330" spans="1:14" ht="14.4" customHeight="1" x14ac:dyDescent="0.3">
      <c r="A330" s="747" t="s">
        <v>575</v>
      </c>
      <c r="B330" s="748" t="s">
        <v>576</v>
      </c>
      <c r="C330" s="749" t="s">
        <v>593</v>
      </c>
      <c r="D330" s="750" t="s">
        <v>594</v>
      </c>
      <c r="E330" s="751">
        <v>50113001</v>
      </c>
      <c r="F330" s="750" t="s">
        <v>599</v>
      </c>
      <c r="G330" s="749" t="s">
        <v>600</v>
      </c>
      <c r="H330" s="749">
        <v>900321</v>
      </c>
      <c r="I330" s="749">
        <v>0</v>
      </c>
      <c r="J330" s="749" t="s">
        <v>1120</v>
      </c>
      <c r="K330" s="749" t="s">
        <v>577</v>
      </c>
      <c r="L330" s="752">
        <v>42.519347631309664</v>
      </c>
      <c r="M330" s="752">
        <v>4</v>
      </c>
      <c r="N330" s="753">
        <v>170.07739052523866</v>
      </c>
    </row>
    <row r="331" spans="1:14" ht="14.4" customHeight="1" x14ac:dyDescent="0.3">
      <c r="A331" s="747" t="s">
        <v>575</v>
      </c>
      <c r="B331" s="748" t="s">
        <v>576</v>
      </c>
      <c r="C331" s="749" t="s">
        <v>593</v>
      </c>
      <c r="D331" s="750" t="s">
        <v>594</v>
      </c>
      <c r="E331" s="751">
        <v>50113001</v>
      </c>
      <c r="F331" s="750" t="s">
        <v>599</v>
      </c>
      <c r="G331" s="749" t="s">
        <v>600</v>
      </c>
      <c r="H331" s="749">
        <v>921291</v>
      </c>
      <c r="I331" s="749">
        <v>0</v>
      </c>
      <c r="J331" s="749" t="s">
        <v>1121</v>
      </c>
      <c r="K331" s="749" t="s">
        <v>577</v>
      </c>
      <c r="L331" s="752">
        <v>133.13872579919243</v>
      </c>
      <c r="M331" s="752">
        <v>9</v>
      </c>
      <c r="N331" s="753">
        <v>1198.2485321927318</v>
      </c>
    </row>
    <row r="332" spans="1:14" ht="14.4" customHeight="1" x14ac:dyDescent="0.3">
      <c r="A332" s="747" t="s">
        <v>575</v>
      </c>
      <c r="B332" s="748" t="s">
        <v>576</v>
      </c>
      <c r="C332" s="749" t="s">
        <v>593</v>
      </c>
      <c r="D332" s="750" t="s">
        <v>594</v>
      </c>
      <c r="E332" s="751">
        <v>50113001</v>
      </c>
      <c r="F332" s="750" t="s">
        <v>599</v>
      </c>
      <c r="G332" s="749" t="s">
        <v>600</v>
      </c>
      <c r="H332" s="749">
        <v>921308</v>
      </c>
      <c r="I332" s="749">
        <v>0</v>
      </c>
      <c r="J332" s="749" t="s">
        <v>815</v>
      </c>
      <c r="K332" s="749" t="s">
        <v>577</v>
      </c>
      <c r="L332" s="752">
        <v>143.00662154496405</v>
      </c>
      <c r="M332" s="752">
        <v>10</v>
      </c>
      <c r="N332" s="753">
        <v>1430.0662154496406</v>
      </c>
    </row>
    <row r="333" spans="1:14" ht="14.4" customHeight="1" x14ac:dyDescent="0.3">
      <c r="A333" s="747" t="s">
        <v>575</v>
      </c>
      <c r="B333" s="748" t="s">
        <v>576</v>
      </c>
      <c r="C333" s="749" t="s">
        <v>593</v>
      </c>
      <c r="D333" s="750" t="s">
        <v>594</v>
      </c>
      <c r="E333" s="751">
        <v>50113001</v>
      </c>
      <c r="F333" s="750" t="s">
        <v>599</v>
      </c>
      <c r="G333" s="749" t="s">
        <v>600</v>
      </c>
      <c r="H333" s="749">
        <v>396671</v>
      </c>
      <c r="I333" s="749">
        <v>0</v>
      </c>
      <c r="J333" s="749" t="s">
        <v>816</v>
      </c>
      <c r="K333" s="749" t="s">
        <v>577</v>
      </c>
      <c r="L333" s="752">
        <v>230.35689516249943</v>
      </c>
      <c r="M333" s="752">
        <v>15</v>
      </c>
      <c r="N333" s="753">
        <v>3455.3534274374915</v>
      </c>
    </row>
    <row r="334" spans="1:14" ht="14.4" customHeight="1" x14ac:dyDescent="0.3">
      <c r="A334" s="747" t="s">
        <v>575</v>
      </c>
      <c r="B334" s="748" t="s">
        <v>576</v>
      </c>
      <c r="C334" s="749" t="s">
        <v>593</v>
      </c>
      <c r="D334" s="750" t="s">
        <v>594</v>
      </c>
      <c r="E334" s="751">
        <v>50113001</v>
      </c>
      <c r="F334" s="750" t="s">
        <v>599</v>
      </c>
      <c r="G334" s="749" t="s">
        <v>600</v>
      </c>
      <c r="H334" s="749">
        <v>921269</v>
      </c>
      <c r="I334" s="749">
        <v>0</v>
      </c>
      <c r="J334" s="749" t="s">
        <v>1122</v>
      </c>
      <c r="K334" s="749" t="s">
        <v>577</v>
      </c>
      <c r="L334" s="752">
        <v>133.04773176659873</v>
      </c>
      <c r="M334" s="752">
        <v>5</v>
      </c>
      <c r="N334" s="753">
        <v>665.23865883299368</v>
      </c>
    </row>
    <row r="335" spans="1:14" ht="14.4" customHeight="1" x14ac:dyDescent="0.3">
      <c r="A335" s="747" t="s">
        <v>575</v>
      </c>
      <c r="B335" s="748" t="s">
        <v>576</v>
      </c>
      <c r="C335" s="749" t="s">
        <v>593</v>
      </c>
      <c r="D335" s="750" t="s">
        <v>594</v>
      </c>
      <c r="E335" s="751">
        <v>50113001</v>
      </c>
      <c r="F335" s="750" t="s">
        <v>599</v>
      </c>
      <c r="G335" s="749" t="s">
        <v>600</v>
      </c>
      <c r="H335" s="749">
        <v>921048</v>
      </c>
      <c r="I335" s="749">
        <v>0</v>
      </c>
      <c r="J335" s="749" t="s">
        <v>819</v>
      </c>
      <c r="K335" s="749" t="s">
        <v>577</v>
      </c>
      <c r="L335" s="752">
        <v>77.234612805088403</v>
      </c>
      <c r="M335" s="752">
        <v>43</v>
      </c>
      <c r="N335" s="753">
        <v>3321.0883506188011</v>
      </c>
    </row>
    <row r="336" spans="1:14" ht="14.4" customHeight="1" x14ac:dyDescent="0.3">
      <c r="A336" s="747" t="s">
        <v>575</v>
      </c>
      <c r="B336" s="748" t="s">
        <v>576</v>
      </c>
      <c r="C336" s="749" t="s">
        <v>593</v>
      </c>
      <c r="D336" s="750" t="s">
        <v>594</v>
      </c>
      <c r="E336" s="751">
        <v>50113001</v>
      </c>
      <c r="F336" s="750" t="s">
        <v>599</v>
      </c>
      <c r="G336" s="749" t="s">
        <v>600</v>
      </c>
      <c r="H336" s="749">
        <v>900427</v>
      </c>
      <c r="I336" s="749">
        <v>0</v>
      </c>
      <c r="J336" s="749" t="s">
        <v>1123</v>
      </c>
      <c r="K336" s="749" t="s">
        <v>577</v>
      </c>
      <c r="L336" s="752">
        <v>55.846800369473101</v>
      </c>
      <c r="M336" s="752">
        <v>1</v>
      </c>
      <c r="N336" s="753">
        <v>55.846800369473101</v>
      </c>
    </row>
    <row r="337" spans="1:14" ht="14.4" customHeight="1" x14ac:dyDescent="0.3">
      <c r="A337" s="747" t="s">
        <v>575</v>
      </c>
      <c r="B337" s="748" t="s">
        <v>576</v>
      </c>
      <c r="C337" s="749" t="s">
        <v>593</v>
      </c>
      <c r="D337" s="750" t="s">
        <v>594</v>
      </c>
      <c r="E337" s="751">
        <v>50113001</v>
      </c>
      <c r="F337" s="750" t="s">
        <v>599</v>
      </c>
      <c r="G337" s="749" t="s">
        <v>600</v>
      </c>
      <c r="H337" s="749">
        <v>500903</v>
      </c>
      <c r="I337" s="749">
        <v>0</v>
      </c>
      <c r="J337" s="749" t="s">
        <v>821</v>
      </c>
      <c r="K337" s="749" t="s">
        <v>822</v>
      </c>
      <c r="L337" s="752">
        <v>238.48012155815817</v>
      </c>
      <c r="M337" s="752">
        <v>7</v>
      </c>
      <c r="N337" s="753">
        <v>1669.3608509071073</v>
      </c>
    </row>
    <row r="338" spans="1:14" ht="14.4" customHeight="1" x14ac:dyDescent="0.3">
      <c r="A338" s="747" t="s">
        <v>575</v>
      </c>
      <c r="B338" s="748" t="s">
        <v>576</v>
      </c>
      <c r="C338" s="749" t="s">
        <v>593</v>
      </c>
      <c r="D338" s="750" t="s">
        <v>594</v>
      </c>
      <c r="E338" s="751">
        <v>50113001</v>
      </c>
      <c r="F338" s="750" t="s">
        <v>599</v>
      </c>
      <c r="G338" s="749" t="s">
        <v>600</v>
      </c>
      <c r="H338" s="749">
        <v>203092</v>
      </c>
      <c r="I338" s="749">
        <v>203092</v>
      </c>
      <c r="J338" s="749" t="s">
        <v>831</v>
      </c>
      <c r="K338" s="749" t="s">
        <v>832</v>
      </c>
      <c r="L338" s="752">
        <v>150.30428571428567</v>
      </c>
      <c r="M338" s="752">
        <v>7</v>
      </c>
      <c r="N338" s="753">
        <v>1052.1299999999997</v>
      </c>
    </row>
    <row r="339" spans="1:14" ht="14.4" customHeight="1" x14ac:dyDescent="0.3">
      <c r="A339" s="747" t="s">
        <v>575</v>
      </c>
      <c r="B339" s="748" t="s">
        <v>576</v>
      </c>
      <c r="C339" s="749" t="s">
        <v>593</v>
      </c>
      <c r="D339" s="750" t="s">
        <v>594</v>
      </c>
      <c r="E339" s="751">
        <v>50113001</v>
      </c>
      <c r="F339" s="750" t="s">
        <v>599</v>
      </c>
      <c r="G339" s="749" t="s">
        <v>600</v>
      </c>
      <c r="H339" s="749">
        <v>100498</v>
      </c>
      <c r="I339" s="749">
        <v>498</v>
      </c>
      <c r="J339" s="749" t="s">
        <v>843</v>
      </c>
      <c r="K339" s="749" t="s">
        <v>844</v>
      </c>
      <c r="L339" s="752">
        <v>108.77749999999999</v>
      </c>
      <c r="M339" s="752">
        <v>12</v>
      </c>
      <c r="N339" s="753">
        <v>1305.33</v>
      </c>
    </row>
    <row r="340" spans="1:14" ht="14.4" customHeight="1" x14ac:dyDescent="0.3">
      <c r="A340" s="747" t="s">
        <v>575</v>
      </c>
      <c r="B340" s="748" t="s">
        <v>576</v>
      </c>
      <c r="C340" s="749" t="s">
        <v>593</v>
      </c>
      <c r="D340" s="750" t="s">
        <v>594</v>
      </c>
      <c r="E340" s="751">
        <v>50113001</v>
      </c>
      <c r="F340" s="750" t="s">
        <v>599</v>
      </c>
      <c r="G340" s="749" t="s">
        <v>600</v>
      </c>
      <c r="H340" s="749">
        <v>100499</v>
      </c>
      <c r="I340" s="749">
        <v>499</v>
      </c>
      <c r="J340" s="749" t="s">
        <v>843</v>
      </c>
      <c r="K340" s="749" t="s">
        <v>845</v>
      </c>
      <c r="L340" s="752">
        <v>113.51999999999998</v>
      </c>
      <c r="M340" s="752">
        <v>2</v>
      </c>
      <c r="N340" s="753">
        <v>227.03999999999996</v>
      </c>
    </row>
    <row r="341" spans="1:14" ht="14.4" customHeight="1" x14ac:dyDescent="0.3">
      <c r="A341" s="747" t="s">
        <v>575</v>
      </c>
      <c r="B341" s="748" t="s">
        <v>576</v>
      </c>
      <c r="C341" s="749" t="s">
        <v>593</v>
      </c>
      <c r="D341" s="750" t="s">
        <v>594</v>
      </c>
      <c r="E341" s="751">
        <v>50113001</v>
      </c>
      <c r="F341" s="750" t="s">
        <v>599</v>
      </c>
      <c r="G341" s="749" t="s">
        <v>600</v>
      </c>
      <c r="H341" s="749">
        <v>215978</v>
      </c>
      <c r="I341" s="749">
        <v>215978</v>
      </c>
      <c r="J341" s="749" t="s">
        <v>846</v>
      </c>
      <c r="K341" s="749" t="s">
        <v>847</v>
      </c>
      <c r="L341" s="752">
        <v>119.36499999999999</v>
      </c>
      <c r="M341" s="752">
        <v>6</v>
      </c>
      <c r="N341" s="753">
        <v>716.18999999999994</v>
      </c>
    </row>
    <row r="342" spans="1:14" ht="14.4" customHeight="1" x14ac:dyDescent="0.3">
      <c r="A342" s="747" t="s">
        <v>575</v>
      </c>
      <c r="B342" s="748" t="s">
        <v>576</v>
      </c>
      <c r="C342" s="749" t="s">
        <v>593</v>
      </c>
      <c r="D342" s="750" t="s">
        <v>594</v>
      </c>
      <c r="E342" s="751">
        <v>50113001</v>
      </c>
      <c r="F342" s="750" t="s">
        <v>599</v>
      </c>
      <c r="G342" s="749" t="s">
        <v>600</v>
      </c>
      <c r="H342" s="749">
        <v>225168</v>
      </c>
      <c r="I342" s="749">
        <v>225168</v>
      </c>
      <c r="J342" s="749" t="s">
        <v>852</v>
      </c>
      <c r="K342" s="749" t="s">
        <v>639</v>
      </c>
      <c r="L342" s="752">
        <v>63.878947368421045</v>
      </c>
      <c r="M342" s="752">
        <v>38</v>
      </c>
      <c r="N342" s="753">
        <v>2427.3999999999996</v>
      </c>
    </row>
    <row r="343" spans="1:14" ht="14.4" customHeight="1" x14ac:dyDescent="0.3">
      <c r="A343" s="747" t="s">
        <v>575</v>
      </c>
      <c r="B343" s="748" t="s">
        <v>576</v>
      </c>
      <c r="C343" s="749" t="s">
        <v>593</v>
      </c>
      <c r="D343" s="750" t="s">
        <v>594</v>
      </c>
      <c r="E343" s="751">
        <v>50113001</v>
      </c>
      <c r="F343" s="750" t="s">
        <v>599</v>
      </c>
      <c r="G343" s="749" t="s">
        <v>600</v>
      </c>
      <c r="H343" s="749">
        <v>100502</v>
      </c>
      <c r="I343" s="749">
        <v>502</v>
      </c>
      <c r="J343" s="749" t="s">
        <v>856</v>
      </c>
      <c r="K343" s="749" t="s">
        <v>857</v>
      </c>
      <c r="L343" s="752">
        <v>238.66399999999993</v>
      </c>
      <c r="M343" s="752">
        <v>5</v>
      </c>
      <c r="N343" s="753">
        <v>1193.3199999999997</v>
      </c>
    </row>
    <row r="344" spans="1:14" ht="14.4" customHeight="1" x14ac:dyDescent="0.3">
      <c r="A344" s="747" t="s">
        <v>575</v>
      </c>
      <c r="B344" s="748" t="s">
        <v>576</v>
      </c>
      <c r="C344" s="749" t="s">
        <v>593</v>
      </c>
      <c r="D344" s="750" t="s">
        <v>594</v>
      </c>
      <c r="E344" s="751">
        <v>50113001</v>
      </c>
      <c r="F344" s="750" t="s">
        <v>599</v>
      </c>
      <c r="G344" s="749" t="s">
        <v>600</v>
      </c>
      <c r="H344" s="749">
        <v>102684</v>
      </c>
      <c r="I344" s="749">
        <v>2684</v>
      </c>
      <c r="J344" s="749" t="s">
        <v>856</v>
      </c>
      <c r="K344" s="749" t="s">
        <v>858</v>
      </c>
      <c r="L344" s="752">
        <v>73.759999999999991</v>
      </c>
      <c r="M344" s="752">
        <v>16</v>
      </c>
      <c r="N344" s="753">
        <v>1180.1599999999999</v>
      </c>
    </row>
    <row r="345" spans="1:14" ht="14.4" customHeight="1" x14ac:dyDescent="0.3">
      <c r="A345" s="747" t="s">
        <v>575</v>
      </c>
      <c r="B345" s="748" t="s">
        <v>576</v>
      </c>
      <c r="C345" s="749" t="s">
        <v>593</v>
      </c>
      <c r="D345" s="750" t="s">
        <v>594</v>
      </c>
      <c r="E345" s="751">
        <v>50113001</v>
      </c>
      <c r="F345" s="750" t="s">
        <v>599</v>
      </c>
      <c r="G345" s="749" t="s">
        <v>612</v>
      </c>
      <c r="H345" s="749">
        <v>107981</v>
      </c>
      <c r="I345" s="749">
        <v>7981</v>
      </c>
      <c r="J345" s="749" t="s">
        <v>881</v>
      </c>
      <c r="K345" s="749" t="s">
        <v>882</v>
      </c>
      <c r="L345" s="752">
        <v>50.79</v>
      </c>
      <c r="M345" s="752">
        <v>4</v>
      </c>
      <c r="N345" s="753">
        <v>203.16</v>
      </c>
    </row>
    <row r="346" spans="1:14" ht="14.4" customHeight="1" x14ac:dyDescent="0.3">
      <c r="A346" s="747" t="s">
        <v>575</v>
      </c>
      <c r="B346" s="748" t="s">
        <v>576</v>
      </c>
      <c r="C346" s="749" t="s">
        <v>593</v>
      </c>
      <c r="D346" s="750" t="s">
        <v>594</v>
      </c>
      <c r="E346" s="751">
        <v>50113001</v>
      </c>
      <c r="F346" s="750" t="s">
        <v>599</v>
      </c>
      <c r="G346" s="749" t="s">
        <v>600</v>
      </c>
      <c r="H346" s="749">
        <v>200863</v>
      </c>
      <c r="I346" s="749">
        <v>200863</v>
      </c>
      <c r="J346" s="749" t="s">
        <v>891</v>
      </c>
      <c r="K346" s="749" t="s">
        <v>1124</v>
      </c>
      <c r="L346" s="752">
        <v>85.64</v>
      </c>
      <c r="M346" s="752">
        <v>7</v>
      </c>
      <c r="N346" s="753">
        <v>599.48</v>
      </c>
    </row>
    <row r="347" spans="1:14" ht="14.4" customHeight="1" x14ac:dyDescent="0.3">
      <c r="A347" s="747" t="s">
        <v>575</v>
      </c>
      <c r="B347" s="748" t="s">
        <v>576</v>
      </c>
      <c r="C347" s="749" t="s">
        <v>593</v>
      </c>
      <c r="D347" s="750" t="s">
        <v>594</v>
      </c>
      <c r="E347" s="751">
        <v>50113001</v>
      </c>
      <c r="F347" s="750" t="s">
        <v>599</v>
      </c>
      <c r="G347" s="749" t="s">
        <v>600</v>
      </c>
      <c r="H347" s="749">
        <v>184700</v>
      </c>
      <c r="I347" s="749">
        <v>84700</v>
      </c>
      <c r="J347" s="749" t="s">
        <v>892</v>
      </c>
      <c r="K347" s="749" t="s">
        <v>893</v>
      </c>
      <c r="L347" s="752">
        <v>111.74416666666667</v>
      </c>
      <c r="M347" s="752">
        <v>48</v>
      </c>
      <c r="N347" s="753">
        <v>5363.72</v>
      </c>
    </row>
    <row r="348" spans="1:14" ht="14.4" customHeight="1" x14ac:dyDescent="0.3">
      <c r="A348" s="747" t="s">
        <v>575</v>
      </c>
      <c r="B348" s="748" t="s">
        <v>576</v>
      </c>
      <c r="C348" s="749" t="s">
        <v>593</v>
      </c>
      <c r="D348" s="750" t="s">
        <v>594</v>
      </c>
      <c r="E348" s="751">
        <v>50113001</v>
      </c>
      <c r="F348" s="750" t="s">
        <v>599</v>
      </c>
      <c r="G348" s="749" t="s">
        <v>600</v>
      </c>
      <c r="H348" s="749">
        <v>849941</v>
      </c>
      <c r="I348" s="749">
        <v>162142</v>
      </c>
      <c r="J348" s="749" t="s">
        <v>898</v>
      </c>
      <c r="K348" s="749" t="s">
        <v>900</v>
      </c>
      <c r="L348" s="752">
        <v>29.709999999999994</v>
      </c>
      <c r="M348" s="752">
        <v>1</v>
      </c>
      <c r="N348" s="753">
        <v>29.709999999999994</v>
      </c>
    </row>
    <row r="349" spans="1:14" ht="14.4" customHeight="1" x14ac:dyDescent="0.3">
      <c r="A349" s="747" t="s">
        <v>575</v>
      </c>
      <c r="B349" s="748" t="s">
        <v>576</v>
      </c>
      <c r="C349" s="749" t="s">
        <v>593</v>
      </c>
      <c r="D349" s="750" t="s">
        <v>594</v>
      </c>
      <c r="E349" s="751">
        <v>50113001</v>
      </c>
      <c r="F349" s="750" t="s">
        <v>599</v>
      </c>
      <c r="G349" s="749" t="s">
        <v>600</v>
      </c>
      <c r="H349" s="749">
        <v>100812</v>
      </c>
      <c r="I349" s="749">
        <v>812</v>
      </c>
      <c r="J349" s="749" t="s">
        <v>921</v>
      </c>
      <c r="K349" s="749" t="s">
        <v>922</v>
      </c>
      <c r="L349" s="752">
        <v>63.460000000000008</v>
      </c>
      <c r="M349" s="752">
        <v>61</v>
      </c>
      <c r="N349" s="753">
        <v>3871.0600000000004</v>
      </c>
    </row>
    <row r="350" spans="1:14" ht="14.4" customHeight="1" x14ac:dyDescent="0.3">
      <c r="A350" s="747" t="s">
        <v>575</v>
      </c>
      <c r="B350" s="748" t="s">
        <v>576</v>
      </c>
      <c r="C350" s="749" t="s">
        <v>593</v>
      </c>
      <c r="D350" s="750" t="s">
        <v>594</v>
      </c>
      <c r="E350" s="751">
        <v>50113001</v>
      </c>
      <c r="F350" s="750" t="s">
        <v>599</v>
      </c>
      <c r="G350" s="749" t="s">
        <v>600</v>
      </c>
      <c r="H350" s="749">
        <v>208646</v>
      </c>
      <c r="I350" s="749">
        <v>208646</v>
      </c>
      <c r="J350" s="749" t="s">
        <v>921</v>
      </c>
      <c r="K350" s="749" t="s">
        <v>923</v>
      </c>
      <c r="L350" s="752">
        <v>63.146799999999992</v>
      </c>
      <c r="M350" s="752">
        <v>50</v>
      </c>
      <c r="N350" s="753">
        <v>3157.3399999999997</v>
      </c>
    </row>
    <row r="351" spans="1:14" ht="14.4" customHeight="1" x14ac:dyDescent="0.3">
      <c r="A351" s="747" t="s">
        <v>575</v>
      </c>
      <c r="B351" s="748" t="s">
        <v>576</v>
      </c>
      <c r="C351" s="749" t="s">
        <v>593</v>
      </c>
      <c r="D351" s="750" t="s">
        <v>594</v>
      </c>
      <c r="E351" s="751">
        <v>50113001</v>
      </c>
      <c r="F351" s="750" t="s">
        <v>599</v>
      </c>
      <c r="G351" s="749" t="s">
        <v>600</v>
      </c>
      <c r="H351" s="749">
        <v>208647</v>
      </c>
      <c r="I351" s="749">
        <v>208647</v>
      </c>
      <c r="J351" s="749" t="s">
        <v>926</v>
      </c>
      <c r="K351" s="749" t="s">
        <v>927</v>
      </c>
      <c r="L351" s="752">
        <v>63.55546875000001</v>
      </c>
      <c r="M351" s="752">
        <v>128</v>
      </c>
      <c r="N351" s="753">
        <v>8135.1000000000013</v>
      </c>
    </row>
    <row r="352" spans="1:14" ht="14.4" customHeight="1" x14ac:dyDescent="0.3">
      <c r="A352" s="747" t="s">
        <v>575</v>
      </c>
      <c r="B352" s="748" t="s">
        <v>576</v>
      </c>
      <c r="C352" s="749" t="s">
        <v>593</v>
      </c>
      <c r="D352" s="750" t="s">
        <v>594</v>
      </c>
      <c r="E352" s="751">
        <v>50113001</v>
      </c>
      <c r="F352" s="750" t="s">
        <v>599</v>
      </c>
      <c r="G352" s="749" t="s">
        <v>612</v>
      </c>
      <c r="H352" s="749">
        <v>109709</v>
      </c>
      <c r="I352" s="749">
        <v>9709</v>
      </c>
      <c r="J352" s="749" t="s">
        <v>930</v>
      </c>
      <c r="K352" s="749" t="s">
        <v>931</v>
      </c>
      <c r="L352" s="752">
        <v>85.894736842105274</v>
      </c>
      <c r="M352" s="752">
        <v>95</v>
      </c>
      <c r="N352" s="753">
        <v>8160.0000000000009</v>
      </c>
    </row>
    <row r="353" spans="1:14" ht="14.4" customHeight="1" x14ac:dyDescent="0.3">
      <c r="A353" s="747" t="s">
        <v>575</v>
      </c>
      <c r="B353" s="748" t="s">
        <v>576</v>
      </c>
      <c r="C353" s="749" t="s">
        <v>593</v>
      </c>
      <c r="D353" s="750" t="s">
        <v>594</v>
      </c>
      <c r="E353" s="751">
        <v>50113001</v>
      </c>
      <c r="F353" s="750" t="s">
        <v>599</v>
      </c>
      <c r="G353" s="749" t="s">
        <v>600</v>
      </c>
      <c r="H353" s="749">
        <v>131385</v>
      </c>
      <c r="I353" s="749">
        <v>31385</v>
      </c>
      <c r="J353" s="749" t="s">
        <v>949</v>
      </c>
      <c r="K353" s="749" t="s">
        <v>950</v>
      </c>
      <c r="L353" s="752">
        <v>39.189999999999991</v>
      </c>
      <c r="M353" s="752">
        <v>1</v>
      </c>
      <c r="N353" s="753">
        <v>39.189999999999991</v>
      </c>
    </row>
    <row r="354" spans="1:14" ht="14.4" customHeight="1" x14ac:dyDescent="0.3">
      <c r="A354" s="747" t="s">
        <v>575</v>
      </c>
      <c r="B354" s="748" t="s">
        <v>576</v>
      </c>
      <c r="C354" s="749" t="s">
        <v>593</v>
      </c>
      <c r="D354" s="750" t="s">
        <v>594</v>
      </c>
      <c r="E354" s="751">
        <v>50113001</v>
      </c>
      <c r="F354" s="750" t="s">
        <v>599</v>
      </c>
      <c r="G354" s="749" t="s">
        <v>600</v>
      </c>
      <c r="H354" s="749">
        <v>191836</v>
      </c>
      <c r="I354" s="749">
        <v>91836</v>
      </c>
      <c r="J354" s="749" t="s">
        <v>958</v>
      </c>
      <c r="K354" s="749" t="s">
        <v>960</v>
      </c>
      <c r="L354" s="752">
        <v>44.447499999999998</v>
      </c>
      <c r="M354" s="752">
        <v>4</v>
      </c>
      <c r="N354" s="753">
        <v>177.79</v>
      </c>
    </row>
    <row r="355" spans="1:14" ht="14.4" customHeight="1" x14ac:dyDescent="0.3">
      <c r="A355" s="747" t="s">
        <v>575</v>
      </c>
      <c r="B355" s="748" t="s">
        <v>576</v>
      </c>
      <c r="C355" s="749" t="s">
        <v>593</v>
      </c>
      <c r="D355" s="750" t="s">
        <v>594</v>
      </c>
      <c r="E355" s="751">
        <v>50113001</v>
      </c>
      <c r="F355" s="750" t="s">
        <v>599</v>
      </c>
      <c r="G355" s="749" t="s">
        <v>612</v>
      </c>
      <c r="H355" s="749">
        <v>131934</v>
      </c>
      <c r="I355" s="749">
        <v>31934</v>
      </c>
      <c r="J355" s="749" t="s">
        <v>976</v>
      </c>
      <c r="K355" s="749" t="s">
        <v>977</v>
      </c>
      <c r="L355" s="752">
        <v>49.580000000000027</v>
      </c>
      <c r="M355" s="752">
        <v>2</v>
      </c>
      <c r="N355" s="753">
        <v>99.160000000000053</v>
      </c>
    </row>
    <row r="356" spans="1:14" ht="14.4" customHeight="1" x14ac:dyDescent="0.3">
      <c r="A356" s="747" t="s">
        <v>575</v>
      </c>
      <c r="B356" s="748" t="s">
        <v>576</v>
      </c>
      <c r="C356" s="749" t="s">
        <v>593</v>
      </c>
      <c r="D356" s="750" t="s">
        <v>594</v>
      </c>
      <c r="E356" s="751">
        <v>50113001</v>
      </c>
      <c r="F356" s="750" t="s">
        <v>599</v>
      </c>
      <c r="G356" s="749" t="s">
        <v>600</v>
      </c>
      <c r="H356" s="749">
        <v>840333</v>
      </c>
      <c r="I356" s="749">
        <v>0</v>
      </c>
      <c r="J356" s="749" t="s">
        <v>983</v>
      </c>
      <c r="K356" s="749" t="s">
        <v>577</v>
      </c>
      <c r="L356" s="752">
        <v>23.389999999999997</v>
      </c>
      <c r="M356" s="752">
        <v>3</v>
      </c>
      <c r="N356" s="753">
        <v>70.169999999999987</v>
      </c>
    </row>
    <row r="357" spans="1:14" ht="14.4" customHeight="1" x14ac:dyDescent="0.3">
      <c r="A357" s="747" t="s">
        <v>575</v>
      </c>
      <c r="B357" s="748" t="s">
        <v>576</v>
      </c>
      <c r="C357" s="749" t="s">
        <v>593</v>
      </c>
      <c r="D357" s="750" t="s">
        <v>594</v>
      </c>
      <c r="E357" s="751">
        <v>50113013</v>
      </c>
      <c r="F357" s="750" t="s">
        <v>1028</v>
      </c>
      <c r="G357" s="749" t="s">
        <v>600</v>
      </c>
      <c r="H357" s="749">
        <v>172972</v>
      </c>
      <c r="I357" s="749">
        <v>72972</v>
      </c>
      <c r="J357" s="749" t="s">
        <v>1031</v>
      </c>
      <c r="K357" s="749" t="s">
        <v>1032</v>
      </c>
      <c r="L357" s="752">
        <v>181.65000000000003</v>
      </c>
      <c r="M357" s="752">
        <v>2</v>
      </c>
      <c r="N357" s="753">
        <v>363.30000000000007</v>
      </c>
    </row>
    <row r="358" spans="1:14" ht="14.4" customHeight="1" x14ac:dyDescent="0.3">
      <c r="A358" s="747" t="s">
        <v>575</v>
      </c>
      <c r="B358" s="748" t="s">
        <v>576</v>
      </c>
      <c r="C358" s="749" t="s">
        <v>593</v>
      </c>
      <c r="D358" s="750" t="s">
        <v>594</v>
      </c>
      <c r="E358" s="751">
        <v>50113013</v>
      </c>
      <c r="F358" s="750" t="s">
        <v>1028</v>
      </c>
      <c r="G358" s="749" t="s">
        <v>612</v>
      </c>
      <c r="H358" s="749">
        <v>849655</v>
      </c>
      <c r="I358" s="749">
        <v>129836</v>
      </c>
      <c r="J358" s="749" t="s">
        <v>1049</v>
      </c>
      <c r="K358" s="749" t="s">
        <v>1050</v>
      </c>
      <c r="L358" s="752">
        <v>262.89999999999998</v>
      </c>
      <c r="M358" s="752">
        <v>2</v>
      </c>
      <c r="N358" s="753">
        <v>525.79999999999995</v>
      </c>
    </row>
    <row r="359" spans="1:14" ht="14.4" customHeight="1" x14ac:dyDescent="0.3">
      <c r="A359" s="747" t="s">
        <v>575</v>
      </c>
      <c r="B359" s="748" t="s">
        <v>576</v>
      </c>
      <c r="C359" s="749" t="s">
        <v>593</v>
      </c>
      <c r="D359" s="750" t="s">
        <v>594</v>
      </c>
      <c r="E359" s="751">
        <v>50113013</v>
      </c>
      <c r="F359" s="750" t="s">
        <v>1028</v>
      </c>
      <c r="G359" s="749" t="s">
        <v>600</v>
      </c>
      <c r="H359" s="749">
        <v>101066</v>
      </c>
      <c r="I359" s="749">
        <v>1066</v>
      </c>
      <c r="J359" s="749" t="s">
        <v>1058</v>
      </c>
      <c r="K359" s="749" t="s">
        <v>1059</v>
      </c>
      <c r="L359" s="752">
        <v>54.189599999999992</v>
      </c>
      <c r="M359" s="752">
        <v>25</v>
      </c>
      <c r="N359" s="753">
        <v>1354.7399999999998</v>
      </c>
    </row>
    <row r="360" spans="1:14" ht="14.4" customHeight="1" x14ac:dyDescent="0.3">
      <c r="A360" s="747" t="s">
        <v>575</v>
      </c>
      <c r="B360" s="748" t="s">
        <v>576</v>
      </c>
      <c r="C360" s="749" t="s">
        <v>593</v>
      </c>
      <c r="D360" s="750" t="s">
        <v>594</v>
      </c>
      <c r="E360" s="751">
        <v>50113013</v>
      </c>
      <c r="F360" s="750" t="s">
        <v>1028</v>
      </c>
      <c r="G360" s="749" t="s">
        <v>600</v>
      </c>
      <c r="H360" s="749">
        <v>148261</v>
      </c>
      <c r="I360" s="749">
        <v>48261</v>
      </c>
      <c r="J360" s="749" t="s">
        <v>1058</v>
      </c>
      <c r="K360" s="749" t="s">
        <v>1125</v>
      </c>
      <c r="L360" s="752">
        <v>68.999999999999986</v>
      </c>
      <c r="M360" s="752">
        <v>1</v>
      </c>
      <c r="N360" s="753">
        <v>68.999999999999986</v>
      </c>
    </row>
    <row r="361" spans="1:14" ht="14.4" customHeight="1" x14ac:dyDescent="0.3">
      <c r="A361" s="747" t="s">
        <v>575</v>
      </c>
      <c r="B361" s="748" t="s">
        <v>576</v>
      </c>
      <c r="C361" s="749" t="s">
        <v>593</v>
      </c>
      <c r="D361" s="750" t="s">
        <v>594</v>
      </c>
      <c r="E361" s="751">
        <v>50113013</v>
      </c>
      <c r="F361" s="750" t="s">
        <v>1028</v>
      </c>
      <c r="G361" s="749" t="s">
        <v>600</v>
      </c>
      <c r="H361" s="749">
        <v>201970</v>
      </c>
      <c r="I361" s="749">
        <v>201970</v>
      </c>
      <c r="J361" s="749" t="s">
        <v>1077</v>
      </c>
      <c r="K361" s="749" t="s">
        <v>1078</v>
      </c>
      <c r="L361" s="752">
        <v>72.18136363636367</v>
      </c>
      <c r="M361" s="752">
        <v>22</v>
      </c>
      <c r="N361" s="753">
        <v>1587.9900000000007</v>
      </c>
    </row>
    <row r="362" spans="1:14" ht="14.4" customHeight="1" x14ac:dyDescent="0.3">
      <c r="A362" s="747" t="s">
        <v>575</v>
      </c>
      <c r="B362" s="748" t="s">
        <v>576</v>
      </c>
      <c r="C362" s="749" t="s">
        <v>596</v>
      </c>
      <c r="D362" s="750" t="s">
        <v>597</v>
      </c>
      <c r="E362" s="751">
        <v>50113001</v>
      </c>
      <c r="F362" s="750" t="s">
        <v>599</v>
      </c>
      <c r="G362" s="749" t="s">
        <v>600</v>
      </c>
      <c r="H362" s="749">
        <v>100362</v>
      </c>
      <c r="I362" s="749">
        <v>362</v>
      </c>
      <c r="J362" s="749" t="s">
        <v>603</v>
      </c>
      <c r="K362" s="749" t="s">
        <v>604</v>
      </c>
      <c r="L362" s="752">
        <v>86.431818181818187</v>
      </c>
      <c r="M362" s="752">
        <v>44</v>
      </c>
      <c r="N362" s="753">
        <v>3803</v>
      </c>
    </row>
    <row r="363" spans="1:14" ht="14.4" customHeight="1" x14ac:dyDescent="0.3">
      <c r="A363" s="747" t="s">
        <v>575</v>
      </c>
      <c r="B363" s="748" t="s">
        <v>576</v>
      </c>
      <c r="C363" s="749" t="s">
        <v>596</v>
      </c>
      <c r="D363" s="750" t="s">
        <v>597</v>
      </c>
      <c r="E363" s="751">
        <v>50113001</v>
      </c>
      <c r="F363" s="750" t="s">
        <v>599</v>
      </c>
      <c r="G363" s="749" t="s">
        <v>600</v>
      </c>
      <c r="H363" s="749">
        <v>162320</v>
      </c>
      <c r="I363" s="749">
        <v>62320</v>
      </c>
      <c r="J363" s="749" t="s">
        <v>1104</v>
      </c>
      <c r="K363" s="749" t="s">
        <v>1105</v>
      </c>
      <c r="L363" s="752">
        <v>74.350000000000009</v>
      </c>
      <c r="M363" s="752">
        <v>3</v>
      </c>
      <c r="N363" s="753">
        <v>223.05</v>
      </c>
    </row>
    <row r="364" spans="1:14" ht="14.4" customHeight="1" x14ac:dyDescent="0.3">
      <c r="A364" s="747" t="s">
        <v>575</v>
      </c>
      <c r="B364" s="748" t="s">
        <v>576</v>
      </c>
      <c r="C364" s="749" t="s">
        <v>596</v>
      </c>
      <c r="D364" s="750" t="s">
        <v>597</v>
      </c>
      <c r="E364" s="751">
        <v>50113001</v>
      </c>
      <c r="F364" s="750" t="s">
        <v>599</v>
      </c>
      <c r="G364" s="749" t="s">
        <v>600</v>
      </c>
      <c r="H364" s="749">
        <v>162315</v>
      </c>
      <c r="I364" s="749">
        <v>62315</v>
      </c>
      <c r="J364" s="749" t="s">
        <v>1106</v>
      </c>
      <c r="K364" s="749" t="s">
        <v>1126</v>
      </c>
      <c r="L364" s="752">
        <v>74.304062499999986</v>
      </c>
      <c r="M364" s="752">
        <v>32</v>
      </c>
      <c r="N364" s="753">
        <v>2377.7299999999996</v>
      </c>
    </row>
    <row r="365" spans="1:14" ht="14.4" customHeight="1" x14ac:dyDescent="0.3">
      <c r="A365" s="747" t="s">
        <v>575</v>
      </c>
      <c r="B365" s="748" t="s">
        <v>576</v>
      </c>
      <c r="C365" s="749" t="s">
        <v>596</v>
      </c>
      <c r="D365" s="750" t="s">
        <v>597</v>
      </c>
      <c r="E365" s="751">
        <v>50113001</v>
      </c>
      <c r="F365" s="750" t="s">
        <v>599</v>
      </c>
      <c r="G365" s="749" t="s">
        <v>600</v>
      </c>
      <c r="H365" s="749">
        <v>117011</v>
      </c>
      <c r="I365" s="749">
        <v>17011</v>
      </c>
      <c r="J365" s="749" t="s">
        <v>702</v>
      </c>
      <c r="K365" s="749" t="s">
        <v>703</v>
      </c>
      <c r="L365" s="752">
        <v>145.49</v>
      </c>
      <c r="M365" s="752">
        <v>2</v>
      </c>
      <c r="N365" s="753">
        <v>290.98</v>
      </c>
    </row>
    <row r="366" spans="1:14" ht="14.4" customHeight="1" x14ac:dyDescent="0.3">
      <c r="A366" s="747" t="s">
        <v>575</v>
      </c>
      <c r="B366" s="748" t="s">
        <v>576</v>
      </c>
      <c r="C366" s="749" t="s">
        <v>596</v>
      </c>
      <c r="D366" s="750" t="s">
        <v>597</v>
      </c>
      <c r="E366" s="751">
        <v>50113001</v>
      </c>
      <c r="F366" s="750" t="s">
        <v>599</v>
      </c>
      <c r="G366" s="749" t="s">
        <v>600</v>
      </c>
      <c r="H366" s="749">
        <v>394712</v>
      </c>
      <c r="I366" s="749">
        <v>0</v>
      </c>
      <c r="J366" s="749" t="s">
        <v>799</v>
      </c>
      <c r="K366" s="749" t="s">
        <v>800</v>
      </c>
      <c r="L366" s="752">
        <v>23.7</v>
      </c>
      <c r="M366" s="752">
        <v>348</v>
      </c>
      <c r="N366" s="753">
        <v>8247.6</v>
      </c>
    </row>
    <row r="367" spans="1:14" ht="14.4" customHeight="1" x14ac:dyDescent="0.3">
      <c r="A367" s="747" t="s">
        <v>575</v>
      </c>
      <c r="B367" s="748" t="s">
        <v>576</v>
      </c>
      <c r="C367" s="749" t="s">
        <v>596</v>
      </c>
      <c r="D367" s="750" t="s">
        <v>597</v>
      </c>
      <c r="E367" s="751">
        <v>50113001</v>
      </c>
      <c r="F367" s="750" t="s">
        <v>599</v>
      </c>
      <c r="G367" s="749" t="s">
        <v>600</v>
      </c>
      <c r="H367" s="749">
        <v>100802</v>
      </c>
      <c r="I367" s="749">
        <v>0</v>
      </c>
      <c r="J367" s="749" t="s">
        <v>801</v>
      </c>
      <c r="K367" s="749" t="s">
        <v>802</v>
      </c>
      <c r="L367" s="752">
        <v>90.199278376947035</v>
      </c>
      <c r="M367" s="752">
        <v>34</v>
      </c>
      <c r="N367" s="753">
        <v>3066.775464816199</v>
      </c>
    </row>
    <row r="368" spans="1:14" ht="14.4" customHeight="1" x14ac:dyDescent="0.3">
      <c r="A368" s="747" t="s">
        <v>575</v>
      </c>
      <c r="B368" s="748" t="s">
        <v>576</v>
      </c>
      <c r="C368" s="749" t="s">
        <v>596</v>
      </c>
      <c r="D368" s="750" t="s">
        <v>597</v>
      </c>
      <c r="E368" s="751">
        <v>50113001</v>
      </c>
      <c r="F368" s="750" t="s">
        <v>599</v>
      </c>
      <c r="G368" s="749" t="s">
        <v>600</v>
      </c>
      <c r="H368" s="749">
        <v>930444</v>
      </c>
      <c r="I368" s="749">
        <v>0</v>
      </c>
      <c r="J368" s="749" t="s">
        <v>1119</v>
      </c>
      <c r="K368" s="749" t="s">
        <v>577</v>
      </c>
      <c r="L368" s="752">
        <v>38.975781947236563</v>
      </c>
      <c r="M368" s="752">
        <v>102</v>
      </c>
      <c r="N368" s="753">
        <v>3975.5297586181291</v>
      </c>
    </row>
    <row r="369" spans="1:14" ht="14.4" customHeight="1" x14ac:dyDescent="0.3">
      <c r="A369" s="747" t="s">
        <v>575</v>
      </c>
      <c r="B369" s="748" t="s">
        <v>576</v>
      </c>
      <c r="C369" s="749" t="s">
        <v>596</v>
      </c>
      <c r="D369" s="750" t="s">
        <v>597</v>
      </c>
      <c r="E369" s="751">
        <v>50113001</v>
      </c>
      <c r="F369" s="750" t="s">
        <v>599</v>
      </c>
      <c r="G369" s="749" t="s">
        <v>600</v>
      </c>
      <c r="H369" s="749">
        <v>500326</v>
      </c>
      <c r="I369" s="749">
        <v>1000</v>
      </c>
      <c r="J369" s="749" t="s">
        <v>812</v>
      </c>
      <c r="K369" s="749" t="s">
        <v>577</v>
      </c>
      <c r="L369" s="752">
        <v>140.68196834081624</v>
      </c>
      <c r="M369" s="752">
        <v>3</v>
      </c>
      <c r="N369" s="753">
        <v>422.04590502244872</v>
      </c>
    </row>
    <row r="370" spans="1:14" ht="14.4" customHeight="1" x14ac:dyDescent="0.3">
      <c r="A370" s="747" t="s">
        <v>575</v>
      </c>
      <c r="B370" s="748" t="s">
        <v>576</v>
      </c>
      <c r="C370" s="749" t="s">
        <v>596</v>
      </c>
      <c r="D370" s="750" t="s">
        <v>597</v>
      </c>
      <c r="E370" s="751">
        <v>50113001</v>
      </c>
      <c r="F370" s="750" t="s">
        <v>599</v>
      </c>
      <c r="G370" s="749" t="s">
        <v>600</v>
      </c>
      <c r="H370" s="749">
        <v>844940</v>
      </c>
      <c r="I370" s="749">
        <v>0</v>
      </c>
      <c r="J370" s="749" t="s">
        <v>813</v>
      </c>
      <c r="K370" s="749" t="s">
        <v>577</v>
      </c>
      <c r="L370" s="752">
        <v>96.413609702856718</v>
      </c>
      <c r="M370" s="752">
        <v>39</v>
      </c>
      <c r="N370" s="753">
        <v>3760.1307784114119</v>
      </c>
    </row>
    <row r="371" spans="1:14" ht="14.4" customHeight="1" x14ac:dyDescent="0.3">
      <c r="A371" s="747" t="s">
        <v>575</v>
      </c>
      <c r="B371" s="748" t="s">
        <v>576</v>
      </c>
      <c r="C371" s="749" t="s">
        <v>596</v>
      </c>
      <c r="D371" s="750" t="s">
        <v>597</v>
      </c>
      <c r="E371" s="751">
        <v>50113001</v>
      </c>
      <c r="F371" s="750" t="s">
        <v>599</v>
      </c>
      <c r="G371" s="749" t="s">
        <v>600</v>
      </c>
      <c r="H371" s="749">
        <v>900496</v>
      </c>
      <c r="I371" s="749">
        <v>0</v>
      </c>
      <c r="J371" s="749" t="s">
        <v>814</v>
      </c>
      <c r="K371" s="749" t="s">
        <v>577</v>
      </c>
      <c r="L371" s="752">
        <v>54.342351452087023</v>
      </c>
      <c r="M371" s="752">
        <v>18</v>
      </c>
      <c r="N371" s="753">
        <v>978.16232613756642</v>
      </c>
    </row>
    <row r="372" spans="1:14" ht="14.4" customHeight="1" x14ac:dyDescent="0.3">
      <c r="A372" s="747" t="s">
        <v>575</v>
      </c>
      <c r="B372" s="748" t="s">
        <v>576</v>
      </c>
      <c r="C372" s="749" t="s">
        <v>596</v>
      </c>
      <c r="D372" s="750" t="s">
        <v>597</v>
      </c>
      <c r="E372" s="751">
        <v>50113001</v>
      </c>
      <c r="F372" s="750" t="s">
        <v>599</v>
      </c>
      <c r="G372" s="749" t="s">
        <v>600</v>
      </c>
      <c r="H372" s="749">
        <v>396671</v>
      </c>
      <c r="I372" s="749">
        <v>0</v>
      </c>
      <c r="J372" s="749" t="s">
        <v>816</v>
      </c>
      <c r="K372" s="749" t="s">
        <v>577</v>
      </c>
      <c r="L372" s="752">
        <v>229.05305242228249</v>
      </c>
      <c r="M372" s="752">
        <v>15</v>
      </c>
      <c r="N372" s="753">
        <v>3435.7957863342372</v>
      </c>
    </row>
    <row r="373" spans="1:14" ht="14.4" customHeight="1" x14ac:dyDescent="0.3">
      <c r="A373" s="747" t="s">
        <v>575</v>
      </c>
      <c r="B373" s="748" t="s">
        <v>576</v>
      </c>
      <c r="C373" s="749" t="s">
        <v>596</v>
      </c>
      <c r="D373" s="750" t="s">
        <v>597</v>
      </c>
      <c r="E373" s="751">
        <v>50113001</v>
      </c>
      <c r="F373" s="750" t="s">
        <v>599</v>
      </c>
      <c r="G373" s="749" t="s">
        <v>600</v>
      </c>
      <c r="H373" s="749">
        <v>501048</v>
      </c>
      <c r="I373" s="749">
        <v>0</v>
      </c>
      <c r="J373" s="749" t="s">
        <v>1127</v>
      </c>
      <c r="K373" s="749" t="s">
        <v>577</v>
      </c>
      <c r="L373" s="752">
        <v>257.91034066499412</v>
      </c>
      <c r="M373" s="752">
        <v>16</v>
      </c>
      <c r="N373" s="753">
        <v>4126.565450639906</v>
      </c>
    </row>
    <row r="374" spans="1:14" ht="14.4" customHeight="1" x14ac:dyDescent="0.3">
      <c r="A374" s="747" t="s">
        <v>575</v>
      </c>
      <c r="B374" s="748" t="s">
        <v>576</v>
      </c>
      <c r="C374" s="749" t="s">
        <v>596</v>
      </c>
      <c r="D374" s="750" t="s">
        <v>597</v>
      </c>
      <c r="E374" s="751">
        <v>50113001</v>
      </c>
      <c r="F374" s="750" t="s">
        <v>599</v>
      </c>
      <c r="G374" s="749" t="s">
        <v>600</v>
      </c>
      <c r="H374" s="749">
        <v>900007</v>
      </c>
      <c r="I374" s="749">
        <v>0</v>
      </c>
      <c r="J374" s="749" t="s">
        <v>1128</v>
      </c>
      <c r="K374" s="749" t="s">
        <v>577</v>
      </c>
      <c r="L374" s="752">
        <v>62.592525118632537</v>
      </c>
      <c r="M374" s="752">
        <v>13</v>
      </c>
      <c r="N374" s="753">
        <v>813.70282654222297</v>
      </c>
    </row>
    <row r="375" spans="1:14" ht="14.4" customHeight="1" x14ac:dyDescent="0.3">
      <c r="A375" s="747" t="s">
        <v>575</v>
      </c>
      <c r="B375" s="748" t="s">
        <v>576</v>
      </c>
      <c r="C375" s="749" t="s">
        <v>596</v>
      </c>
      <c r="D375" s="750" t="s">
        <v>597</v>
      </c>
      <c r="E375" s="751">
        <v>50113001</v>
      </c>
      <c r="F375" s="750" t="s">
        <v>599</v>
      </c>
      <c r="G375" s="749" t="s">
        <v>600</v>
      </c>
      <c r="H375" s="749">
        <v>500903</v>
      </c>
      <c r="I375" s="749">
        <v>0</v>
      </c>
      <c r="J375" s="749" t="s">
        <v>821</v>
      </c>
      <c r="K375" s="749" t="s">
        <v>822</v>
      </c>
      <c r="L375" s="752">
        <v>238.31220140240259</v>
      </c>
      <c r="M375" s="752">
        <v>37</v>
      </c>
      <c r="N375" s="753">
        <v>8817.5514518888958</v>
      </c>
    </row>
    <row r="376" spans="1:14" ht="14.4" customHeight="1" x14ac:dyDescent="0.3">
      <c r="A376" s="747" t="s">
        <v>575</v>
      </c>
      <c r="B376" s="748" t="s">
        <v>576</v>
      </c>
      <c r="C376" s="749" t="s">
        <v>596</v>
      </c>
      <c r="D376" s="750" t="s">
        <v>597</v>
      </c>
      <c r="E376" s="751">
        <v>50113001</v>
      </c>
      <c r="F376" s="750" t="s">
        <v>599</v>
      </c>
      <c r="G376" s="749" t="s">
        <v>600</v>
      </c>
      <c r="H376" s="749">
        <v>203092</v>
      </c>
      <c r="I376" s="749">
        <v>203092</v>
      </c>
      <c r="J376" s="749" t="s">
        <v>831</v>
      </c>
      <c r="K376" s="749" t="s">
        <v>832</v>
      </c>
      <c r="L376" s="752">
        <v>150.51333333333332</v>
      </c>
      <c r="M376" s="752">
        <v>12</v>
      </c>
      <c r="N376" s="753">
        <v>1806.1599999999999</v>
      </c>
    </row>
    <row r="377" spans="1:14" ht="14.4" customHeight="1" x14ac:dyDescent="0.3">
      <c r="A377" s="747" t="s">
        <v>575</v>
      </c>
      <c r="B377" s="748" t="s">
        <v>576</v>
      </c>
      <c r="C377" s="749" t="s">
        <v>596</v>
      </c>
      <c r="D377" s="750" t="s">
        <v>597</v>
      </c>
      <c r="E377" s="751">
        <v>50113001</v>
      </c>
      <c r="F377" s="750" t="s">
        <v>599</v>
      </c>
      <c r="G377" s="749" t="s">
        <v>600</v>
      </c>
      <c r="H377" s="749">
        <v>100502</v>
      </c>
      <c r="I377" s="749">
        <v>502</v>
      </c>
      <c r="J377" s="749" t="s">
        <v>856</v>
      </c>
      <c r="K377" s="749" t="s">
        <v>857</v>
      </c>
      <c r="L377" s="752">
        <v>238.66454545454542</v>
      </c>
      <c r="M377" s="752">
        <v>44</v>
      </c>
      <c r="N377" s="753">
        <v>10501.239999999998</v>
      </c>
    </row>
    <row r="378" spans="1:14" ht="14.4" customHeight="1" x14ac:dyDescent="0.3">
      <c r="A378" s="747" t="s">
        <v>575</v>
      </c>
      <c r="B378" s="748" t="s">
        <v>576</v>
      </c>
      <c r="C378" s="749" t="s">
        <v>596</v>
      </c>
      <c r="D378" s="750" t="s">
        <v>597</v>
      </c>
      <c r="E378" s="751">
        <v>50113001</v>
      </c>
      <c r="F378" s="750" t="s">
        <v>599</v>
      </c>
      <c r="G378" s="749" t="s">
        <v>600</v>
      </c>
      <c r="H378" s="749">
        <v>100874</v>
      </c>
      <c r="I378" s="749">
        <v>874</v>
      </c>
      <c r="J378" s="749" t="s">
        <v>889</v>
      </c>
      <c r="K378" s="749" t="s">
        <v>890</v>
      </c>
      <c r="L378" s="752">
        <v>50.767031380178437</v>
      </c>
      <c r="M378" s="752">
        <v>64</v>
      </c>
      <c r="N378" s="753">
        <v>3249.09000833142</v>
      </c>
    </row>
    <row r="379" spans="1:14" ht="14.4" customHeight="1" x14ac:dyDescent="0.3">
      <c r="A379" s="747" t="s">
        <v>575</v>
      </c>
      <c r="B379" s="748" t="s">
        <v>576</v>
      </c>
      <c r="C379" s="749" t="s">
        <v>596</v>
      </c>
      <c r="D379" s="750" t="s">
        <v>597</v>
      </c>
      <c r="E379" s="751">
        <v>50113001</v>
      </c>
      <c r="F379" s="750" t="s">
        <v>599</v>
      </c>
      <c r="G379" s="749" t="s">
        <v>600</v>
      </c>
      <c r="H379" s="749">
        <v>102668</v>
      </c>
      <c r="I379" s="749">
        <v>2668</v>
      </c>
      <c r="J379" s="749" t="s">
        <v>1129</v>
      </c>
      <c r="K379" s="749" t="s">
        <v>1130</v>
      </c>
      <c r="L379" s="752">
        <v>33.548750014136246</v>
      </c>
      <c r="M379" s="752">
        <v>64</v>
      </c>
      <c r="N379" s="753">
        <v>2147.1200009047197</v>
      </c>
    </row>
    <row r="380" spans="1:14" ht="14.4" customHeight="1" x14ac:dyDescent="0.3">
      <c r="A380" s="747" t="s">
        <v>575</v>
      </c>
      <c r="B380" s="748" t="s">
        <v>576</v>
      </c>
      <c r="C380" s="749" t="s">
        <v>596</v>
      </c>
      <c r="D380" s="750" t="s">
        <v>597</v>
      </c>
      <c r="E380" s="751">
        <v>50113001</v>
      </c>
      <c r="F380" s="750" t="s">
        <v>599</v>
      </c>
      <c r="G380" s="749" t="s">
        <v>600</v>
      </c>
      <c r="H380" s="749">
        <v>200863</v>
      </c>
      <c r="I380" s="749">
        <v>200863</v>
      </c>
      <c r="J380" s="749" t="s">
        <v>891</v>
      </c>
      <c r="K380" s="749" t="s">
        <v>1124</v>
      </c>
      <c r="L380" s="752">
        <v>85.55</v>
      </c>
      <c r="M380" s="752">
        <v>2</v>
      </c>
      <c r="N380" s="753">
        <v>171.1</v>
      </c>
    </row>
    <row r="381" spans="1:14" ht="14.4" customHeight="1" x14ac:dyDescent="0.3">
      <c r="A381" s="747" t="s">
        <v>575</v>
      </c>
      <c r="B381" s="748" t="s">
        <v>576</v>
      </c>
      <c r="C381" s="749" t="s">
        <v>596</v>
      </c>
      <c r="D381" s="750" t="s">
        <v>597</v>
      </c>
      <c r="E381" s="751">
        <v>50113001</v>
      </c>
      <c r="F381" s="750" t="s">
        <v>599</v>
      </c>
      <c r="G381" s="749" t="s">
        <v>600</v>
      </c>
      <c r="H381" s="749">
        <v>208646</v>
      </c>
      <c r="I381" s="749">
        <v>208646</v>
      </c>
      <c r="J381" s="749" t="s">
        <v>921</v>
      </c>
      <c r="K381" s="749" t="s">
        <v>923</v>
      </c>
      <c r="L381" s="752">
        <v>63.421473684210525</v>
      </c>
      <c r="M381" s="752">
        <v>95</v>
      </c>
      <c r="N381" s="753">
        <v>6025.04</v>
      </c>
    </row>
    <row r="382" spans="1:14" ht="14.4" customHeight="1" x14ac:dyDescent="0.3">
      <c r="A382" s="747" t="s">
        <v>575</v>
      </c>
      <c r="B382" s="748" t="s">
        <v>576</v>
      </c>
      <c r="C382" s="749" t="s">
        <v>596</v>
      </c>
      <c r="D382" s="750" t="s">
        <v>597</v>
      </c>
      <c r="E382" s="751">
        <v>50113001</v>
      </c>
      <c r="F382" s="750" t="s">
        <v>599</v>
      </c>
      <c r="G382" s="749" t="s">
        <v>600</v>
      </c>
      <c r="H382" s="749">
        <v>208647</v>
      </c>
      <c r="I382" s="749">
        <v>208647</v>
      </c>
      <c r="J382" s="749" t="s">
        <v>926</v>
      </c>
      <c r="K382" s="749" t="s">
        <v>927</v>
      </c>
      <c r="L382" s="752">
        <v>63.551538461538456</v>
      </c>
      <c r="M382" s="752">
        <v>182</v>
      </c>
      <c r="N382" s="753">
        <v>11566.38</v>
      </c>
    </row>
    <row r="383" spans="1:14" ht="14.4" customHeight="1" x14ac:dyDescent="0.3">
      <c r="A383" s="747" t="s">
        <v>575</v>
      </c>
      <c r="B383" s="748" t="s">
        <v>576</v>
      </c>
      <c r="C383" s="749" t="s">
        <v>596</v>
      </c>
      <c r="D383" s="750" t="s">
        <v>597</v>
      </c>
      <c r="E383" s="751">
        <v>50113001</v>
      </c>
      <c r="F383" s="750" t="s">
        <v>599</v>
      </c>
      <c r="G383" s="749" t="s">
        <v>600</v>
      </c>
      <c r="H383" s="749">
        <v>202952</v>
      </c>
      <c r="I383" s="749">
        <v>202952</v>
      </c>
      <c r="J383" s="749" t="s">
        <v>1131</v>
      </c>
      <c r="K383" s="749" t="s">
        <v>1132</v>
      </c>
      <c r="L383" s="752">
        <v>453.86000000000013</v>
      </c>
      <c r="M383" s="752">
        <v>1</v>
      </c>
      <c r="N383" s="753">
        <v>453.86000000000013</v>
      </c>
    </row>
    <row r="384" spans="1:14" ht="14.4" customHeight="1" x14ac:dyDescent="0.3">
      <c r="A384" s="747" t="s">
        <v>575</v>
      </c>
      <c r="B384" s="748" t="s">
        <v>576</v>
      </c>
      <c r="C384" s="749" t="s">
        <v>596</v>
      </c>
      <c r="D384" s="750" t="s">
        <v>597</v>
      </c>
      <c r="E384" s="751">
        <v>50113001</v>
      </c>
      <c r="F384" s="750" t="s">
        <v>599</v>
      </c>
      <c r="G384" s="749" t="s">
        <v>600</v>
      </c>
      <c r="H384" s="749">
        <v>193109</v>
      </c>
      <c r="I384" s="749">
        <v>93109</v>
      </c>
      <c r="J384" s="749" t="s">
        <v>1133</v>
      </c>
      <c r="K384" s="749" t="s">
        <v>706</v>
      </c>
      <c r="L384" s="752">
        <v>151.11000000000001</v>
      </c>
      <c r="M384" s="752">
        <v>2</v>
      </c>
      <c r="N384" s="753">
        <v>302.22000000000003</v>
      </c>
    </row>
    <row r="385" spans="1:14" ht="14.4" customHeight="1" x14ac:dyDescent="0.3">
      <c r="A385" s="747" t="s">
        <v>575</v>
      </c>
      <c r="B385" s="748" t="s">
        <v>576</v>
      </c>
      <c r="C385" s="749" t="s">
        <v>596</v>
      </c>
      <c r="D385" s="750" t="s">
        <v>597</v>
      </c>
      <c r="E385" s="751">
        <v>50113001</v>
      </c>
      <c r="F385" s="750" t="s">
        <v>599</v>
      </c>
      <c r="G385" s="749" t="s">
        <v>600</v>
      </c>
      <c r="H385" s="749">
        <v>153346</v>
      </c>
      <c r="I385" s="749">
        <v>153346</v>
      </c>
      <c r="J385" s="749" t="s">
        <v>1134</v>
      </c>
      <c r="K385" s="749" t="s">
        <v>1135</v>
      </c>
      <c r="L385" s="752">
        <v>2803.9</v>
      </c>
      <c r="M385" s="752">
        <v>2</v>
      </c>
      <c r="N385" s="753">
        <v>5607.8</v>
      </c>
    </row>
    <row r="386" spans="1:14" ht="14.4" customHeight="1" x14ac:dyDescent="0.3">
      <c r="A386" s="747" t="s">
        <v>575</v>
      </c>
      <c r="B386" s="748" t="s">
        <v>576</v>
      </c>
      <c r="C386" s="749" t="s">
        <v>596</v>
      </c>
      <c r="D386" s="750" t="s">
        <v>597</v>
      </c>
      <c r="E386" s="751">
        <v>50113001</v>
      </c>
      <c r="F386" s="750" t="s">
        <v>599</v>
      </c>
      <c r="G386" s="749" t="s">
        <v>600</v>
      </c>
      <c r="H386" s="749">
        <v>850153</v>
      </c>
      <c r="I386" s="749">
        <v>153350</v>
      </c>
      <c r="J386" s="749" t="s">
        <v>1136</v>
      </c>
      <c r="K386" s="749" t="s">
        <v>577</v>
      </c>
      <c r="L386" s="752">
        <v>4537.5</v>
      </c>
      <c r="M386" s="752">
        <v>1</v>
      </c>
      <c r="N386" s="753">
        <v>4537.5</v>
      </c>
    </row>
    <row r="387" spans="1:14" ht="14.4" customHeight="1" x14ac:dyDescent="0.3">
      <c r="A387" s="747" t="s">
        <v>575</v>
      </c>
      <c r="B387" s="748" t="s">
        <v>576</v>
      </c>
      <c r="C387" s="749" t="s">
        <v>596</v>
      </c>
      <c r="D387" s="750" t="s">
        <v>597</v>
      </c>
      <c r="E387" s="751">
        <v>50113013</v>
      </c>
      <c r="F387" s="750" t="s">
        <v>1028</v>
      </c>
      <c r="G387" s="749" t="s">
        <v>600</v>
      </c>
      <c r="H387" s="749">
        <v>101066</v>
      </c>
      <c r="I387" s="749">
        <v>1066</v>
      </c>
      <c r="J387" s="749" t="s">
        <v>1058</v>
      </c>
      <c r="K387" s="749" t="s">
        <v>1059</v>
      </c>
      <c r="L387" s="752">
        <v>55.924444444444447</v>
      </c>
      <c r="M387" s="752">
        <v>9</v>
      </c>
      <c r="N387" s="753">
        <v>503.32000000000005</v>
      </c>
    </row>
    <row r="388" spans="1:14" ht="14.4" customHeight="1" thickBot="1" x14ac:dyDescent="0.35">
      <c r="A388" s="754" t="s">
        <v>575</v>
      </c>
      <c r="B388" s="755" t="s">
        <v>576</v>
      </c>
      <c r="C388" s="756" t="s">
        <v>596</v>
      </c>
      <c r="D388" s="757" t="s">
        <v>597</v>
      </c>
      <c r="E388" s="758">
        <v>50113013</v>
      </c>
      <c r="F388" s="757" t="s">
        <v>1028</v>
      </c>
      <c r="G388" s="756" t="s">
        <v>600</v>
      </c>
      <c r="H388" s="756">
        <v>101076</v>
      </c>
      <c r="I388" s="756">
        <v>1076</v>
      </c>
      <c r="J388" s="756" t="s">
        <v>1075</v>
      </c>
      <c r="K388" s="756" t="s">
        <v>890</v>
      </c>
      <c r="L388" s="759">
        <v>78.422698412698409</v>
      </c>
      <c r="M388" s="759">
        <v>63</v>
      </c>
      <c r="N388" s="760">
        <v>4940.63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1137</v>
      </c>
      <c r="B5" s="745">
        <v>4849.04</v>
      </c>
      <c r="C5" s="765">
        <v>2.4109240638719859E-2</v>
      </c>
      <c r="D5" s="745">
        <v>196278.82100000003</v>
      </c>
      <c r="E5" s="765">
        <v>0.97589075936128011</v>
      </c>
      <c r="F5" s="746">
        <v>201127.86100000003</v>
      </c>
    </row>
    <row r="6" spans="1:6" ht="14.4" customHeight="1" thickBot="1" x14ac:dyDescent="0.35">
      <c r="A6" s="776" t="s">
        <v>1138</v>
      </c>
      <c r="B6" s="768"/>
      <c r="C6" s="769">
        <v>0</v>
      </c>
      <c r="D6" s="768">
        <v>8988.1199999999972</v>
      </c>
      <c r="E6" s="769">
        <v>1</v>
      </c>
      <c r="F6" s="770">
        <v>8988.1199999999972</v>
      </c>
    </row>
    <row r="7" spans="1:6" ht="14.4" customHeight="1" thickBot="1" x14ac:dyDescent="0.35">
      <c r="A7" s="771" t="s">
        <v>3</v>
      </c>
      <c r="B7" s="772">
        <v>4849.04</v>
      </c>
      <c r="C7" s="773">
        <v>2.3077920950715307E-2</v>
      </c>
      <c r="D7" s="772">
        <v>205266.94100000002</v>
      </c>
      <c r="E7" s="773">
        <v>0.97692207904928463</v>
      </c>
      <c r="F7" s="774">
        <v>210115.98100000003</v>
      </c>
    </row>
    <row r="8" spans="1:6" ht="14.4" customHeight="1" thickBot="1" x14ac:dyDescent="0.35"/>
    <row r="9" spans="1:6" ht="14.4" customHeight="1" x14ac:dyDescent="0.3">
      <c r="A9" s="775" t="s">
        <v>1139</v>
      </c>
      <c r="B9" s="745"/>
      <c r="C9" s="765">
        <v>0</v>
      </c>
      <c r="D9" s="745">
        <v>1577.4499999999998</v>
      </c>
      <c r="E9" s="765">
        <v>1</v>
      </c>
      <c r="F9" s="746">
        <v>1577.4499999999998</v>
      </c>
    </row>
    <row r="10" spans="1:6" ht="14.4" customHeight="1" x14ac:dyDescent="0.3">
      <c r="A10" s="778" t="s">
        <v>1140</v>
      </c>
      <c r="B10" s="752"/>
      <c r="C10" s="766">
        <v>0</v>
      </c>
      <c r="D10" s="752">
        <v>103.77000000000002</v>
      </c>
      <c r="E10" s="766">
        <v>1</v>
      </c>
      <c r="F10" s="753">
        <v>103.77000000000002</v>
      </c>
    </row>
    <row r="11" spans="1:6" ht="14.4" customHeight="1" x14ac:dyDescent="0.3">
      <c r="A11" s="778" t="s">
        <v>1141</v>
      </c>
      <c r="B11" s="752"/>
      <c r="C11" s="766">
        <v>0</v>
      </c>
      <c r="D11" s="752">
        <v>81220.839999999982</v>
      </c>
      <c r="E11" s="766">
        <v>1</v>
      </c>
      <c r="F11" s="753">
        <v>81220.839999999982</v>
      </c>
    </row>
    <row r="12" spans="1:6" ht="14.4" customHeight="1" x14ac:dyDescent="0.3">
      <c r="A12" s="778" t="s">
        <v>1142</v>
      </c>
      <c r="B12" s="752"/>
      <c r="C12" s="766">
        <v>0</v>
      </c>
      <c r="D12" s="752">
        <v>98.44</v>
      </c>
      <c r="E12" s="766">
        <v>1</v>
      </c>
      <c r="F12" s="753">
        <v>98.44</v>
      </c>
    </row>
    <row r="13" spans="1:6" ht="14.4" customHeight="1" x14ac:dyDescent="0.3">
      <c r="A13" s="778" t="s">
        <v>1143</v>
      </c>
      <c r="B13" s="752"/>
      <c r="C13" s="766">
        <v>0</v>
      </c>
      <c r="D13" s="752">
        <v>112.43000000000002</v>
      </c>
      <c r="E13" s="766">
        <v>1</v>
      </c>
      <c r="F13" s="753">
        <v>112.43000000000002</v>
      </c>
    </row>
    <row r="14" spans="1:6" ht="14.4" customHeight="1" x14ac:dyDescent="0.3">
      <c r="A14" s="778" t="s">
        <v>1144</v>
      </c>
      <c r="B14" s="752"/>
      <c r="C14" s="766">
        <v>0</v>
      </c>
      <c r="D14" s="752">
        <v>1688.4</v>
      </c>
      <c r="E14" s="766">
        <v>1</v>
      </c>
      <c r="F14" s="753">
        <v>1688.4</v>
      </c>
    </row>
    <row r="15" spans="1:6" ht="14.4" customHeight="1" x14ac:dyDescent="0.3">
      <c r="A15" s="778" t="s">
        <v>1145</v>
      </c>
      <c r="B15" s="752"/>
      <c r="C15" s="766">
        <v>0</v>
      </c>
      <c r="D15" s="752">
        <v>286.5</v>
      </c>
      <c r="E15" s="766">
        <v>1</v>
      </c>
      <c r="F15" s="753">
        <v>286.5</v>
      </c>
    </row>
    <row r="16" spans="1:6" ht="14.4" customHeight="1" x14ac:dyDescent="0.3">
      <c r="A16" s="778" t="s">
        <v>1146</v>
      </c>
      <c r="B16" s="752">
        <v>70.80000000000004</v>
      </c>
      <c r="C16" s="766">
        <v>1</v>
      </c>
      <c r="D16" s="752"/>
      <c r="E16" s="766">
        <v>0</v>
      </c>
      <c r="F16" s="753">
        <v>70.80000000000004</v>
      </c>
    </row>
    <row r="17" spans="1:6" ht="14.4" customHeight="1" x14ac:dyDescent="0.3">
      <c r="A17" s="778" t="s">
        <v>1147</v>
      </c>
      <c r="B17" s="752"/>
      <c r="C17" s="766">
        <v>0</v>
      </c>
      <c r="D17" s="752">
        <v>305.64999999999998</v>
      </c>
      <c r="E17" s="766">
        <v>1</v>
      </c>
      <c r="F17" s="753">
        <v>305.64999999999998</v>
      </c>
    </row>
    <row r="18" spans="1:6" ht="14.4" customHeight="1" x14ac:dyDescent="0.3">
      <c r="A18" s="778" t="s">
        <v>1148</v>
      </c>
      <c r="B18" s="752"/>
      <c r="C18" s="766">
        <v>0</v>
      </c>
      <c r="D18" s="752">
        <v>1126.8499999999999</v>
      </c>
      <c r="E18" s="766">
        <v>1</v>
      </c>
      <c r="F18" s="753">
        <v>1126.8499999999999</v>
      </c>
    </row>
    <row r="19" spans="1:6" ht="14.4" customHeight="1" x14ac:dyDescent="0.3">
      <c r="A19" s="778" t="s">
        <v>1149</v>
      </c>
      <c r="B19" s="752"/>
      <c r="C19" s="766">
        <v>0</v>
      </c>
      <c r="D19" s="752">
        <v>387.13</v>
      </c>
      <c r="E19" s="766">
        <v>1</v>
      </c>
      <c r="F19" s="753">
        <v>387.13</v>
      </c>
    </row>
    <row r="20" spans="1:6" ht="14.4" customHeight="1" x14ac:dyDescent="0.3">
      <c r="A20" s="778" t="s">
        <v>1150</v>
      </c>
      <c r="B20" s="752"/>
      <c r="C20" s="766">
        <v>0</v>
      </c>
      <c r="D20" s="752">
        <v>25.720000000000006</v>
      </c>
      <c r="E20" s="766">
        <v>1</v>
      </c>
      <c r="F20" s="753">
        <v>25.720000000000006</v>
      </c>
    </row>
    <row r="21" spans="1:6" ht="14.4" customHeight="1" x14ac:dyDescent="0.3">
      <c r="A21" s="778" t="s">
        <v>1151</v>
      </c>
      <c r="B21" s="752">
        <v>105.55</v>
      </c>
      <c r="C21" s="766">
        <v>5.454667603770464E-2</v>
      </c>
      <c r="D21" s="752">
        <v>1829.4900000000002</v>
      </c>
      <c r="E21" s="766">
        <v>0.94545332396229542</v>
      </c>
      <c r="F21" s="753">
        <v>1935.0400000000002</v>
      </c>
    </row>
    <row r="22" spans="1:6" ht="14.4" customHeight="1" x14ac:dyDescent="0.3">
      <c r="A22" s="778" t="s">
        <v>1152</v>
      </c>
      <c r="B22" s="752"/>
      <c r="C22" s="766">
        <v>0</v>
      </c>
      <c r="D22" s="752">
        <v>638.20000000000005</v>
      </c>
      <c r="E22" s="766">
        <v>1</v>
      </c>
      <c r="F22" s="753">
        <v>638.20000000000005</v>
      </c>
    </row>
    <row r="23" spans="1:6" ht="14.4" customHeight="1" x14ac:dyDescent="0.3">
      <c r="A23" s="778" t="s">
        <v>1153</v>
      </c>
      <c r="B23" s="752"/>
      <c r="C23" s="766">
        <v>0</v>
      </c>
      <c r="D23" s="752">
        <v>551.92000000000007</v>
      </c>
      <c r="E23" s="766">
        <v>1</v>
      </c>
      <c r="F23" s="753">
        <v>551.92000000000007</v>
      </c>
    </row>
    <row r="24" spans="1:6" ht="14.4" customHeight="1" x14ac:dyDescent="0.3">
      <c r="A24" s="778" t="s">
        <v>1154</v>
      </c>
      <c r="B24" s="752"/>
      <c r="C24" s="766">
        <v>0</v>
      </c>
      <c r="D24" s="752">
        <v>183.93000000000004</v>
      </c>
      <c r="E24" s="766">
        <v>1</v>
      </c>
      <c r="F24" s="753">
        <v>183.93000000000004</v>
      </c>
    </row>
    <row r="25" spans="1:6" ht="14.4" customHeight="1" x14ac:dyDescent="0.3">
      <c r="A25" s="778" t="s">
        <v>1155</v>
      </c>
      <c r="B25" s="752"/>
      <c r="C25" s="766">
        <v>0</v>
      </c>
      <c r="D25" s="752">
        <v>374.94000000000005</v>
      </c>
      <c r="E25" s="766">
        <v>1</v>
      </c>
      <c r="F25" s="753">
        <v>374.94000000000005</v>
      </c>
    </row>
    <row r="26" spans="1:6" ht="14.4" customHeight="1" x14ac:dyDescent="0.3">
      <c r="A26" s="778" t="s">
        <v>1156</v>
      </c>
      <c r="B26" s="752"/>
      <c r="C26" s="766">
        <v>0</v>
      </c>
      <c r="D26" s="752">
        <v>16442.93</v>
      </c>
      <c r="E26" s="766">
        <v>1</v>
      </c>
      <c r="F26" s="753">
        <v>16442.93</v>
      </c>
    </row>
    <row r="27" spans="1:6" ht="14.4" customHeight="1" x14ac:dyDescent="0.3">
      <c r="A27" s="778" t="s">
        <v>1157</v>
      </c>
      <c r="B27" s="752"/>
      <c r="C27" s="766">
        <v>0</v>
      </c>
      <c r="D27" s="752">
        <v>1852.35</v>
      </c>
      <c r="E27" s="766">
        <v>1</v>
      </c>
      <c r="F27" s="753">
        <v>1852.35</v>
      </c>
    </row>
    <row r="28" spans="1:6" ht="14.4" customHeight="1" x14ac:dyDescent="0.3">
      <c r="A28" s="778" t="s">
        <v>1158</v>
      </c>
      <c r="B28" s="752">
        <v>2394.8999999999996</v>
      </c>
      <c r="C28" s="766">
        <v>1</v>
      </c>
      <c r="D28" s="752"/>
      <c r="E28" s="766">
        <v>0</v>
      </c>
      <c r="F28" s="753">
        <v>2394.8999999999996</v>
      </c>
    </row>
    <row r="29" spans="1:6" ht="14.4" customHeight="1" x14ac:dyDescent="0.3">
      <c r="A29" s="778" t="s">
        <v>1159</v>
      </c>
      <c r="B29" s="752"/>
      <c r="C29" s="766">
        <v>0</v>
      </c>
      <c r="D29" s="752">
        <v>5674.9000000000005</v>
      </c>
      <c r="E29" s="766">
        <v>1</v>
      </c>
      <c r="F29" s="753">
        <v>5674.9000000000005</v>
      </c>
    </row>
    <row r="30" spans="1:6" ht="14.4" customHeight="1" x14ac:dyDescent="0.3">
      <c r="A30" s="778" t="s">
        <v>1160</v>
      </c>
      <c r="B30" s="752"/>
      <c r="C30" s="766">
        <v>0</v>
      </c>
      <c r="D30" s="752">
        <v>3814.4209999999998</v>
      </c>
      <c r="E30" s="766">
        <v>1</v>
      </c>
      <c r="F30" s="753">
        <v>3814.4209999999998</v>
      </c>
    </row>
    <row r="31" spans="1:6" ht="14.4" customHeight="1" x14ac:dyDescent="0.3">
      <c r="A31" s="778" t="s">
        <v>1161</v>
      </c>
      <c r="B31" s="752"/>
      <c r="C31" s="766">
        <v>0</v>
      </c>
      <c r="D31" s="752">
        <v>297</v>
      </c>
      <c r="E31" s="766">
        <v>1</v>
      </c>
      <c r="F31" s="753">
        <v>297</v>
      </c>
    </row>
    <row r="32" spans="1:6" ht="14.4" customHeight="1" x14ac:dyDescent="0.3">
      <c r="A32" s="778" t="s">
        <v>1162</v>
      </c>
      <c r="B32" s="752"/>
      <c r="C32" s="766">
        <v>0</v>
      </c>
      <c r="D32" s="752">
        <v>9356.82</v>
      </c>
      <c r="E32" s="766">
        <v>1</v>
      </c>
      <c r="F32" s="753">
        <v>9356.82</v>
      </c>
    </row>
    <row r="33" spans="1:6" ht="14.4" customHeight="1" x14ac:dyDescent="0.3">
      <c r="A33" s="778" t="s">
        <v>1163</v>
      </c>
      <c r="B33" s="752"/>
      <c r="C33" s="766">
        <v>0</v>
      </c>
      <c r="D33" s="752">
        <v>204.60000000000005</v>
      </c>
      <c r="E33" s="766">
        <v>1</v>
      </c>
      <c r="F33" s="753">
        <v>204.60000000000005</v>
      </c>
    </row>
    <row r="34" spans="1:6" ht="14.4" customHeight="1" x14ac:dyDescent="0.3">
      <c r="A34" s="778" t="s">
        <v>1164</v>
      </c>
      <c r="B34" s="752"/>
      <c r="C34" s="766">
        <v>0</v>
      </c>
      <c r="D34" s="752">
        <v>54.010000000000019</v>
      </c>
      <c r="E34" s="766">
        <v>1</v>
      </c>
      <c r="F34" s="753">
        <v>54.010000000000019</v>
      </c>
    </row>
    <row r="35" spans="1:6" ht="14.4" customHeight="1" x14ac:dyDescent="0.3">
      <c r="A35" s="778" t="s">
        <v>1165</v>
      </c>
      <c r="B35" s="752">
        <v>1143.4000000000001</v>
      </c>
      <c r="C35" s="766">
        <v>0.32484800272742764</v>
      </c>
      <c r="D35" s="752">
        <v>2376.4000000000005</v>
      </c>
      <c r="E35" s="766">
        <v>0.67515199727257236</v>
      </c>
      <c r="F35" s="753">
        <v>3519.8000000000006</v>
      </c>
    </row>
    <row r="36" spans="1:6" ht="14.4" customHeight="1" x14ac:dyDescent="0.3">
      <c r="A36" s="778" t="s">
        <v>1166</v>
      </c>
      <c r="B36" s="752"/>
      <c r="C36" s="766">
        <v>0</v>
      </c>
      <c r="D36" s="752">
        <v>12325.19</v>
      </c>
      <c r="E36" s="766">
        <v>1</v>
      </c>
      <c r="F36" s="753">
        <v>12325.19</v>
      </c>
    </row>
    <row r="37" spans="1:6" ht="14.4" customHeight="1" x14ac:dyDescent="0.3">
      <c r="A37" s="778" t="s">
        <v>1167</v>
      </c>
      <c r="B37" s="752"/>
      <c r="C37" s="766">
        <v>0</v>
      </c>
      <c r="D37" s="752">
        <v>4735.5</v>
      </c>
      <c r="E37" s="766">
        <v>1</v>
      </c>
      <c r="F37" s="753">
        <v>4735.5</v>
      </c>
    </row>
    <row r="38" spans="1:6" ht="14.4" customHeight="1" x14ac:dyDescent="0.3">
      <c r="A38" s="778" t="s">
        <v>1168</v>
      </c>
      <c r="B38" s="752"/>
      <c r="C38" s="766">
        <v>0</v>
      </c>
      <c r="D38" s="752">
        <v>125.39</v>
      </c>
      <c r="E38" s="766">
        <v>1</v>
      </c>
      <c r="F38" s="753">
        <v>125.39</v>
      </c>
    </row>
    <row r="39" spans="1:6" ht="14.4" customHeight="1" x14ac:dyDescent="0.3">
      <c r="A39" s="778" t="s">
        <v>1169</v>
      </c>
      <c r="B39" s="752"/>
      <c r="C39" s="766">
        <v>0</v>
      </c>
      <c r="D39" s="752">
        <v>134.41999999999999</v>
      </c>
      <c r="E39" s="766">
        <v>1</v>
      </c>
      <c r="F39" s="753">
        <v>134.41999999999999</v>
      </c>
    </row>
    <row r="40" spans="1:6" ht="14.4" customHeight="1" x14ac:dyDescent="0.3">
      <c r="A40" s="778" t="s">
        <v>1170</v>
      </c>
      <c r="B40" s="752"/>
      <c r="C40" s="766">
        <v>0</v>
      </c>
      <c r="D40" s="752">
        <v>1249.76</v>
      </c>
      <c r="E40" s="766">
        <v>1</v>
      </c>
      <c r="F40" s="753">
        <v>1249.76</v>
      </c>
    </row>
    <row r="41" spans="1:6" ht="14.4" customHeight="1" x14ac:dyDescent="0.3">
      <c r="A41" s="778" t="s">
        <v>1171</v>
      </c>
      <c r="B41" s="752"/>
      <c r="C41" s="766">
        <v>0</v>
      </c>
      <c r="D41" s="752">
        <v>243.70999999999984</v>
      </c>
      <c r="E41" s="766">
        <v>1</v>
      </c>
      <c r="F41" s="753">
        <v>243.70999999999984</v>
      </c>
    </row>
    <row r="42" spans="1:6" ht="14.4" customHeight="1" x14ac:dyDescent="0.3">
      <c r="A42" s="778" t="s">
        <v>1172</v>
      </c>
      <c r="B42" s="752"/>
      <c r="C42" s="766">
        <v>0</v>
      </c>
      <c r="D42" s="752">
        <v>578.63000000000011</v>
      </c>
      <c r="E42" s="766">
        <v>1</v>
      </c>
      <c r="F42" s="753">
        <v>578.63000000000011</v>
      </c>
    </row>
    <row r="43" spans="1:6" ht="14.4" customHeight="1" x14ac:dyDescent="0.3">
      <c r="A43" s="778" t="s">
        <v>1173</v>
      </c>
      <c r="B43" s="752"/>
      <c r="C43" s="766">
        <v>0</v>
      </c>
      <c r="D43" s="752">
        <v>3710.12</v>
      </c>
      <c r="E43" s="766">
        <v>1</v>
      </c>
      <c r="F43" s="753">
        <v>3710.12</v>
      </c>
    </row>
    <row r="44" spans="1:6" ht="14.4" customHeight="1" x14ac:dyDescent="0.3">
      <c r="A44" s="778" t="s">
        <v>1174</v>
      </c>
      <c r="B44" s="752">
        <v>1134.3900000000001</v>
      </c>
      <c r="C44" s="766">
        <v>1</v>
      </c>
      <c r="D44" s="752"/>
      <c r="E44" s="766">
        <v>0</v>
      </c>
      <c r="F44" s="753">
        <v>1134.3900000000001</v>
      </c>
    </row>
    <row r="45" spans="1:6" ht="14.4" customHeight="1" x14ac:dyDescent="0.3">
      <c r="A45" s="778" t="s">
        <v>1175</v>
      </c>
      <c r="B45" s="752"/>
      <c r="C45" s="766">
        <v>0</v>
      </c>
      <c r="D45" s="752">
        <v>281.76</v>
      </c>
      <c r="E45" s="766">
        <v>1</v>
      </c>
      <c r="F45" s="753">
        <v>281.76</v>
      </c>
    </row>
    <row r="46" spans="1:6" ht="14.4" customHeight="1" x14ac:dyDescent="0.3">
      <c r="A46" s="778" t="s">
        <v>1176</v>
      </c>
      <c r="B46" s="752"/>
      <c r="C46" s="766">
        <v>0</v>
      </c>
      <c r="D46" s="752">
        <v>314.45999999999998</v>
      </c>
      <c r="E46" s="766">
        <v>1</v>
      </c>
      <c r="F46" s="753">
        <v>314.45999999999998</v>
      </c>
    </row>
    <row r="47" spans="1:6" ht="14.4" customHeight="1" x14ac:dyDescent="0.3">
      <c r="A47" s="778" t="s">
        <v>1177</v>
      </c>
      <c r="B47" s="752"/>
      <c r="C47" s="766">
        <v>0</v>
      </c>
      <c r="D47" s="752">
        <v>297.49000000000012</v>
      </c>
      <c r="E47" s="766">
        <v>1</v>
      </c>
      <c r="F47" s="753">
        <v>297.49000000000012</v>
      </c>
    </row>
    <row r="48" spans="1:6" ht="14.4" customHeight="1" x14ac:dyDescent="0.3">
      <c r="A48" s="778" t="s">
        <v>1178</v>
      </c>
      <c r="B48" s="752"/>
      <c r="C48" s="766">
        <v>0</v>
      </c>
      <c r="D48" s="752">
        <v>762.91000000000008</v>
      </c>
      <c r="E48" s="766">
        <v>1</v>
      </c>
      <c r="F48" s="753">
        <v>762.91000000000008</v>
      </c>
    </row>
    <row r="49" spans="1:6" ht="14.4" customHeight="1" x14ac:dyDescent="0.3">
      <c r="A49" s="778" t="s">
        <v>1179</v>
      </c>
      <c r="B49" s="752"/>
      <c r="C49" s="766">
        <v>0</v>
      </c>
      <c r="D49" s="752">
        <v>437.59000000000015</v>
      </c>
      <c r="E49" s="766">
        <v>1</v>
      </c>
      <c r="F49" s="753">
        <v>437.59000000000015</v>
      </c>
    </row>
    <row r="50" spans="1:6" ht="14.4" customHeight="1" x14ac:dyDescent="0.3">
      <c r="A50" s="778" t="s">
        <v>1180</v>
      </c>
      <c r="B50" s="752"/>
      <c r="C50" s="766">
        <v>0</v>
      </c>
      <c r="D50" s="752">
        <v>235.62000000000006</v>
      </c>
      <c r="E50" s="766">
        <v>1</v>
      </c>
      <c r="F50" s="753">
        <v>235.62000000000006</v>
      </c>
    </row>
    <row r="51" spans="1:6" ht="14.4" customHeight="1" x14ac:dyDescent="0.3">
      <c r="A51" s="778" t="s">
        <v>1181</v>
      </c>
      <c r="B51" s="752"/>
      <c r="C51" s="766">
        <v>0</v>
      </c>
      <c r="D51" s="752">
        <v>29031.839999999993</v>
      </c>
      <c r="E51" s="766">
        <v>1</v>
      </c>
      <c r="F51" s="753">
        <v>29031.839999999993</v>
      </c>
    </row>
    <row r="52" spans="1:6" ht="14.4" customHeight="1" x14ac:dyDescent="0.3">
      <c r="A52" s="778" t="s">
        <v>1182</v>
      </c>
      <c r="B52" s="752"/>
      <c r="C52" s="766">
        <v>0</v>
      </c>
      <c r="D52" s="752">
        <v>3132.2000000000007</v>
      </c>
      <c r="E52" s="766">
        <v>1</v>
      </c>
      <c r="F52" s="753">
        <v>3132.2000000000007</v>
      </c>
    </row>
    <row r="53" spans="1:6" ht="14.4" customHeight="1" x14ac:dyDescent="0.3">
      <c r="A53" s="778" t="s">
        <v>1183</v>
      </c>
      <c r="B53" s="752"/>
      <c r="C53" s="766">
        <v>0</v>
      </c>
      <c r="D53" s="752">
        <v>1372.88</v>
      </c>
      <c r="E53" s="766">
        <v>1</v>
      </c>
      <c r="F53" s="753">
        <v>1372.88</v>
      </c>
    </row>
    <row r="54" spans="1:6" ht="14.4" customHeight="1" x14ac:dyDescent="0.3">
      <c r="A54" s="778" t="s">
        <v>1184</v>
      </c>
      <c r="B54" s="752"/>
      <c r="C54" s="766">
        <v>0</v>
      </c>
      <c r="D54" s="752">
        <v>312.46999999999997</v>
      </c>
      <c r="E54" s="766">
        <v>1</v>
      </c>
      <c r="F54" s="753">
        <v>312.46999999999997</v>
      </c>
    </row>
    <row r="55" spans="1:6" ht="14.4" customHeight="1" x14ac:dyDescent="0.3">
      <c r="A55" s="778" t="s">
        <v>1185</v>
      </c>
      <c r="B55" s="752"/>
      <c r="C55" s="766">
        <v>0</v>
      </c>
      <c r="D55" s="752">
        <v>10577.289999999999</v>
      </c>
      <c r="E55" s="766">
        <v>1</v>
      </c>
      <c r="F55" s="753">
        <v>10577.289999999999</v>
      </c>
    </row>
    <row r="56" spans="1:6" ht="14.4" customHeight="1" x14ac:dyDescent="0.3">
      <c r="A56" s="778" t="s">
        <v>1186</v>
      </c>
      <c r="B56" s="752"/>
      <c r="C56" s="766">
        <v>0</v>
      </c>
      <c r="D56" s="752">
        <v>398.03999999999996</v>
      </c>
      <c r="E56" s="766">
        <v>1</v>
      </c>
      <c r="F56" s="753">
        <v>398.03999999999996</v>
      </c>
    </row>
    <row r="57" spans="1:6" ht="14.4" customHeight="1" x14ac:dyDescent="0.3">
      <c r="A57" s="778" t="s">
        <v>1187</v>
      </c>
      <c r="B57" s="752"/>
      <c r="C57" s="766">
        <v>0</v>
      </c>
      <c r="D57" s="752">
        <v>4128.3</v>
      </c>
      <c r="E57" s="766">
        <v>1</v>
      </c>
      <c r="F57" s="753">
        <v>4128.3</v>
      </c>
    </row>
    <row r="58" spans="1:6" ht="14.4" customHeight="1" thickBot="1" x14ac:dyDescent="0.35">
      <c r="A58" s="776" t="s">
        <v>1188</v>
      </c>
      <c r="B58" s="768"/>
      <c r="C58" s="769">
        <v>0</v>
      </c>
      <c r="D58" s="768">
        <v>296.28000000000003</v>
      </c>
      <c r="E58" s="769">
        <v>1</v>
      </c>
      <c r="F58" s="770">
        <v>296.28000000000003</v>
      </c>
    </row>
    <row r="59" spans="1:6" ht="14.4" customHeight="1" thickBot="1" x14ac:dyDescent="0.35">
      <c r="A59" s="771" t="s">
        <v>3</v>
      </c>
      <c r="B59" s="772">
        <v>4849.04</v>
      </c>
      <c r="C59" s="773">
        <v>2.3077920950715307E-2</v>
      </c>
      <c r="D59" s="772">
        <v>205266.94099999999</v>
      </c>
      <c r="E59" s="773">
        <v>0.97692207904928452</v>
      </c>
      <c r="F59" s="774">
        <v>210115.98100000003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1457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104</v>
      </c>
      <c r="G3" s="47">
        <f>SUBTOTAL(9,G6:G1048576)</f>
        <v>4849.04</v>
      </c>
      <c r="H3" s="48">
        <f>IF(M3=0,0,G3/M3)</f>
        <v>2.3077920950715307E-2</v>
      </c>
      <c r="I3" s="47">
        <f>SUBTOTAL(9,I6:I1048576)</f>
        <v>1326.7</v>
      </c>
      <c r="J3" s="47">
        <f>SUBTOTAL(9,J6:J1048576)</f>
        <v>205266.94100000002</v>
      </c>
      <c r="K3" s="48">
        <f>IF(M3=0,0,J3/M3)</f>
        <v>0.97692207904928463</v>
      </c>
      <c r="L3" s="47">
        <f>SUBTOTAL(9,L6:L1048576)</f>
        <v>1430.7</v>
      </c>
      <c r="M3" s="49">
        <f>SUBTOTAL(9,M6:M1048576)</f>
        <v>210115.98100000003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588</v>
      </c>
      <c r="B6" s="741" t="s">
        <v>1189</v>
      </c>
      <c r="C6" s="741" t="s">
        <v>1190</v>
      </c>
      <c r="D6" s="741" t="s">
        <v>681</v>
      </c>
      <c r="E6" s="741" t="s">
        <v>1191</v>
      </c>
      <c r="F6" s="745"/>
      <c r="G6" s="745"/>
      <c r="H6" s="765">
        <v>0</v>
      </c>
      <c r="I6" s="745">
        <v>80</v>
      </c>
      <c r="J6" s="745">
        <v>1320.1999999999998</v>
      </c>
      <c r="K6" s="765">
        <v>1</v>
      </c>
      <c r="L6" s="745">
        <v>80</v>
      </c>
      <c r="M6" s="746">
        <v>1320.1999999999998</v>
      </c>
    </row>
    <row r="7" spans="1:13" ht="14.4" customHeight="1" x14ac:dyDescent="0.3">
      <c r="A7" s="747" t="s">
        <v>588</v>
      </c>
      <c r="B7" s="748" t="s">
        <v>1189</v>
      </c>
      <c r="C7" s="748" t="s">
        <v>1192</v>
      </c>
      <c r="D7" s="748" t="s">
        <v>1193</v>
      </c>
      <c r="E7" s="748" t="s">
        <v>1194</v>
      </c>
      <c r="F7" s="752"/>
      <c r="G7" s="752"/>
      <c r="H7" s="766">
        <v>0</v>
      </c>
      <c r="I7" s="752">
        <v>3</v>
      </c>
      <c r="J7" s="752">
        <v>257.24999999999994</v>
      </c>
      <c r="K7" s="766">
        <v>1</v>
      </c>
      <c r="L7" s="752">
        <v>3</v>
      </c>
      <c r="M7" s="753">
        <v>257.24999999999994</v>
      </c>
    </row>
    <row r="8" spans="1:13" ht="14.4" customHeight="1" x14ac:dyDescent="0.3">
      <c r="A8" s="747" t="s">
        <v>588</v>
      </c>
      <c r="B8" s="748" t="s">
        <v>1195</v>
      </c>
      <c r="C8" s="748" t="s">
        <v>1196</v>
      </c>
      <c r="D8" s="748" t="s">
        <v>1197</v>
      </c>
      <c r="E8" s="748" t="s">
        <v>1198</v>
      </c>
      <c r="F8" s="752"/>
      <c r="G8" s="752"/>
      <c r="H8" s="766">
        <v>0</v>
      </c>
      <c r="I8" s="752">
        <v>1</v>
      </c>
      <c r="J8" s="752">
        <v>312.46999999999997</v>
      </c>
      <c r="K8" s="766">
        <v>1</v>
      </c>
      <c r="L8" s="752">
        <v>1</v>
      </c>
      <c r="M8" s="753">
        <v>312.46999999999997</v>
      </c>
    </row>
    <row r="9" spans="1:13" ht="14.4" customHeight="1" x14ac:dyDescent="0.3">
      <c r="A9" s="747" t="s">
        <v>588</v>
      </c>
      <c r="B9" s="748" t="s">
        <v>1199</v>
      </c>
      <c r="C9" s="748" t="s">
        <v>1200</v>
      </c>
      <c r="D9" s="748" t="s">
        <v>711</v>
      </c>
      <c r="E9" s="748" t="s">
        <v>1201</v>
      </c>
      <c r="F9" s="752"/>
      <c r="G9" s="752"/>
      <c r="H9" s="766">
        <v>0</v>
      </c>
      <c r="I9" s="752">
        <v>6</v>
      </c>
      <c r="J9" s="752">
        <v>398.03999999999996</v>
      </c>
      <c r="K9" s="766">
        <v>1</v>
      </c>
      <c r="L9" s="752">
        <v>6</v>
      </c>
      <c r="M9" s="753">
        <v>398.03999999999996</v>
      </c>
    </row>
    <row r="10" spans="1:13" ht="14.4" customHeight="1" x14ac:dyDescent="0.3">
      <c r="A10" s="747" t="s">
        <v>588</v>
      </c>
      <c r="B10" s="748" t="s">
        <v>1202</v>
      </c>
      <c r="C10" s="748" t="s">
        <v>1203</v>
      </c>
      <c r="D10" s="748" t="s">
        <v>916</v>
      </c>
      <c r="E10" s="748" t="s">
        <v>1204</v>
      </c>
      <c r="F10" s="752"/>
      <c r="G10" s="752"/>
      <c r="H10" s="766">
        <v>0</v>
      </c>
      <c r="I10" s="752">
        <v>1</v>
      </c>
      <c r="J10" s="752">
        <v>103.77000000000002</v>
      </c>
      <c r="K10" s="766">
        <v>1</v>
      </c>
      <c r="L10" s="752">
        <v>1</v>
      </c>
      <c r="M10" s="753">
        <v>103.77000000000002</v>
      </c>
    </row>
    <row r="11" spans="1:13" ht="14.4" customHeight="1" x14ac:dyDescent="0.3">
      <c r="A11" s="747" t="s">
        <v>588</v>
      </c>
      <c r="B11" s="748" t="s">
        <v>1205</v>
      </c>
      <c r="C11" s="748" t="s">
        <v>1206</v>
      </c>
      <c r="D11" s="748" t="s">
        <v>753</v>
      </c>
      <c r="E11" s="748" t="s">
        <v>1207</v>
      </c>
      <c r="F11" s="752"/>
      <c r="G11" s="752"/>
      <c r="H11" s="766">
        <v>0</v>
      </c>
      <c r="I11" s="752">
        <v>1</v>
      </c>
      <c r="J11" s="752">
        <v>1106.26</v>
      </c>
      <c r="K11" s="766">
        <v>1</v>
      </c>
      <c r="L11" s="752">
        <v>1</v>
      </c>
      <c r="M11" s="753">
        <v>1106.26</v>
      </c>
    </row>
    <row r="12" spans="1:13" ht="14.4" customHeight="1" x14ac:dyDescent="0.3">
      <c r="A12" s="747" t="s">
        <v>588</v>
      </c>
      <c r="B12" s="748" t="s">
        <v>1205</v>
      </c>
      <c r="C12" s="748" t="s">
        <v>1208</v>
      </c>
      <c r="D12" s="748" t="s">
        <v>753</v>
      </c>
      <c r="E12" s="748" t="s">
        <v>1209</v>
      </c>
      <c r="F12" s="752"/>
      <c r="G12" s="752"/>
      <c r="H12" s="766">
        <v>0</v>
      </c>
      <c r="I12" s="752">
        <v>1</v>
      </c>
      <c r="J12" s="752">
        <v>1501.02</v>
      </c>
      <c r="K12" s="766">
        <v>1</v>
      </c>
      <c r="L12" s="752">
        <v>1</v>
      </c>
      <c r="M12" s="753">
        <v>1501.02</v>
      </c>
    </row>
    <row r="13" spans="1:13" ht="14.4" customHeight="1" x14ac:dyDescent="0.3">
      <c r="A13" s="747" t="s">
        <v>588</v>
      </c>
      <c r="B13" s="748" t="s">
        <v>1205</v>
      </c>
      <c r="C13" s="748" t="s">
        <v>1210</v>
      </c>
      <c r="D13" s="748" t="s">
        <v>747</v>
      </c>
      <c r="E13" s="748" t="s">
        <v>1211</v>
      </c>
      <c r="F13" s="752"/>
      <c r="G13" s="752"/>
      <c r="H13" s="766">
        <v>0</v>
      </c>
      <c r="I13" s="752">
        <v>11</v>
      </c>
      <c r="J13" s="752">
        <v>7933.2000000000007</v>
      </c>
      <c r="K13" s="766">
        <v>1</v>
      </c>
      <c r="L13" s="752">
        <v>11</v>
      </c>
      <c r="M13" s="753">
        <v>7933.2000000000007</v>
      </c>
    </row>
    <row r="14" spans="1:13" ht="14.4" customHeight="1" x14ac:dyDescent="0.3">
      <c r="A14" s="747" t="s">
        <v>588</v>
      </c>
      <c r="B14" s="748" t="s">
        <v>1205</v>
      </c>
      <c r="C14" s="748" t="s">
        <v>1212</v>
      </c>
      <c r="D14" s="748" t="s">
        <v>747</v>
      </c>
      <c r="E14" s="748" t="s">
        <v>1213</v>
      </c>
      <c r="F14" s="752"/>
      <c r="G14" s="752"/>
      <c r="H14" s="766">
        <v>0</v>
      </c>
      <c r="I14" s="752">
        <v>62</v>
      </c>
      <c r="J14" s="752">
        <v>16854.7</v>
      </c>
      <c r="K14" s="766">
        <v>1</v>
      </c>
      <c r="L14" s="752">
        <v>62</v>
      </c>
      <c r="M14" s="753">
        <v>16854.7</v>
      </c>
    </row>
    <row r="15" spans="1:13" ht="14.4" customHeight="1" x14ac:dyDescent="0.3">
      <c r="A15" s="747" t="s">
        <v>588</v>
      </c>
      <c r="B15" s="748" t="s">
        <v>1205</v>
      </c>
      <c r="C15" s="748" t="s">
        <v>1214</v>
      </c>
      <c r="D15" s="748" t="s">
        <v>747</v>
      </c>
      <c r="E15" s="748" t="s">
        <v>1215</v>
      </c>
      <c r="F15" s="752"/>
      <c r="G15" s="752"/>
      <c r="H15" s="766">
        <v>0</v>
      </c>
      <c r="I15" s="752">
        <v>21</v>
      </c>
      <c r="J15" s="752">
        <v>13243.859999999999</v>
      </c>
      <c r="K15" s="766">
        <v>1</v>
      </c>
      <c r="L15" s="752">
        <v>21</v>
      </c>
      <c r="M15" s="753">
        <v>13243.859999999999</v>
      </c>
    </row>
    <row r="16" spans="1:13" ht="14.4" customHeight="1" x14ac:dyDescent="0.3">
      <c r="A16" s="747" t="s">
        <v>588</v>
      </c>
      <c r="B16" s="748" t="s">
        <v>1205</v>
      </c>
      <c r="C16" s="748" t="s">
        <v>1216</v>
      </c>
      <c r="D16" s="748" t="s">
        <v>747</v>
      </c>
      <c r="E16" s="748" t="s">
        <v>1217</v>
      </c>
      <c r="F16" s="752"/>
      <c r="G16" s="752"/>
      <c r="H16" s="766">
        <v>0</v>
      </c>
      <c r="I16" s="752">
        <v>1</v>
      </c>
      <c r="J16" s="752">
        <v>913.65</v>
      </c>
      <c r="K16" s="766">
        <v>1</v>
      </c>
      <c r="L16" s="752">
        <v>1</v>
      </c>
      <c r="M16" s="753">
        <v>913.65</v>
      </c>
    </row>
    <row r="17" spans="1:13" ht="14.4" customHeight="1" x14ac:dyDescent="0.3">
      <c r="A17" s="747" t="s">
        <v>588</v>
      </c>
      <c r="B17" s="748" t="s">
        <v>1205</v>
      </c>
      <c r="C17" s="748" t="s">
        <v>1218</v>
      </c>
      <c r="D17" s="748" t="s">
        <v>747</v>
      </c>
      <c r="E17" s="748" t="s">
        <v>1219</v>
      </c>
      <c r="F17" s="752"/>
      <c r="G17" s="752"/>
      <c r="H17" s="766">
        <v>0</v>
      </c>
      <c r="I17" s="752">
        <v>97</v>
      </c>
      <c r="J17" s="752">
        <v>39668.15</v>
      </c>
      <c r="K17" s="766">
        <v>1</v>
      </c>
      <c r="L17" s="752">
        <v>97</v>
      </c>
      <c r="M17" s="753">
        <v>39668.15</v>
      </c>
    </row>
    <row r="18" spans="1:13" ht="14.4" customHeight="1" x14ac:dyDescent="0.3">
      <c r="A18" s="747" t="s">
        <v>588</v>
      </c>
      <c r="B18" s="748" t="s">
        <v>1220</v>
      </c>
      <c r="C18" s="748" t="s">
        <v>1221</v>
      </c>
      <c r="D18" s="748" t="s">
        <v>1222</v>
      </c>
      <c r="E18" s="748" t="s">
        <v>1223</v>
      </c>
      <c r="F18" s="752"/>
      <c r="G18" s="752"/>
      <c r="H18" s="766">
        <v>0</v>
      </c>
      <c r="I18" s="752">
        <v>2</v>
      </c>
      <c r="J18" s="752">
        <v>3132.2000000000007</v>
      </c>
      <c r="K18" s="766">
        <v>1</v>
      </c>
      <c r="L18" s="752">
        <v>2</v>
      </c>
      <c r="M18" s="753">
        <v>3132.2000000000007</v>
      </c>
    </row>
    <row r="19" spans="1:13" ht="14.4" customHeight="1" x14ac:dyDescent="0.3">
      <c r="A19" s="747" t="s">
        <v>588</v>
      </c>
      <c r="B19" s="748" t="s">
        <v>1224</v>
      </c>
      <c r="C19" s="748" t="s">
        <v>1225</v>
      </c>
      <c r="D19" s="748" t="s">
        <v>1226</v>
      </c>
      <c r="E19" s="748" t="s">
        <v>1227</v>
      </c>
      <c r="F19" s="752"/>
      <c r="G19" s="752"/>
      <c r="H19" s="766">
        <v>0</v>
      </c>
      <c r="I19" s="752">
        <v>1</v>
      </c>
      <c r="J19" s="752">
        <v>98.44</v>
      </c>
      <c r="K19" s="766">
        <v>1</v>
      </c>
      <c r="L19" s="752">
        <v>1</v>
      </c>
      <c r="M19" s="753">
        <v>98.44</v>
      </c>
    </row>
    <row r="20" spans="1:13" ht="14.4" customHeight="1" x14ac:dyDescent="0.3">
      <c r="A20" s="747" t="s">
        <v>588</v>
      </c>
      <c r="B20" s="748" t="s">
        <v>1228</v>
      </c>
      <c r="C20" s="748" t="s">
        <v>1229</v>
      </c>
      <c r="D20" s="748" t="s">
        <v>757</v>
      </c>
      <c r="E20" s="748" t="s">
        <v>758</v>
      </c>
      <c r="F20" s="752"/>
      <c r="G20" s="752"/>
      <c r="H20" s="766">
        <v>0</v>
      </c>
      <c r="I20" s="752">
        <v>2</v>
      </c>
      <c r="J20" s="752">
        <v>80.78</v>
      </c>
      <c r="K20" s="766">
        <v>1</v>
      </c>
      <c r="L20" s="752">
        <v>2</v>
      </c>
      <c r="M20" s="753">
        <v>80.78</v>
      </c>
    </row>
    <row r="21" spans="1:13" ht="14.4" customHeight="1" x14ac:dyDescent="0.3">
      <c r="A21" s="747" t="s">
        <v>588</v>
      </c>
      <c r="B21" s="748" t="s">
        <v>1228</v>
      </c>
      <c r="C21" s="748" t="s">
        <v>1230</v>
      </c>
      <c r="D21" s="748" t="s">
        <v>755</v>
      </c>
      <c r="E21" s="748" t="s">
        <v>1231</v>
      </c>
      <c r="F21" s="752"/>
      <c r="G21" s="752"/>
      <c r="H21" s="766">
        <v>0</v>
      </c>
      <c r="I21" s="752">
        <v>1</v>
      </c>
      <c r="J21" s="752">
        <v>31.650000000000006</v>
      </c>
      <c r="K21" s="766">
        <v>1</v>
      </c>
      <c r="L21" s="752">
        <v>1</v>
      </c>
      <c r="M21" s="753">
        <v>31.650000000000006</v>
      </c>
    </row>
    <row r="22" spans="1:13" ht="14.4" customHeight="1" x14ac:dyDescent="0.3">
      <c r="A22" s="747" t="s">
        <v>588</v>
      </c>
      <c r="B22" s="748" t="s">
        <v>1232</v>
      </c>
      <c r="C22" s="748" t="s">
        <v>1233</v>
      </c>
      <c r="D22" s="748" t="s">
        <v>774</v>
      </c>
      <c r="E22" s="748" t="s">
        <v>1234</v>
      </c>
      <c r="F22" s="752"/>
      <c r="G22" s="752"/>
      <c r="H22" s="766">
        <v>0</v>
      </c>
      <c r="I22" s="752">
        <v>36</v>
      </c>
      <c r="J22" s="752">
        <v>1688.4</v>
      </c>
      <c r="K22" s="766">
        <v>1</v>
      </c>
      <c r="L22" s="752">
        <v>36</v>
      </c>
      <c r="M22" s="753">
        <v>1688.4</v>
      </c>
    </row>
    <row r="23" spans="1:13" ht="14.4" customHeight="1" x14ac:dyDescent="0.3">
      <c r="A23" s="747" t="s">
        <v>588</v>
      </c>
      <c r="B23" s="748" t="s">
        <v>1235</v>
      </c>
      <c r="C23" s="748" t="s">
        <v>1236</v>
      </c>
      <c r="D23" s="748" t="s">
        <v>974</v>
      </c>
      <c r="E23" s="748" t="s">
        <v>1237</v>
      </c>
      <c r="F23" s="752"/>
      <c r="G23" s="752"/>
      <c r="H23" s="766">
        <v>0</v>
      </c>
      <c r="I23" s="752">
        <v>4</v>
      </c>
      <c r="J23" s="752">
        <v>286.5</v>
      </c>
      <c r="K23" s="766">
        <v>1</v>
      </c>
      <c r="L23" s="752">
        <v>4</v>
      </c>
      <c r="M23" s="753">
        <v>286.5</v>
      </c>
    </row>
    <row r="24" spans="1:13" ht="14.4" customHeight="1" x14ac:dyDescent="0.3">
      <c r="A24" s="747" t="s">
        <v>588</v>
      </c>
      <c r="B24" s="748" t="s">
        <v>1238</v>
      </c>
      <c r="C24" s="748" t="s">
        <v>1239</v>
      </c>
      <c r="D24" s="748" t="s">
        <v>1240</v>
      </c>
      <c r="E24" s="748" t="s">
        <v>1241</v>
      </c>
      <c r="F24" s="752">
        <v>2</v>
      </c>
      <c r="G24" s="752">
        <v>70.80000000000004</v>
      </c>
      <c r="H24" s="766">
        <v>1</v>
      </c>
      <c r="I24" s="752"/>
      <c r="J24" s="752"/>
      <c r="K24" s="766">
        <v>0</v>
      </c>
      <c r="L24" s="752">
        <v>2</v>
      </c>
      <c r="M24" s="753">
        <v>70.80000000000004</v>
      </c>
    </row>
    <row r="25" spans="1:13" ht="14.4" customHeight="1" x14ac:dyDescent="0.3">
      <c r="A25" s="747" t="s">
        <v>588</v>
      </c>
      <c r="B25" s="748" t="s">
        <v>1242</v>
      </c>
      <c r="C25" s="748" t="s">
        <v>1243</v>
      </c>
      <c r="D25" s="748" t="s">
        <v>910</v>
      </c>
      <c r="E25" s="748" t="s">
        <v>1244</v>
      </c>
      <c r="F25" s="752"/>
      <c r="G25" s="752"/>
      <c r="H25" s="766">
        <v>0</v>
      </c>
      <c r="I25" s="752">
        <v>1</v>
      </c>
      <c r="J25" s="752">
        <v>86.080000000000013</v>
      </c>
      <c r="K25" s="766">
        <v>1</v>
      </c>
      <c r="L25" s="752">
        <v>1</v>
      </c>
      <c r="M25" s="753">
        <v>86.080000000000013</v>
      </c>
    </row>
    <row r="26" spans="1:13" ht="14.4" customHeight="1" x14ac:dyDescent="0.3">
      <c r="A26" s="747" t="s">
        <v>588</v>
      </c>
      <c r="B26" s="748" t="s">
        <v>1242</v>
      </c>
      <c r="C26" s="748" t="s">
        <v>1245</v>
      </c>
      <c r="D26" s="748" t="s">
        <v>910</v>
      </c>
      <c r="E26" s="748" t="s">
        <v>1246</v>
      </c>
      <c r="F26" s="752"/>
      <c r="G26" s="752"/>
      <c r="H26" s="766">
        <v>0</v>
      </c>
      <c r="I26" s="752">
        <v>1</v>
      </c>
      <c r="J26" s="752">
        <v>219.56999999999994</v>
      </c>
      <c r="K26" s="766">
        <v>1</v>
      </c>
      <c r="L26" s="752">
        <v>1</v>
      </c>
      <c r="M26" s="753">
        <v>219.56999999999994</v>
      </c>
    </row>
    <row r="27" spans="1:13" ht="14.4" customHeight="1" x14ac:dyDescent="0.3">
      <c r="A27" s="747" t="s">
        <v>588</v>
      </c>
      <c r="B27" s="748" t="s">
        <v>1247</v>
      </c>
      <c r="C27" s="748" t="s">
        <v>1248</v>
      </c>
      <c r="D27" s="748" t="s">
        <v>1249</v>
      </c>
      <c r="E27" s="748" t="s">
        <v>1250</v>
      </c>
      <c r="F27" s="752"/>
      <c r="G27" s="752"/>
      <c r="H27" s="766">
        <v>0</v>
      </c>
      <c r="I27" s="752">
        <v>1</v>
      </c>
      <c r="J27" s="752">
        <v>277.70000000000005</v>
      </c>
      <c r="K27" s="766">
        <v>1</v>
      </c>
      <c r="L27" s="752">
        <v>1</v>
      </c>
      <c r="M27" s="753">
        <v>277.70000000000005</v>
      </c>
    </row>
    <row r="28" spans="1:13" ht="14.4" customHeight="1" x14ac:dyDescent="0.3">
      <c r="A28" s="747" t="s">
        <v>588</v>
      </c>
      <c r="B28" s="748" t="s">
        <v>1247</v>
      </c>
      <c r="C28" s="748" t="s">
        <v>1251</v>
      </c>
      <c r="D28" s="748" t="s">
        <v>1252</v>
      </c>
      <c r="E28" s="748" t="s">
        <v>1253</v>
      </c>
      <c r="F28" s="752"/>
      <c r="G28" s="752"/>
      <c r="H28" s="766">
        <v>0</v>
      </c>
      <c r="I28" s="752">
        <v>1</v>
      </c>
      <c r="J28" s="752">
        <v>53.820000000000014</v>
      </c>
      <c r="K28" s="766">
        <v>1</v>
      </c>
      <c r="L28" s="752">
        <v>1</v>
      </c>
      <c r="M28" s="753">
        <v>53.820000000000014</v>
      </c>
    </row>
    <row r="29" spans="1:13" ht="14.4" customHeight="1" x14ac:dyDescent="0.3">
      <c r="A29" s="747" t="s">
        <v>588</v>
      </c>
      <c r="B29" s="748" t="s">
        <v>1247</v>
      </c>
      <c r="C29" s="748" t="s">
        <v>1254</v>
      </c>
      <c r="D29" s="748" t="s">
        <v>1249</v>
      </c>
      <c r="E29" s="748" t="s">
        <v>1255</v>
      </c>
      <c r="F29" s="752"/>
      <c r="G29" s="752"/>
      <c r="H29" s="766">
        <v>0</v>
      </c>
      <c r="I29" s="752">
        <v>2</v>
      </c>
      <c r="J29" s="752">
        <v>341.69000000000005</v>
      </c>
      <c r="K29" s="766">
        <v>1</v>
      </c>
      <c r="L29" s="752">
        <v>2</v>
      </c>
      <c r="M29" s="753">
        <v>341.69000000000005</v>
      </c>
    </row>
    <row r="30" spans="1:13" ht="14.4" customHeight="1" x14ac:dyDescent="0.3">
      <c r="A30" s="747" t="s">
        <v>588</v>
      </c>
      <c r="B30" s="748" t="s">
        <v>1247</v>
      </c>
      <c r="C30" s="748" t="s">
        <v>1256</v>
      </c>
      <c r="D30" s="748" t="s">
        <v>1249</v>
      </c>
      <c r="E30" s="748" t="s">
        <v>1257</v>
      </c>
      <c r="F30" s="752"/>
      <c r="G30" s="752"/>
      <c r="H30" s="766">
        <v>0</v>
      </c>
      <c r="I30" s="752">
        <v>1</v>
      </c>
      <c r="J30" s="752">
        <v>453.63999999999993</v>
      </c>
      <c r="K30" s="766">
        <v>1</v>
      </c>
      <c r="L30" s="752">
        <v>1</v>
      </c>
      <c r="M30" s="753">
        <v>453.63999999999993</v>
      </c>
    </row>
    <row r="31" spans="1:13" ht="14.4" customHeight="1" x14ac:dyDescent="0.3">
      <c r="A31" s="747" t="s">
        <v>588</v>
      </c>
      <c r="B31" s="748" t="s">
        <v>1258</v>
      </c>
      <c r="C31" s="748" t="s">
        <v>1259</v>
      </c>
      <c r="D31" s="748" t="s">
        <v>1260</v>
      </c>
      <c r="E31" s="748" t="s">
        <v>1261</v>
      </c>
      <c r="F31" s="752"/>
      <c r="G31" s="752"/>
      <c r="H31" s="766">
        <v>0</v>
      </c>
      <c r="I31" s="752">
        <v>1</v>
      </c>
      <c r="J31" s="752">
        <v>387.13</v>
      </c>
      <c r="K31" s="766">
        <v>1</v>
      </c>
      <c r="L31" s="752">
        <v>1</v>
      </c>
      <c r="M31" s="753">
        <v>387.13</v>
      </c>
    </row>
    <row r="32" spans="1:13" ht="14.4" customHeight="1" x14ac:dyDescent="0.3">
      <c r="A32" s="747" t="s">
        <v>588</v>
      </c>
      <c r="B32" s="748" t="s">
        <v>1262</v>
      </c>
      <c r="C32" s="748" t="s">
        <v>1263</v>
      </c>
      <c r="D32" s="748" t="s">
        <v>1264</v>
      </c>
      <c r="E32" s="748" t="s">
        <v>1265</v>
      </c>
      <c r="F32" s="752"/>
      <c r="G32" s="752"/>
      <c r="H32" s="766">
        <v>0</v>
      </c>
      <c r="I32" s="752">
        <v>2</v>
      </c>
      <c r="J32" s="752">
        <v>25.720000000000006</v>
      </c>
      <c r="K32" s="766">
        <v>1</v>
      </c>
      <c r="L32" s="752">
        <v>2</v>
      </c>
      <c r="M32" s="753">
        <v>25.720000000000006</v>
      </c>
    </row>
    <row r="33" spans="1:13" ht="14.4" customHeight="1" x14ac:dyDescent="0.3">
      <c r="A33" s="747" t="s">
        <v>588</v>
      </c>
      <c r="B33" s="748" t="s">
        <v>1266</v>
      </c>
      <c r="C33" s="748" t="s">
        <v>1267</v>
      </c>
      <c r="D33" s="748" t="s">
        <v>1268</v>
      </c>
      <c r="E33" s="748" t="s">
        <v>1269</v>
      </c>
      <c r="F33" s="752"/>
      <c r="G33" s="752"/>
      <c r="H33" s="766">
        <v>0</v>
      </c>
      <c r="I33" s="752">
        <v>2</v>
      </c>
      <c r="J33" s="752">
        <v>417.26</v>
      </c>
      <c r="K33" s="766">
        <v>1</v>
      </c>
      <c r="L33" s="752">
        <v>2</v>
      </c>
      <c r="M33" s="753">
        <v>417.26</v>
      </c>
    </row>
    <row r="34" spans="1:13" ht="14.4" customHeight="1" x14ac:dyDescent="0.3">
      <c r="A34" s="747" t="s">
        <v>588</v>
      </c>
      <c r="B34" s="748" t="s">
        <v>1266</v>
      </c>
      <c r="C34" s="748" t="s">
        <v>1270</v>
      </c>
      <c r="D34" s="748" t="s">
        <v>969</v>
      </c>
      <c r="E34" s="748" t="s">
        <v>970</v>
      </c>
      <c r="F34" s="752"/>
      <c r="G34" s="752"/>
      <c r="H34" s="766">
        <v>0</v>
      </c>
      <c r="I34" s="752">
        <v>2</v>
      </c>
      <c r="J34" s="752">
        <v>212.39999999999998</v>
      </c>
      <c r="K34" s="766">
        <v>1</v>
      </c>
      <c r="L34" s="752">
        <v>2</v>
      </c>
      <c r="M34" s="753">
        <v>212.39999999999998</v>
      </c>
    </row>
    <row r="35" spans="1:13" ht="14.4" customHeight="1" x14ac:dyDescent="0.3">
      <c r="A35" s="747" t="s">
        <v>588</v>
      </c>
      <c r="B35" s="748" t="s">
        <v>1266</v>
      </c>
      <c r="C35" s="748" t="s">
        <v>1271</v>
      </c>
      <c r="D35" s="748" t="s">
        <v>969</v>
      </c>
      <c r="E35" s="748" t="s">
        <v>1272</v>
      </c>
      <c r="F35" s="752"/>
      <c r="G35" s="752"/>
      <c r="H35" s="766">
        <v>0</v>
      </c>
      <c r="I35" s="752">
        <v>2</v>
      </c>
      <c r="J35" s="752">
        <v>643.12000000000012</v>
      </c>
      <c r="K35" s="766">
        <v>1</v>
      </c>
      <c r="L35" s="752">
        <v>2</v>
      </c>
      <c r="M35" s="753">
        <v>643.12000000000012</v>
      </c>
    </row>
    <row r="36" spans="1:13" ht="14.4" customHeight="1" x14ac:dyDescent="0.3">
      <c r="A36" s="747" t="s">
        <v>588</v>
      </c>
      <c r="B36" s="748" t="s">
        <v>1266</v>
      </c>
      <c r="C36" s="748" t="s">
        <v>1273</v>
      </c>
      <c r="D36" s="748" t="s">
        <v>1274</v>
      </c>
      <c r="E36" s="748" t="s">
        <v>1275</v>
      </c>
      <c r="F36" s="752">
        <v>1</v>
      </c>
      <c r="G36" s="752">
        <v>105.55</v>
      </c>
      <c r="H36" s="766">
        <v>1</v>
      </c>
      <c r="I36" s="752"/>
      <c r="J36" s="752"/>
      <c r="K36" s="766">
        <v>0</v>
      </c>
      <c r="L36" s="752">
        <v>1</v>
      </c>
      <c r="M36" s="753">
        <v>105.55</v>
      </c>
    </row>
    <row r="37" spans="1:13" ht="14.4" customHeight="1" x14ac:dyDescent="0.3">
      <c r="A37" s="747" t="s">
        <v>588</v>
      </c>
      <c r="B37" s="748" t="s">
        <v>1266</v>
      </c>
      <c r="C37" s="748" t="s">
        <v>1276</v>
      </c>
      <c r="D37" s="748" t="s">
        <v>969</v>
      </c>
      <c r="E37" s="748" t="s">
        <v>1277</v>
      </c>
      <c r="F37" s="752"/>
      <c r="G37" s="752"/>
      <c r="H37" s="766">
        <v>0</v>
      </c>
      <c r="I37" s="752">
        <v>2</v>
      </c>
      <c r="J37" s="752">
        <v>138.07</v>
      </c>
      <c r="K37" s="766">
        <v>1</v>
      </c>
      <c r="L37" s="752">
        <v>2</v>
      </c>
      <c r="M37" s="753">
        <v>138.07</v>
      </c>
    </row>
    <row r="38" spans="1:13" ht="14.4" customHeight="1" x14ac:dyDescent="0.3">
      <c r="A38" s="747" t="s">
        <v>588</v>
      </c>
      <c r="B38" s="748" t="s">
        <v>1266</v>
      </c>
      <c r="C38" s="748" t="s">
        <v>1278</v>
      </c>
      <c r="D38" s="748" t="s">
        <v>969</v>
      </c>
      <c r="E38" s="748" t="s">
        <v>1279</v>
      </c>
      <c r="F38" s="752"/>
      <c r="G38" s="752"/>
      <c r="H38" s="766">
        <v>0</v>
      </c>
      <c r="I38" s="752">
        <v>2</v>
      </c>
      <c r="J38" s="752">
        <v>418.6400000000001</v>
      </c>
      <c r="K38" s="766">
        <v>1</v>
      </c>
      <c r="L38" s="752">
        <v>2</v>
      </c>
      <c r="M38" s="753">
        <v>418.6400000000001</v>
      </c>
    </row>
    <row r="39" spans="1:13" ht="14.4" customHeight="1" x14ac:dyDescent="0.3">
      <c r="A39" s="747" t="s">
        <v>588</v>
      </c>
      <c r="B39" s="748" t="s">
        <v>1280</v>
      </c>
      <c r="C39" s="748" t="s">
        <v>1281</v>
      </c>
      <c r="D39" s="748" t="s">
        <v>1282</v>
      </c>
      <c r="E39" s="748" t="s">
        <v>1283</v>
      </c>
      <c r="F39" s="752"/>
      <c r="G39" s="752"/>
      <c r="H39" s="766">
        <v>0</v>
      </c>
      <c r="I39" s="752">
        <v>6</v>
      </c>
      <c r="J39" s="752">
        <v>638.20000000000005</v>
      </c>
      <c r="K39" s="766">
        <v>1</v>
      </c>
      <c r="L39" s="752">
        <v>6</v>
      </c>
      <c r="M39" s="753">
        <v>638.20000000000005</v>
      </c>
    </row>
    <row r="40" spans="1:13" ht="14.4" customHeight="1" x14ac:dyDescent="0.3">
      <c r="A40" s="747" t="s">
        <v>588</v>
      </c>
      <c r="B40" s="748" t="s">
        <v>1284</v>
      </c>
      <c r="C40" s="748" t="s">
        <v>1285</v>
      </c>
      <c r="D40" s="748" t="s">
        <v>833</v>
      </c>
      <c r="E40" s="748" t="s">
        <v>1286</v>
      </c>
      <c r="F40" s="752"/>
      <c r="G40" s="752"/>
      <c r="H40" s="766">
        <v>0</v>
      </c>
      <c r="I40" s="752">
        <v>4</v>
      </c>
      <c r="J40" s="752">
        <v>551.92000000000007</v>
      </c>
      <c r="K40" s="766">
        <v>1</v>
      </c>
      <c r="L40" s="752">
        <v>4</v>
      </c>
      <c r="M40" s="753">
        <v>551.92000000000007</v>
      </c>
    </row>
    <row r="41" spans="1:13" ht="14.4" customHeight="1" x14ac:dyDescent="0.3">
      <c r="A41" s="747" t="s">
        <v>588</v>
      </c>
      <c r="B41" s="748" t="s">
        <v>1287</v>
      </c>
      <c r="C41" s="748" t="s">
        <v>1288</v>
      </c>
      <c r="D41" s="748" t="s">
        <v>1289</v>
      </c>
      <c r="E41" s="748" t="s">
        <v>1290</v>
      </c>
      <c r="F41" s="752"/>
      <c r="G41" s="752"/>
      <c r="H41" s="766">
        <v>0</v>
      </c>
      <c r="I41" s="752">
        <v>1</v>
      </c>
      <c r="J41" s="752">
        <v>183.93000000000004</v>
      </c>
      <c r="K41" s="766">
        <v>1</v>
      </c>
      <c r="L41" s="752">
        <v>1</v>
      </c>
      <c r="M41" s="753">
        <v>183.93000000000004</v>
      </c>
    </row>
    <row r="42" spans="1:13" ht="14.4" customHeight="1" x14ac:dyDescent="0.3">
      <c r="A42" s="747" t="s">
        <v>588</v>
      </c>
      <c r="B42" s="748" t="s">
        <v>1291</v>
      </c>
      <c r="C42" s="748" t="s">
        <v>1292</v>
      </c>
      <c r="D42" s="748" t="s">
        <v>744</v>
      </c>
      <c r="E42" s="748" t="s">
        <v>1293</v>
      </c>
      <c r="F42" s="752"/>
      <c r="G42" s="752"/>
      <c r="H42" s="766">
        <v>0</v>
      </c>
      <c r="I42" s="752">
        <v>2</v>
      </c>
      <c r="J42" s="752">
        <v>149.69999999999999</v>
      </c>
      <c r="K42" s="766">
        <v>1</v>
      </c>
      <c r="L42" s="752">
        <v>2</v>
      </c>
      <c r="M42" s="753">
        <v>149.69999999999999</v>
      </c>
    </row>
    <row r="43" spans="1:13" ht="14.4" customHeight="1" x14ac:dyDescent="0.3">
      <c r="A43" s="747" t="s">
        <v>588</v>
      </c>
      <c r="B43" s="748" t="s">
        <v>1291</v>
      </c>
      <c r="C43" s="748" t="s">
        <v>1294</v>
      </c>
      <c r="D43" s="748" t="s">
        <v>744</v>
      </c>
      <c r="E43" s="748" t="s">
        <v>1295</v>
      </c>
      <c r="F43" s="752"/>
      <c r="G43" s="752"/>
      <c r="H43" s="766">
        <v>0</v>
      </c>
      <c r="I43" s="752">
        <v>1</v>
      </c>
      <c r="J43" s="752">
        <v>225.24000000000007</v>
      </c>
      <c r="K43" s="766">
        <v>1</v>
      </c>
      <c r="L43" s="752">
        <v>1</v>
      </c>
      <c r="M43" s="753">
        <v>225.24000000000007</v>
      </c>
    </row>
    <row r="44" spans="1:13" ht="14.4" customHeight="1" x14ac:dyDescent="0.3">
      <c r="A44" s="747" t="s">
        <v>588</v>
      </c>
      <c r="B44" s="748" t="s">
        <v>1296</v>
      </c>
      <c r="C44" s="748" t="s">
        <v>1297</v>
      </c>
      <c r="D44" s="748" t="s">
        <v>854</v>
      </c>
      <c r="E44" s="748" t="s">
        <v>1298</v>
      </c>
      <c r="F44" s="752"/>
      <c r="G44" s="752"/>
      <c r="H44" s="766">
        <v>0</v>
      </c>
      <c r="I44" s="752">
        <v>2</v>
      </c>
      <c r="J44" s="752">
        <v>123.38</v>
      </c>
      <c r="K44" s="766">
        <v>1</v>
      </c>
      <c r="L44" s="752">
        <v>2</v>
      </c>
      <c r="M44" s="753">
        <v>123.38</v>
      </c>
    </row>
    <row r="45" spans="1:13" ht="14.4" customHeight="1" x14ac:dyDescent="0.3">
      <c r="A45" s="747" t="s">
        <v>588</v>
      </c>
      <c r="B45" s="748" t="s">
        <v>1296</v>
      </c>
      <c r="C45" s="748" t="s">
        <v>1299</v>
      </c>
      <c r="D45" s="748" t="s">
        <v>930</v>
      </c>
      <c r="E45" s="748" t="s">
        <v>1300</v>
      </c>
      <c r="F45" s="752"/>
      <c r="G45" s="752"/>
      <c r="H45" s="766">
        <v>0</v>
      </c>
      <c r="I45" s="752">
        <v>95</v>
      </c>
      <c r="J45" s="752">
        <v>8159.5499999999984</v>
      </c>
      <c r="K45" s="766">
        <v>1</v>
      </c>
      <c r="L45" s="752">
        <v>95</v>
      </c>
      <c r="M45" s="753">
        <v>8159.5499999999984</v>
      </c>
    </row>
    <row r="46" spans="1:13" ht="14.4" customHeight="1" x14ac:dyDescent="0.3">
      <c r="A46" s="747" t="s">
        <v>588</v>
      </c>
      <c r="B46" s="748" t="s">
        <v>1301</v>
      </c>
      <c r="C46" s="748" t="s">
        <v>1302</v>
      </c>
      <c r="D46" s="748" t="s">
        <v>1303</v>
      </c>
      <c r="E46" s="748" t="s">
        <v>1304</v>
      </c>
      <c r="F46" s="752"/>
      <c r="G46" s="752"/>
      <c r="H46" s="766">
        <v>0</v>
      </c>
      <c r="I46" s="752">
        <v>6</v>
      </c>
      <c r="J46" s="752">
        <v>296.28000000000003</v>
      </c>
      <c r="K46" s="766">
        <v>1</v>
      </c>
      <c r="L46" s="752">
        <v>6</v>
      </c>
      <c r="M46" s="753">
        <v>296.28000000000003</v>
      </c>
    </row>
    <row r="47" spans="1:13" ht="14.4" customHeight="1" x14ac:dyDescent="0.3">
      <c r="A47" s="747" t="s">
        <v>588</v>
      </c>
      <c r="B47" s="748" t="s">
        <v>1305</v>
      </c>
      <c r="C47" s="748" t="s">
        <v>1306</v>
      </c>
      <c r="D47" s="748" t="s">
        <v>1029</v>
      </c>
      <c r="E47" s="748" t="s">
        <v>1307</v>
      </c>
      <c r="F47" s="752"/>
      <c r="G47" s="752"/>
      <c r="H47" s="766">
        <v>0</v>
      </c>
      <c r="I47" s="752">
        <v>58</v>
      </c>
      <c r="J47" s="752">
        <v>9663.5299999999988</v>
      </c>
      <c r="K47" s="766">
        <v>1</v>
      </c>
      <c r="L47" s="752">
        <v>58</v>
      </c>
      <c r="M47" s="753">
        <v>9663.5299999999988</v>
      </c>
    </row>
    <row r="48" spans="1:13" ht="14.4" customHeight="1" x14ac:dyDescent="0.3">
      <c r="A48" s="747" t="s">
        <v>588</v>
      </c>
      <c r="B48" s="748" t="s">
        <v>1305</v>
      </c>
      <c r="C48" s="748" t="s">
        <v>1308</v>
      </c>
      <c r="D48" s="748" t="s">
        <v>1029</v>
      </c>
      <c r="E48" s="748" t="s">
        <v>1309</v>
      </c>
      <c r="F48" s="752"/>
      <c r="G48" s="752"/>
      <c r="H48" s="766">
        <v>0</v>
      </c>
      <c r="I48" s="752">
        <v>8</v>
      </c>
      <c r="J48" s="752">
        <v>913.7600000000001</v>
      </c>
      <c r="K48" s="766">
        <v>1</v>
      </c>
      <c r="L48" s="752">
        <v>8</v>
      </c>
      <c r="M48" s="753">
        <v>913.7600000000001</v>
      </c>
    </row>
    <row r="49" spans="1:13" ht="14.4" customHeight="1" x14ac:dyDescent="0.3">
      <c r="A49" s="747" t="s">
        <v>588</v>
      </c>
      <c r="B49" s="748" t="s">
        <v>1310</v>
      </c>
      <c r="C49" s="748" t="s">
        <v>1311</v>
      </c>
      <c r="D49" s="748" t="s">
        <v>1312</v>
      </c>
      <c r="E49" s="748" t="s">
        <v>1313</v>
      </c>
      <c r="F49" s="752"/>
      <c r="G49" s="752"/>
      <c r="H49" s="766">
        <v>0</v>
      </c>
      <c r="I49" s="752">
        <v>9</v>
      </c>
      <c r="J49" s="752">
        <v>4128.3</v>
      </c>
      <c r="K49" s="766">
        <v>1</v>
      </c>
      <c r="L49" s="752">
        <v>9</v>
      </c>
      <c r="M49" s="753">
        <v>4128.3</v>
      </c>
    </row>
    <row r="50" spans="1:13" ht="14.4" customHeight="1" x14ac:dyDescent="0.3">
      <c r="A50" s="747" t="s">
        <v>588</v>
      </c>
      <c r="B50" s="748" t="s">
        <v>1314</v>
      </c>
      <c r="C50" s="748" t="s">
        <v>1315</v>
      </c>
      <c r="D50" s="748" t="s">
        <v>1316</v>
      </c>
      <c r="E50" s="748" t="s">
        <v>1044</v>
      </c>
      <c r="F50" s="752"/>
      <c r="G50" s="752"/>
      <c r="H50" s="766">
        <v>0</v>
      </c>
      <c r="I50" s="752">
        <v>15</v>
      </c>
      <c r="J50" s="752">
        <v>1852.35</v>
      </c>
      <c r="K50" s="766">
        <v>1</v>
      </c>
      <c r="L50" s="752">
        <v>15</v>
      </c>
      <c r="M50" s="753">
        <v>1852.35</v>
      </c>
    </row>
    <row r="51" spans="1:13" ht="14.4" customHeight="1" x14ac:dyDescent="0.3">
      <c r="A51" s="747" t="s">
        <v>588</v>
      </c>
      <c r="B51" s="748" t="s">
        <v>1317</v>
      </c>
      <c r="C51" s="748" t="s">
        <v>1318</v>
      </c>
      <c r="D51" s="748" t="s">
        <v>1319</v>
      </c>
      <c r="E51" s="748" t="s">
        <v>1320</v>
      </c>
      <c r="F51" s="752">
        <v>90</v>
      </c>
      <c r="G51" s="752">
        <v>2394.8999999999996</v>
      </c>
      <c r="H51" s="766">
        <v>1</v>
      </c>
      <c r="I51" s="752"/>
      <c r="J51" s="752"/>
      <c r="K51" s="766">
        <v>0</v>
      </c>
      <c r="L51" s="752">
        <v>90</v>
      </c>
      <c r="M51" s="753">
        <v>2394.8999999999996</v>
      </c>
    </row>
    <row r="52" spans="1:13" ht="14.4" customHeight="1" x14ac:dyDescent="0.3">
      <c r="A52" s="747" t="s">
        <v>588</v>
      </c>
      <c r="B52" s="748" t="s">
        <v>1321</v>
      </c>
      <c r="C52" s="748" t="s">
        <v>1322</v>
      </c>
      <c r="D52" s="748" t="s">
        <v>1323</v>
      </c>
      <c r="E52" s="748" t="s">
        <v>1324</v>
      </c>
      <c r="F52" s="752"/>
      <c r="G52" s="752"/>
      <c r="H52" s="766">
        <v>0</v>
      </c>
      <c r="I52" s="752">
        <v>1</v>
      </c>
      <c r="J52" s="752">
        <v>154</v>
      </c>
      <c r="K52" s="766">
        <v>1</v>
      </c>
      <c r="L52" s="752">
        <v>1</v>
      </c>
      <c r="M52" s="753">
        <v>154</v>
      </c>
    </row>
    <row r="53" spans="1:13" ht="14.4" customHeight="1" x14ac:dyDescent="0.3">
      <c r="A53" s="747" t="s">
        <v>588</v>
      </c>
      <c r="B53" s="748" t="s">
        <v>1321</v>
      </c>
      <c r="C53" s="748" t="s">
        <v>1325</v>
      </c>
      <c r="D53" s="748" t="s">
        <v>1323</v>
      </c>
      <c r="E53" s="748" t="s">
        <v>1326</v>
      </c>
      <c r="F53" s="752"/>
      <c r="G53" s="752"/>
      <c r="H53" s="766">
        <v>0</v>
      </c>
      <c r="I53" s="752">
        <v>19</v>
      </c>
      <c r="J53" s="752">
        <v>4995.1000000000004</v>
      </c>
      <c r="K53" s="766">
        <v>1</v>
      </c>
      <c r="L53" s="752">
        <v>19</v>
      </c>
      <c r="M53" s="753">
        <v>4995.1000000000004</v>
      </c>
    </row>
    <row r="54" spans="1:13" ht="14.4" customHeight="1" x14ac:dyDescent="0.3">
      <c r="A54" s="747" t="s">
        <v>588</v>
      </c>
      <c r="B54" s="748" t="s">
        <v>1327</v>
      </c>
      <c r="C54" s="748" t="s">
        <v>1328</v>
      </c>
      <c r="D54" s="748" t="s">
        <v>1329</v>
      </c>
      <c r="E54" s="748" t="s">
        <v>1330</v>
      </c>
      <c r="F54" s="752"/>
      <c r="G54" s="752"/>
      <c r="H54" s="766">
        <v>0</v>
      </c>
      <c r="I54" s="752">
        <v>9.6999999999999993</v>
      </c>
      <c r="J54" s="752">
        <v>3662.741</v>
      </c>
      <c r="K54" s="766">
        <v>1</v>
      </c>
      <c r="L54" s="752">
        <v>9.6999999999999993</v>
      </c>
      <c r="M54" s="753">
        <v>3662.741</v>
      </c>
    </row>
    <row r="55" spans="1:13" ht="14.4" customHeight="1" x14ac:dyDescent="0.3">
      <c r="A55" s="747" t="s">
        <v>588</v>
      </c>
      <c r="B55" s="748" t="s">
        <v>1327</v>
      </c>
      <c r="C55" s="748" t="s">
        <v>1331</v>
      </c>
      <c r="D55" s="748" t="s">
        <v>1332</v>
      </c>
      <c r="E55" s="748" t="s">
        <v>1333</v>
      </c>
      <c r="F55" s="752"/>
      <c r="G55" s="752"/>
      <c r="H55" s="766">
        <v>0</v>
      </c>
      <c r="I55" s="752">
        <v>8</v>
      </c>
      <c r="J55" s="752">
        <v>151.67999999999998</v>
      </c>
      <c r="K55" s="766">
        <v>1</v>
      </c>
      <c r="L55" s="752">
        <v>8</v>
      </c>
      <c r="M55" s="753">
        <v>151.67999999999998</v>
      </c>
    </row>
    <row r="56" spans="1:13" ht="14.4" customHeight="1" x14ac:dyDescent="0.3">
      <c r="A56" s="747" t="s">
        <v>588</v>
      </c>
      <c r="B56" s="748" t="s">
        <v>1334</v>
      </c>
      <c r="C56" s="748" t="s">
        <v>1335</v>
      </c>
      <c r="D56" s="748" t="s">
        <v>1336</v>
      </c>
      <c r="E56" s="748" t="s">
        <v>1337</v>
      </c>
      <c r="F56" s="752"/>
      <c r="G56" s="752"/>
      <c r="H56" s="766">
        <v>0</v>
      </c>
      <c r="I56" s="752">
        <v>2</v>
      </c>
      <c r="J56" s="752">
        <v>297</v>
      </c>
      <c r="K56" s="766">
        <v>1</v>
      </c>
      <c r="L56" s="752">
        <v>2</v>
      </c>
      <c r="M56" s="753">
        <v>297</v>
      </c>
    </row>
    <row r="57" spans="1:13" ht="14.4" customHeight="1" x14ac:dyDescent="0.3">
      <c r="A57" s="747" t="s">
        <v>588</v>
      </c>
      <c r="B57" s="748" t="s">
        <v>1338</v>
      </c>
      <c r="C57" s="748" t="s">
        <v>1339</v>
      </c>
      <c r="D57" s="748" t="s">
        <v>1340</v>
      </c>
      <c r="E57" s="748" t="s">
        <v>1341</v>
      </c>
      <c r="F57" s="752"/>
      <c r="G57" s="752"/>
      <c r="H57" s="766">
        <v>0</v>
      </c>
      <c r="I57" s="752">
        <v>1</v>
      </c>
      <c r="J57" s="752">
        <v>6764.9999999999991</v>
      </c>
      <c r="K57" s="766">
        <v>1</v>
      </c>
      <c r="L57" s="752">
        <v>1</v>
      </c>
      <c r="M57" s="753">
        <v>6764.9999999999991</v>
      </c>
    </row>
    <row r="58" spans="1:13" ht="14.4" customHeight="1" x14ac:dyDescent="0.3">
      <c r="A58" s="747" t="s">
        <v>588</v>
      </c>
      <c r="B58" s="748" t="s">
        <v>1338</v>
      </c>
      <c r="C58" s="748" t="s">
        <v>1342</v>
      </c>
      <c r="D58" s="748" t="s">
        <v>1093</v>
      </c>
      <c r="E58" s="748" t="s">
        <v>1343</v>
      </c>
      <c r="F58" s="752"/>
      <c r="G58" s="752"/>
      <c r="H58" s="766">
        <v>0</v>
      </c>
      <c r="I58" s="752">
        <v>22</v>
      </c>
      <c r="J58" s="752">
        <v>2591.8199999999997</v>
      </c>
      <c r="K58" s="766">
        <v>1</v>
      </c>
      <c r="L58" s="752">
        <v>22</v>
      </c>
      <c r="M58" s="753">
        <v>2591.8199999999997</v>
      </c>
    </row>
    <row r="59" spans="1:13" ht="14.4" customHeight="1" x14ac:dyDescent="0.3">
      <c r="A59" s="747" t="s">
        <v>588</v>
      </c>
      <c r="B59" s="748" t="s">
        <v>1344</v>
      </c>
      <c r="C59" s="748" t="s">
        <v>1345</v>
      </c>
      <c r="D59" s="748" t="s">
        <v>635</v>
      </c>
      <c r="E59" s="748" t="s">
        <v>1346</v>
      </c>
      <c r="F59" s="752"/>
      <c r="G59" s="752"/>
      <c r="H59" s="766">
        <v>0</v>
      </c>
      <c r="I59" s="752">
        <v>2</v>
      </c>
      <c r="J59" s="752">
        <v>204.60000000000005</v>
      </c>
      <c r="K59" s="766">
        <v>1</v>
      </c>
      <c r="L59" s="752">
        <v>2</v>
      </c>
      <c r="M59" s="753">
        <v>204.60000000000005</v>
      </c>
    </row>
    <row r="60" spans="1:13" ht="14.4" customHeight="1" x14ac:dyDescent="0.3">
      <c r="A60" s="747" t="s">
        <v>588</v>
      </c>
      <c r="B60" s="748" t="s">
        <v>1347</v>
      </c>
      <c r="C60" s="748" t="s">
        <v>1348</v>
      </c>
      <c r="D60" s="748" t="s">
        <v>613</v>
      </c>
      <c r="E60" s="748" t="s">
        <v>614</v>
      </c>
      <c r="F60" s="752"/>
      <c r="G60" s="752"/>
      <c r="H60" s="766">
        <v>0</v>
      </c>
      <c r="I60" s="752">
        <v>1</v>
      </c>
      <c r="J60" s="752">
        <v>54.010000000000019</v>
      </c>
      <c r="K60" s="766">
        <v>1</v>
      </c>
      <c r="L60" s="752">
        <v>1</v>
      </c>
      <c r="M60" s="753">
        <v>54.010000000000019</v>
      </c>
    </row>
    <row r="61" spans="1:13" ht="14.4" customHeight="1" x14ac:dyDescent="0.3">
      <c r="A61" s="747" t="s">
        <v>588</v>
      </c>
      <c r="B61" s="748" t="s">
        <v>1349</v>
      </c>
      <c r="C61" s="748" t="s">
        <v>1350</v>
      </c>
      <c r="D61" s="748" t="s">
        <v>1351</v>
      </c>
      <c r="E61" s="748" t="s">
        <v>1352</v>
      </c>
      <c r="F61" s="752"/>
      <c r="G61" s="752"/>
      <c r="H61" s="766">
        <v>0</v>
      </c>
      <c r="I61" s="752">
        <v>2</v>
      </c>
      <c r="J61" s="752">
        <v>2376.4000000000005</v>
      </c>
      <c r="K61" s="766">
        <v>1</v>
      </c>
      <c r="L61" s="752">
        <v>2</v>
      </c>
      <c r="M61" s="753">
        <v>2376.4000000000005</v>
      </c>
    </row>
    <row r="62" spans="1:13" ht="14.4" customHeight="1" x14ac:dyDescent="0.3">
      <c r="A62" s="747" t="s">
        <v>588</v>
      </c>
      <c r="B62" s="748" t="s">
        <v>1349</v>
      </c>
      <c r="C62" s="748" t="s">
        <v>1353</v>
      </c>
      <c r="D62" s="748" t="s">
        <v>1354</v>
      </c>
      <c r="E62" s="748" t="s">
        <v>1355</v>
      </c>
      <c r="F62" s="752">
        <v>1</v>
      </c>
      <c r="G62" s="752">
        <v>368.89000000000004</v>
      </c>
      <c r="H62" s="766">
        <v>1</v>
      </c>
      <c r="I62" s="752"/>
      <c r="J62" s="752"/>
      <c r="K62" s="766">
        <v>0</v>
      </c>
      <c r="L62" s="752">
        <v>1</v>
      </c>
      <c r="M62" s="753">
        <v>368.89000000000004</v>
      </c>
    </row>
    <row r="63" spans="1:13" ht="14.4" customHeight="1" x14ac:dyDescent="0.3">
      <c r="A63" s="747" t="s">
        <v>588</v>
      </c>
      <c r="B63" s="748" t="s">
        <v>1349</v>
      </c>
      <c r="C63" s="748" t="s">
        <v>1356</v>
      </c>
      <c r="D63" s="748" t="s">
        <v>1354</v>
      </c>
      <c r="E63" s="748" t="s">
        <v>1357</v>
      </c>
      <c r="F63" s="752">
        <v>1</v>
      </c>
      <c r="G63" s="752">
        <v>774.51</v>
      </c>
      <c r="H63" s="766">
        <v>1</v>
      </c>
      <c r="I63" s="752"/>
      <c r="J63" s="752"/>
      <c r="K63" s="766">
        <v>0</v>
      </c>
      <c r="L63" s="752">
        <v>1</v>
      </c>
      <c r="M63" s="753">
        <v>774.51</v>
      </c>
    </row>
    <row r="64" spans="1:13" ht="14.4" customHeight="1" x14ac:dyDescent="0.3">
      <c r="A64" s="747" t="s">
        <v>588</v>
      </c>
      <c r="B64" s="748" t="s">
        <v>1358</v>
      </c>
      <c r="C64" s="748" t="s">
        <v>1359</v>
      </c>
      <c r="D64" s="748" t="s">
        <v>881</v>
      </c>
      <c r="E64" s="748" t="s">
        <v>1360</v>
      </c>
      <c r="F64" s="752"/>
      <c r="G64" s="752"/>
      <c r="H64" s="766">
        <v>0</v>
      </c>
      <c r="I64" s="752">
        <v>61</v>
      </c>
      <c r="J64" s="752">
        <v>2041.67</v>
      </c>
      <c r="K64" s="766">
        <v>1</v>
      </c>
      <c r="L64" s="752">
        <v>61</v>
      </c>
      <c r="M64" s="753">
        <v>2041.67</v>
      </c>
    </row>
    <row r="65" spans="1:13" ht="14.4" customHeight="1" x14ac:dyDescent="0.3">
      <c r="A65" s="747" t="s">
        <v>588</v>
      </c>
      <c r="B65" s="748" t="s">
        <v>1358</v>
      </c>
      <c r="C65" s="748" t="s">
        <v>1361</v>
      </c>
      <c r="D65" s="748" t="s">
        <v>881</v>
      </c>
      <c r="E65" s="748" t="s">
        <v>1362</v>
      </c>
      <c r="F65" s="752"/>
      <c r="G65" s="752"/>
      <c r="H65" s="766">
        <v>0</v>
      </c>
      <c r="I65" s="752">
        <v>56</v>
      </c>
      <c r="J65" s="752">
        <v>2835.8400000000006</v>
      </c>
      <c r="K65" s="766">
        <v>1</v>
      </c>
      <c r="L65" s="752">
        <v>56</v>
      </c>
      <c r="M65" s="753">
        <v>2835.8400000000006</v>
      </c>
    </row>
    <row r="66" spans="1:13" ht="14.4" customHeight="1" x14ac:dyDescent="0.3">
      <c r="A66" s="747" t="s">
        <v>588</v>
      </c>
      <c r="B66" s="748" t="s">
        <v>1358</v>
      </c>
      <c r="C66" s="748" t="s">
        <v>1363</v>
      </c>
      <c r="D66" s="748" t="s">
        <v>881</v>
      </c>
      <c r="E66" s="748" t="s">
        <v>1364</v>
      </c>
      <c r="F66" s="752"/>
      <c r="G66" s="752"/>
      <c r="H66" s="766">
        <v>0</v>
      </c>
      <c r="I66" s="752">
        <v>143</v>
      </c>
      <c r="J66" s="752">
        <v>7244.52</v>
      </c>
      <c r="K66" s="766">
        <v>1</v>
      </c>
      <c r="L66" s="752">
        <v>143</v>
      </c>
      <c r="M66" s="753">
        <v>7244.52</v>
      </c>
    </row>
    <row r="67" spans="1:13" ht="14.4" customHeight="1" x14ac:dyDescent="0.3">
      <c r="A67" s="747" t="s">
        <v>588</v>
      </c>
      <c r="B67" s="748" t="s">
        <v>1365</v>
      </c>
      <c r="C67" s="748" t="s">
        <v>1366</v>
      </c>
      <c r="D67" s="748" t="s">
        <v>1367</v>
      </c>
      <c r="E67" s="748" t="s">
        <v>1368</v>
      </c>
      <c r="F67" s="752"/>
      <c r="G67" s="752"/>
      <c r="H67" s="766">
        <v>0</v>
      </c>
      <c r="I67" s="752">
        <v>21</v>
      </c>
      <c r="J67" s="752">
        <v>4735.5</v>
      </c>
      <c r="K67" s="766">
        <v>1</v>
      </c>
      <c r="L67" s="752">
        <v>21</v>
      </c>
      <c r="M67" s="753">
        <v>4735.5</v>
      </c>
    </row>
    <row r="68" spans="1:13" ht="14.4" customHeight="1" x14ac:dyDescent="0.3">
      <c r="A68" s="747" t="s">
        <v>588</v>
      </c>
      <c r="B68" s="748" t="s">
        <v>1369</v>
      </c>
      <c r="C68" s="748" t="s">
        <v>1370</v>
      </c>
      <c r="D68" s="748" t="s">
        <v>1371</v>
      </c>
      <c r="E68" s="748" t="s">
        <v>1372</v>
      </c>
      <c r="F68" s="752"/>
      <c r="G68" s="752"/>
      <c r="H68" s="766">
        <v>0</v>
      </c>
      <c r="I68" s="752">
        <v>1</v>
      </c>
      <c r="J68" s="752">
        <v>125.39</v>
      </c>
      <c r="K68" s="766">
        <v>1</v>
      </c>
      <c r="L68" s="752">
        <v>1</v>
      </c>
      <c r="M68" s="753">
        <v>125.39</v>
      </c>
    </row>
    <row r="69" spans="1:13" ht="14.4" customHeight="1" x14ac:dyDescent="0.3">
      <c r="A69" s="747" t="s">
        <v>588</v>
      </c>
      <c r="B69" s="748" t="s">
        <v>1373</v>
      </c>
      <c r="C69" s="748" t="s">
        <v>1374</v>
      </c>
      <c r="D69" s="748" t="s">
        <v>1375</v>
      </c>
      <c r="E69" s="748" t="s">
        <v>1376</v>
      </c>
      <c r="F69" s="752"/>
      <c r="G69" s="752"/>
      <c r="H69" s="766">
        <v>0</v>
      </c>
      <c r="I69" s="752">
        <v>5</v>
      </c>
      <c r="J69" s="752">
        <v>97.949999999999989</v>
      </c>
      <c r="K69" s="766">
        <v>1</v>
      </c>
      <c r="L69" s="752">
        <v>5</v>
      </c>
      <c r="M69" s="753">
        <v>97.949999999999989</v>
      </c>
    </row>
    <row r="70" spans="1:13" ht="14.4" customHeight="1" x14ac:dyDescent="0.3">
      <c r="A70" s="747" t="s">
        <v>588</v>
      </c>
      <c r="B70" s="748" t="s">
        <v>1373</v>
      </c>
      <c r="C70" s="748" t="s">
        <v>1377</v>
      </c>
      <c r="D70" s="748" t="s">
        <v>1378</v>
      </c>
      <c r="E70" s="748" t="s">
        <v>1379</v>
      </c>
      <c r="F70" s="752"/>
      <c r="G70" s="752"/>
      <c r="H70" s="766">
        <v>0</v>
      </c>
      <c r="I70" s="752">
        <v>4</v>
      </c>
      <c r="J70" s="752">
        <v>36.47</v>
      </c>
      <c r="K70" s="766">
        <v>1</v>
      </c>
      <c r="L70" s="752">
        <v>4</v>
      </c>
      <c r="M70" s="753">
        <v>36.47</v>
      </c>
    </row>
    <row r="71" spans="1:13" ht="14.4" customHeight="1" x14ac:dyDescent="0.3">
      <c r="A71" s="747" t="s">
        <v>588</v>
      </c>
      <c r="B71" s="748" t="s">
        <v>1380</v>
      </c>
      <c r="C71" s="748" t="s">
        <v>1381</v>
      </c>
      <c r="D71" s="748" t="s">
        <v>1000</v>
      </c>
      <c r="E71" s="748" t="s">
        <v>1382</v>
      </c>
      <c r="F71" s="752"/>
      <c r="G71" s="752"/>
      <c r="H71" s="766">
        <v>0</v>
      </c>
      <c r="I71" s="752">
        <v>34</v>
      </c>
      <c r="J71" s="752">
        <v>748.84999999999991</v>
      </c>
      <c r="K71" s="766">
        <v>1</v>
      </c>
      <c r="L71" s="752">
        <v>34</v>
      </c>
      <c r="M71" s="753">
        <v>748.84999999999991</v>
      </c>
    </row>
    <row r="72" spans="1:13" ht="14.4" customHeight="1" x14ac:dyDescent="0.3">
      <c r="A72" s="747" t="s">
        <v>588</v>
      </c>
      <c r="B72" s="748" t="s">
        <v>1380</v>
      </c>
      <c r="C72" s="748" t="s">
        <v>1383</v>
      </c>
      <c r="D72" s="748" t="s">
        <v>1000</v>
      </c>
      <c r="E72" s="748" t="s">
        <v>1384</v>
      </c>
      <c r="F72" s="752"/>
      <c r="G72" s="752"/>
      <c r="H72" s="766">
        <v>0</v>
      </c>
      <c r="I72" s="752">
        <v>11</v>
      </c>
      <c r="J72" s="752">
        <v>500.91000000000008</v>
      </c>
      <c r="K72" s="766">
        <v>1</v>
      </c>
      <c r="L72" s="752">
        <v>11</v>
      </c>
      <c r="M72" s="753">
        <v>500.91000000000008</v>
      </c>
    </row>
    <row r="73" spans="1:13" ht="14.4" customHeight="1" x14ac:dyDescent="0.3">
      <c r="A73" s="747" t="s">
        <v>588</v>
      </c>
      <c r="B73" s="748" t="s">
        <v>1385</v>
      </c>
      <c r="C73" s="748" t="s">
        <v>1386</v>
      </c>
      <c r="D73" s="748" t="s">
        <v>1387</v>
      </c>
      <c r="E73" s="748" t="s">
        <v>1388</v>
      </c>
      <c r="F73" s="752"/>
      <c r="G73" s="752"/>
      <c r="H73" s="766">
        <v>0</v>
      </c>
      <c r="I73" s="752">
        <v>1</v>
      </c>
      <c r="J73" s="752">
        <v>243.70999999999984</v>
      </c>
      <c r="K73" s="766">
        <v>1</v>
      </c>
      <c r="L73" s="752">
        <v>1</v>
      </c>
      <c r="M73" s="753">
        <v>243.70999999999984</v>
      </c>
    </row>
    <row r="74" spans="1:13" ht="14.4" customHeight="1" x14ac:dyDescent="0.3">
      <c r="A74" s="747" t="s">
        <v>588</v>
      </c>
      <c r="B74" s="748" t="s">
        <v>1389</v>
      </c>
      <c r="C74" s="748" t="s">
        <v>1390</v>
      </c>
      <c r="D74" s="748" t="s">
        <v>1391</v>
      </c>
      <c r="E74" s="748" t="s">
        <v>1392</v>
      </c>
      <c r="F74" s="752"/>
      <c r="G74" s="752"/>
      <c r="H74" s="766">
        <v>0</v>
      </c>
      <c r="I74" s="752">
        <v>1</v>
      </c>
      <c r="J74" s="752">
        <v>49.81</v>
      </c>
      <c r="K74" s="766">
        <v>1</v>
      </c>
      <c r="L74" s="752">
        <v>1</v>
      </c>
      <c r="M74" s="753">
        <v>49.81</v>
      </c>
    </row>
    <row r="75" spans="1:13" ht="14.4" customHeight="1" x14ac:dyDescent="0.3">
      <c r="A75" s="747" t="s">
        <v>588</v>
      </c>
      <c r="B75" s="748" t="s">
        <v>1389</v>
      </c>
      <c r="C75" s="748" t="s">
        <v>1393</v>
      </c>
      <c r="D75" s="748" t="s">
        <v>1391</v>
      </c>
      <c r="E75" s="748" t="s">
        <v>1394</v>
      </c>
      <c r="F75" s="752"/>
      <c r="G75" s="752"/>
      <c r="H75" s="766">
        <v>0</v>
      </c>
      <c r="I75" s="752">
        <v>3</v>
      </c>
      <c r="J75" s="752">
        <v>528.82000000000005</v>
      </c>
      <c r="K75" s="766">
        <v>1</v>
      </c>
      <c r="L75" s="752">
        <v>3</v>
      </c>
      <c r="M75" s="753">
        <v>528.82000000000005</v>
      </c>
    </row>
    <row r="76" spans="1:13" ht="14.4" customHeight="1" x14ac:dyDescent="0.3">
      <c r="A76" s="747" t="s">
        <v>588</v>
      </c>
      <c r="B76" s="748" t="s">
        <v>1395</v>
      </c>
      <c r="C76" s="748" t="s">
        <v>1396</v>
      </c>
      <c r="D76" s="748" t="s">
        <v>668</v>
      </c>
      <c r="E76" s="748" t="s">
        <v>1397</v>
      </c>
      <c r="F76" s="752"/>
      <c r="G76" s="752"/>
      <c r="H76" s="766">
        <v>0</v>
      </c>
      <c r="I76" s="752">
        <v>1</v>
      </c>
      <c r="J76" s="752">
        <v>194.68000000000006</v>
      </c>
      <c r="K76" s="766">
        <v>1</v>
      </c>
      <c r="L76" s="752">
        <v>1</v>
      </c>
      <c r="M76" s="753">
        <v>194.68000000000006</v>
      </c>
    </row>
    <row r="77" spans="1:13" ht="14.4" customHeight="1" x14ac:dyDescent="0.3">
      <c r="A77" s="747" t="s">
        <v>588</v>
      </c>
      <c r="B77" s="748" t="s">
        <v>1395</v>
      </c>
      <c r="C77" s="748" t="s">
        <v>1398</v>
      </c>
      <c r="D77" s="748" t="s">
        <v>665</v>
      </c>
      <c r="E77" s="748" t="s">
        <v>1399</v>
      </c>
      <c r="F77" s="752"/>
      <c r="G77" s="752"/>
      <c r="H77" s="766">
        <v>0</v>
      </c>
      <c r="I77" s="752">
        <v>30</v>
      </c>
      <c r="J77" s="752">
        <v>3356.9999999999995</v>
      </c>
      <c r="K77" s="766">
        <v>1</v>
      </c>
      <c r="L77" s="752">
        <v>30</v>
      </c>
      <c r="M77" s="753">
        <v>3356.9999999999995</v>
      </c>
    </row>
    <row r="78" spans="1:13" ht="14.4" customHeight="1" x14ac:dyDescent="0.3">
      <c r="A78" s="747" t="s">
        <v>588</v>
      </c>
      <c r="B78" s="748" t="s">
        <v>1395</v>
      </c>
      <c r="C78" s="748" t="s">
        <v>1400</v>
      </c>
      <c r="D78" s="748" t="s">
        <v>665</v>
      </c>
      <c r="E78" s="748" t="s">
        <v>1401</v>
      </c>
      <c r="F78" s="752"/>
      <c r="G78" s="752"/>
      <c r="H78" s="766">
        <v>0</v>
      </c>
      <c r="I78" s="752">
        <v>2</v>
      </c>
      <c r="J78" s="752">
        <v>158.44</v>
      </c>
      <c r="K78" s="766">
        <v>1</v>
      </c>
      <c r="L78" s="752">
        <v>2</v>
      </c>
      <c r="M78" s="753">
        <v>158.44</v>
      </c>
    </row>
    <row r="79" spans="1:13" ht="14.4" customHeight="1" x14ac:dyDescent="0.3">
      <c r="A79" s="747" t="s">
        <v>588</v>
      </c>
      <c r="B79" s="748" t="s">
        <v>1402</v>
      </c>
      <c r="C79" s="748" t="s">
        <v>1403</v>
      </c>
      <c r="D79" s="748" t="s">
        <v>1404</v>
      </c>
      <c r="E79" s="748" t="s">
        <v>1405</v>
      </c>
      <c r="F79" s="752">
        <v>2</v>
      </c>
      <c r="G79" s="752">
        <v>231.84000000000012</v>
      </c>
      <c r="H79" s="766">
        <v>1</v>
      </c>
      <c r="I79" s="752"/>
      <c r="J79" s="752"/>
      <c r="K79" s="766">
        <v>0</v>
      </c>
      <c r="L79" s="752">
        <v>2</v>
      </c>
      <c r="M79" s="753">
        <v>231.84000000000012</v>
      </c>
    </row>
    <row r="80" spans="1:13" ht="14.4" customHeight="1" x14ac:dyDescent="0.3">
      <c r="A80" s="747" t="s">
        <v>588</v>
      </c>
      <c r="B80" s="748" t="s">
        <v>1402</v>
      </c>
      <c r="C80" s="748" t="s">
        <v>1406</v>
      </c>
      <c r="D80" s="748" t="s">
        <v>640</v>
      </c>
      <c r="E80" s="748" t="s">
        <v>1407</v>
      </c>
      <c r="F80" s="752">
        <v>7</v>
      </c>
      <c r="G80" s="752">
        <v>902.55000000000007</v>
      </c>
      <c r="H80" s="766">
        <v>1</v>
      </c>
      <c r="I80" s="752"/>
      <c r="J80" s="752"/>
      <c r="K80" s="766">
        <v>0</v>
      </c>
      <c r="L80" s="752">
        <v>7</v>
      </c>
      <c r="M80" s="753">
        <v>902.55000000000007</v>
      </c>
    </row>
    <row r="81" spans="1:13" ht="14.4" customHeight="1" x14ac:dyDescent="0.3">
      <c r="A81" s="747" t="s">
        <v>588</v>
      </c>
      <c r="B81" s="748" t="s">
        <v>1408</v>
      </c>
      <c r="C81" s="748" t="s">
        <v>1409</v>
      </c>
      <c r="D81" s="748" t="s">
        <v>1410</v>
      </c>
      <c r="E81" s="748" t="s">
        <v>1411</v>
      </c>
      <c r="F81" s="752"/>
      <c r="G81" s="752"/>
      <c r="H81" s="766">
        <v>0</v>
      </c>
      <c r="I81" s="752">
        <v>8</v>
      </c>
      <c r="J81" s="752">
        <v>281.76</v>
      </c>
      <c r="K81" s="766">
        <v>1</v>
      </c>
      <c r="L81" s="752">
        <v>8</v>
      </c>
      <c r="M81" s="753">
        <v>281.76</v>
      </c>
    </row>
    <row r="82" spans="1:13" ht="14.4" customHeight="1" x14ac:dyDescent="0.3">
      <c r="A82" s="747" t="s">
        <v>588</v>
      </c>
      <c r="B82" s="748" t="s">
        <v>1412</v>
      </c>
      <c r="C82" s="748" t="s">
        <v>1413</v>
      </c>
      <c r="D82" s="748" t="s">
        <v>1414</v>
      </c>
      <c r="E82" s="748" t="s">
        <v>1415</v>
      </c>
      <c r="F82" s="752"/>
      <c r="G82" s="752"/>
      <c r="H82" s="766">
        <v>0</v>
      </c>
      <c r="I82" s="752">
        <v>3</v>
      </c>
      <c r="J82" s="752">
        <v>314.45999999999998</v>
      </c>
      <c r="K82" s="766">
        <v>1</v>
      </c>
      <c r="L82" s="752">
        <v>3</v>
      </c>
      <c r="M82" s="753">
        <v>314.45999999999998</v>
      </c>
    </row>
    <row r="83" spans="1:13" ht="14.4" customHeight="1" x14ac:dyDescent="0.3">
      <c r="A83" s="747" t="s">
        <v>588</v>
      </c>
      <c r="B83" s="748" t="s">
        <v>1416</v>
      </c>
      <c r="C83" s="748" t="s">
        <v>1417</v>
      </c>
      <c r="D83" s="748" t="s">
        <v>976</v>
      </c>
      <c r="E83" s="748" t="s">
        <v>1418</v>
      </c>
      <c r="F83" s="752"/>
      <c r="G83" s="752"/>
      <c r="H83" s="766">
        <v>0</v>
      </c>
      <c r="I83" s="752">
        <v>4</v>
      </c>
      <c r="J83" s="752">
        <v>198.33000000000004</v>
      </c>
      <c r="K83" s="766">
        <v>1</v>
      </c>
      <c r="L83" s="752">
        <v>4</v>
      </c>
      <c r="M83" s="753">
        <v>198.33000000000004</v>
      </c>
    </row>
    <row r="84" spans="1:13" ht="14.4" customHeight="1" x14ac:dyDescent="0.3">
      <c r="A84" s="747" t="s">
        <v>588</v>
      </c>
      <c r="B84" s="748" t="s">
        <v>1419</v>
      </c>
      <c r="C84" s="748" t="s">
        <v>1420</v>
      </c>
      <c r="D84" s="748" t="s">
        <v>1421</v>
      </c>
      <c r="E84" s="748" t="s">
        <v>1422</v>
      </c>
      <c r="F84" s="752"/>
      <c r="G84" s="752"/>
      <c r="H84" s="766">
        <v>0</v>
      </c>
      <c r="I84" s="752">
        <v>2</v>
      </c>
      <c r="J84" s="752">
        <v>1372.88</v>
      </c>
      <c r="K84" s="766">
        <v>1</v>
      </c>
      <c r="L84" s="752">
        <v>2</v>
      </c>
      <c r="M84" s="753">
        <v>1372.88</v>
      </c>
    </row>
    <row r="85" spans="1:13" ht="14.4" customHeight="1" x14ac:dyDescent="0.3">
      <c r="A85" s="747" t="s">
        <v>588</v>
      </c>
      <c r="B85" s="748" t="s">
        <v>1423</v>
      </c>
      <c r="C85" s="748" t="s">
        <v>1424</v>
      </c>
      <c r="D85" s="748" t="s">
        <v>996</v>
      </c>
      <c r="E85" s="748" t="s">
        <v>1425</v>
      </c>
      <c r="F85" s="752"/>
      <c r="G85" s="752"/>
      <c r="H85" s="766">
        <v>0</v>
      </c>
      <c r="I85" s="752">
        <v>1</v>
      </c>
      <c r="J85" s="752">
        <v>75.03</v>
      </c>
      <c r="K85" s="766">
        <v>1</v>
      </c>
      <c r="L85" s="752">
        <v>1</v>
      </c>
      <c r="M85" s="753">
        <v>75.03</v>
      </c>
    </row>
    <row r="86" spans="1:13" ht="14.4" customHeight="1" x14ac:dyDescent="0.3">
      <c r="A86" s="747" t="s">
        <v>588</v>
      </c>
      <c r="B86" s="748" t="s">
        <v>1423</v>
      </c>
      <c r="C86" s="748" t="s">
        <v>1426</v>
      </c>
      <c r="D86" s="748" t="s">
        <v>996</v>
      </c>
      <c r="E86" s="748" t="s">
        <v>1427</v>
      </c>
      <c r="F86" s="752"/>
      <c r="G86" s="752"/>
      <c r="H86" s="766">
        <v>0</v>
      </c>
      <c r="I86" s="752">
        <v>13</v>
      </c>
      <c r="J86" s="752">
        <v>388.31</v>
      </c>
      <c r="K86" s="766">
        <v>1</v>
      </c>
      <c r="L86" s="752">
        <v>13</v>
      </c>
      <c r="M86" s="753">
        <v>388.31</v>
      </c>
    </row>
    <row r="87" spans="1:13" ht="14.4" customHeight="1" x14ac:dyDescent="0.3">
      <c r="A87" s="747" t="s">
        <v>588</v>
      </c>
      <c r="B87" s="748" t="s">
        <v>1423</v>
      </c>
      <c r="C87" s="748" t="s">
        <v>1428</v>
      </c>
      <c r="D87" s="748" t="s">
        <v>996</v>
      </c>
      <c r="E87" s="748" t="s">
        <v>1429</v>
      </c>
      <c r="F87" s="752"/>
      <c r="G87" s="752"/>
      <c r="H87" s="766">
        <v>0</v>
      </c>
      <c r="I87" s="752">
        <v>3</v>
      </c>
      <c r="J87" s="752">
        <v>299.57000000000005</v>
      </c>
      <c r="K87" s="766">
        <v>1</v>
      </c>
      <c r="L87" s="752">
        <v>3</v>
      </c>
      <c r="M87" s="753">
        <v>299.57000000000005</v>
      </c>
    </row>
    <row r="88" spans="1:13" ht="14.4" customHeight="1" x14ac:dyDescent="0.3">
      <c r="A88" s="747" t="s">
        <v>588</v>
      </c>
      <c r="B88" s="748" t="s">
        <v>1430</v>
      </c>
      <c r="C88" s="748" t="s">
        <v>1431</v>
      </c>
      <c r="D88" s="748" t="s">
        <v>1432</v>
      </c>
      <c r="E88" s="748" t="s">
        <v>1433</v>
      </c>
      <c r="F88" s="752"/>
      <c r="G88" s="752"/>
      <c r="H88" s="766">
        <v>0</v>
      </c>
      <c r="I88" s="752">
        <v>1</v>
      </c>
      <c r="J88" s="752">
        <v>43.76</v>
      </c>
      <c r="K88" s="766">
        <v>1</v>
      </c>
      <c r="L88" s="752">
        <v>1</v>
      </c>
      <c r="M88" s="753">
        <v>43.76</v>
      </c>
    </row>
    <row r="89" spans="1:13" ht="14.4" customHeight="1" x14ac:dyDescent="0.3">
      <c r="A89" s="747" t="s">
        <v>588</v>
      </c>
      <c r="B89" s="748" t="s">
        <v>1430</v>
      </c>
      <c r="C89" s="748" t="s">
        <v>1434</v>
      </c>
      <c r="D89" s="748" t="s">
        <v>1432</v>
      </c>
      <c r="E89" s="748" t="s">
        <v>1435</v>
      </c>
      <c r="F89" s="752"/>
      <c r="G89" s="752"/>
      <c r="H89" s="766">
        <v>0</v>
      </c>
      <c r="I89" s="752">
        <v>3</v>
      </c>
      <c r="J89" s="752">
        <v>393.83000000000015</v>
      </c>
      <c r="K89" s="766">
        <v>1</v>
      </c>
      <c r="L89" s="752">
        <v>3</v>
      </c>
      <c r="M89" s="753">
        <v>393.83000000000015</v>
      </c>
    </row>
    <row r="90" spans="1:13" ht="14.4" customHeight="1" x14ac:dyDescent="0.3">
      <c r="A90" s="747" t="s">
        <v>588</v>
      </c>
      <c r="B90" s="748" t="s">
        <v>1436</v>
      </c>
      <c r="C90" s="748" t="s">
        <v>1437</v>
      </c>
      <c r="D90" s="748" t="s">
        <v>739</v>
      </c>
      <c r="E90" s="748" t="s">
        <v>1438</v>
      </c>
      <c r="F90" s="752"/>
      <c r="G90" s="752"/>
      <c r="H90" s="766">
        <v>0</v>
      </c>
      <c r="I90" s="752">
        <v>1</v>
      </c>
      <c r="J90" s="752">
        <v>80.19</v>
      </c>
      <c r="K90" s="766">
        <v>1</v>
      </c>
      <c r="L90" s="752">
        <v>1</v>
      </c>
      <c r="M90" s="753">
        <v>80.19</v>
      </c>
    </row>
    <row r="91" spans="1:13" ht="14.4" customHeight="1" x14ac:dyDescent="0.3">
      <c r="A91" s="747" t="s">
        <v>588</v>
      </c>
      <c r="B91" s="748" t="s">
        <v>1436</v>
      </c>
      <c r="C91" s="748" t="s">
        <v>1439</v>
      </c>
      <c r="D91" s="748" t="s">
        <v>739</v>
      </c>
      <c r="E91" s="748" t="s">
        <v>1440</v>
      </c>
      <c r="F91" s="752"/>
      <c r="G91" s="752"/>
      <c r="H91" s="766">
        <v>0</v>
      </c>
      <c r="I91" s="752">
        <v>3</v>
      </c>
      <c r="J91" s="752">
        <v>155.43000000000006</v>
      </c>
      <c r="K91" s="766">
        <v>1</v>
      </c>
      <c r="L91" s="752">
        <v>3</v>
      </c>
      <c r="M91" s="753">
        <v>155.43000000000006</v>
      </c>
    </row>
    <row r="92" spans="1:13" ht="14.4" customHeight="1" x14ac:dyDescent="0.3">
      <c r="A92" s="747" t="s">
        <v>588</v>
      </c>
      <c r="B92" s="748" t="s">
        <v>1441</v>
      </c>
      <c r="C92" s="748" t="s">
        <v>1442</v>
      </c>
      <c r="D92" s="748" t="s">
        <v>1009</v>
      </c>
      <c r="E92" s="748" t="s">
        <v>1008</v>
      </c>
      <c r="F92" s="752"/>
      <c r="G92" s="752"/>
      <c r="H92" s="766">
        <v>0</v>
      </c>
      <c r="I92" s="752">
        <v>8</v>
      </c>
      <c r="J92" s="752">
        <v>1317.84</v>
      </c>
      <c r="K92" s="766">
        <v>1</v>
      </c>
      <c r="L92" s="752">
        <v>8</v>
      </c>
      <c r="M92" s="753">
        <v>1317.84</v>
      </c>
    </row>
    <row r="93" spans="1:13" ht="14.4" customHeight="1" x14ac:dyDescent="0.3">
      <c r="A93" s="747" t="s">
        <v>588</v>
      </c>
      <c r="B93" s="748" t="s">
        <v>1441</v>
      </c>
      <c r="C93" s="748" t="s">
        <v>1443</v>
      </c>
      <c r="D93" s="748" t="s">
        <v>1026</v>
      </c>
      <c r="E93" s="748" t="s">
        <v>1444</v>
      </c>
      <c r="F93" s="752"/>
      <c r="G93" s="752"/>
      <c r="H93" s="766">
        <v>0</v>
      </c>
      <c r="I93" s="752">
        <v>2</v>
      </c>
      <c r="J93" s="752">
        <v>392.4</v>
      </c>
      <c r="K93" s="766">
        <v>1</v>
      </c>
      <c r="L93" s="752">
        <v>2</v>
      </c>
      <c r="M93" s="753">
        <v>392.4</v>
      </c>
    </row>
    <row r="94" spans="1:13" ht="14.4" customHeight="1" x14ac:dyDescent="0.3">
      <c r="A94" s="747" t="s">
        <v>588</v>
      </c>
      <c r="B94" s="748" t="s">
        <v>1441</v>
      </c>
      <c r="C94" s="748" t="s">
        <v>1445</v>
      </c>
      <c r="D94" s="748" t="s">
        <v>1014</v>
      </c>
      <c r="E94" s="748" t="s">
        <v>1011</v>
      </c>
      <c r="F94" s="752"/>
      <c r="G94" s="752"/>
      <c r="H94" s="766">
        <v>0</v>
      </c>
      <c r="I94" s="752">
        <v>13</v>
      </c>
      <c r="J94" s="752">
        <v>1649.8899999999999</v>
      </c>
      <c r="K94" s="766">
        <v>1</v>
      </c>
      <c r="L94" s="752">
        <v>13</v>
      </c>
      <c r="M94" s="753">
        <v>1649.8899999999999</v>
      </c>
    </row>
    <row r="95" spans="1:13" ht="14.4" customHeight="1" x14ac:dyDescent="0.3">
      <c r="A95" s="747" t="s">
        <v>588</v>
      </c>
      <c r="B95" s="748" t="s">
        <v>1441</v>
      </c>
      <c r="C95" s="748" t="s">
        <v>1446</v>
      </c>
      <c r="D95" s="748" t="s">
        <v>1015</v>
      </c>
      <c r="E95" s="748" t="s">
        <v>1011</v>
      </c>
      <c r="F95" s="752"/>
      <c r="G95" s="752"/>
      <c r="H95" s="766">
        <v>0</v>
      </c>
      <c r="I95" s="752">
        <v>13</v>
      </c>
      <c r="J95" s="752">
        <v>1762.7999999999997</v>
      </c>
      <c r="K95" s="766">
        <v>1</v>
      </c>
      <c r="L95" s="752">
        <v>13</v>
      </c>
      <c r="M95" s="753">
        <v>1762.7999999999997</v>
      </c>
    </row>
    <row r="96" spans="1:13" ht="14.4" customHeight="1" x14ac:dyDescent="0.3">
      <c r="A96" s="747" t="s">
        <v>588</v>
      </c>
      <c r="B96" s="748" t="s">
        <v>1441</v>
      </c>
      <c r="C96" s="748" t="s">
        <v>1447</v>
      </c>
      <c r="D96" s="748" t="s">
        <v>1021</v>
      </c>
      <c r="E96" s="748" t="s">
        <v>1022</v>
      </c>
      <c r="F96" s="752"/>
      <c r="G96" s="752"/>
      <c r="H96" s="766">
        <v>0</v>
      </c>
      <c r="I96" s="752">
        <v>8</v>
      </c>
      <c r="J96" s="752">
        <v>2599.9199999999992</v>
      </c>
      <c r="K96" s="766">
        <v>1</v>
      </c>
      <c r="L96" s="752">
        <v>8</v>
      </c>
      <c r="M96" s="753">
        <v>2599.9199999999992</v>
      </c>
    </row>
    <row r="97" spans="1:13" ht="14.4" customHeight="1" x14ac:dyDescent="0.3">
      <c r="A97" s="747" t="s">
        <v>588</v>
      </c>
      <c r="B97" s="748" t="s">
        <v>1441</v>
      </c>
      <c r="C97" s="748" t="s">
        <v>1448</v>
      </c>
      <c r="D97" s="748" t="s">
        <v>1024</v>
      </c>
      <c r="E97" s="748" t="s">
        <v>1025</v>
      </c>
      <c r="F97" s="752"/>
      <c r="G97" s="752"/>
      <c r="H97" s="766">
        <v>0</v>
      </c>
      <c r="I97" s="752">
        <v>30</v>
      </c>
      <c r="J97" s="752">
        <v>8233.7999999999975</v>
      </c>
      <c r="K97" s="766">
        <v>1</v>
      </c>
      <c r="L97" s="752">
        <v>30</v>
      </c>
      <c r="M97" s="753">
        <v>8233.7999999999975</v>
      </c>
    </row>
    <row r="98" spans="1:13" ht="14.4" customHeight="1" x14ac:dyDescent="0.3">
      <c r="A98" s="747" t="s">
        <v>588</v>
      </c>
      <c r="B98" s="748" t="s">
        <v>1441</v>
      </c>
      <c r="C98" s="748" t="s">
        <v>1449</v>
      </c>
      <c r="D98" s="748" t="s">
        <v>1013</v>
      </c>
      <c r="E98" s="748" t="s">
        <v>1011</v>
      </c>
      <c r="F98" s="752"/>
      <c r="G98" s="752"/>
      <c r="H98" s="766">
        <v>0</v>
      </c>
      <c r="I98" s="752">
        <v>7</v>
      </c>
      <c r="J98" s="752">
        <v>1042.72</v>
      </c>
      <c r="K98" s="766">
        <v>1</v>
      </c>
      <c r="L98" s="752">
        <v>7</v>
      </c>
      <c r="M98" s="753">
        <v>1042.72</v>
      </c>
    </row>
    <row r="99" spans="1:13" ht="14.4" customHeight="1" x14ac:dyDescent="0.3">
      <c r="A99" s="747" t="s">
        <v>588</v>
      </c>
      <c r="B99" s="748" t="s">
        <v>1441</v>
      </c>
      <c r="C99" s="748" t="s">
        <v>1450</v>
      </c>
      <c r="D99" s="748" t="s">
        <v>1012</v>
      </c>
      <c r="E99" s="748" t="s">
        <v>1011</v>
      </c>
      <c r="F99" s="752"/>
      <c r="G99" s="752"/>
      <c r="H99" s="766">
        <v>0</v>
      </c>
      <c r="I99" s="752">
        <v>12</v>
      </c>
      <c r="J99" s="752">
        <v>1681.26</v>
      </c>
      <c r="K99" s="766">
        <v>1</v>
      </c>
      <c r="L99" s="752">
        <v>12</v>
      </c>
      <c r="M99" s="753">
        <v>1681.26</v>
      </c>
    </row>
    <row r="100" spans="1:13" ht="14.4" customHeight="1" x14ac:dyDescent="0.3">
      <c r="A100" s="747" t="s">
        <v>588</v>
      </c>
      <c r="B100" s="748" t="s">
        <v>1441</v>
      </c>
      <c r="C100" s="748" t="s">
        <v>1451</v>
      </c>
      <c r="D100" s="748" t="s">
        <v>1010</v>
      </c>
      <c r="E100" s="748" t="s">
        <v>1011</v>
      </c>
      <c r="F100" s="752"/>
      <c r="G100" s="752"/>
      <c r="H100" s="766">
        <v>0</v>
      </c>
      <c r="I100" s="752">
        <v>5</v>
      </c>
      <c r="J100" s="752">
        <v>656.25</v>
      </c>
      <c r="K100" s="766">
        <v>1</v>
      </c>
      <c r="L100" s="752">
        <v>5</v>
      </c>
      <c r="M100" s="753">
        <v>656.25</v>
      </c>
    </row>
    <row r="101" spans="1:13" ht="14.4" customHeight="1" x14ac:dyDescent="0.3">
      <c r="A101" s="747" t="s">
        <v>588</v>
      </c>
      <c r="B101" s="748" t="s">
        <v>1441</v>
      </c>
      <c r="C101" s="748" t="s">
        <v>1452</v>
      </c>
      <c r="D101" s="748" t="s">
        <v>1016</v>
      </c>
      <c r="E101" s="748" t="s">
        <v>1453</v>
      </c>
      <c r="F101" s="752"/>
      <c r="G101" s="752"/>
      <c r="H101" s="766">
        <v>0</v>
      </c>
      <c r="I101" s="752">
        <v>34</v>
      </c>
      <c r="J101" s="752">
        <v>3806.3</v>
      </c>
      <c r="K101" s="766">
        <v>1</v>
      </c>
      <c r="L101" s="752">
        <v>34</v>
      </c>
      <c r="M101" s="753">
        <v>3806.3</v>
      </c>
    </row>
    <row r="102" spans="1:13" ht="14.4" customHeight="1" x14ac:dyDescent="0.3">
      <c r="A102" s="747" t="s">
        <v>588</v>
      </c>
      <c r="B102" s="748" t="s">
        <v>1441</v>
      </c>
      <c r="C102" s="748" t="s">
        <v>1454</v>
      </c>
      <c r="D102" s="748" t="s">
        <v>1018</v>
      </c>
      <c r="E102" s="748" t="s">
        <v>1453</v>
      </c>
      <c r="F102" s="752"/>
      <c r="G102" s="752"/>
      <c r="H102" s="766">
        <v>0</v>
      </c>
      <c r="I102" s="752">
        <v>34</v>
      </c>
      <c r="J102" s="752">
        <v>3806.3</v>
      </c>
      <c r="K102" s="766">
        <v>1</v>
      </c>
      <c r="L102" s="752">
        <v>34</v>
      </c>
      <c r="M102" s="753">
        <v>3806.3</v>
      </c>
    </row>
    <row r="103" spans="1:13" ht="14.4" customHeight="1" x14ac:dyDescent="0.3">
      <c r="A103" s="747" t="s">
        <v>588</v>
      </c>
      <c r="B103" s="748" t="s">
        <v>1441</v>
      </c>
      <c r="C103" s="748" t="s">
        <v>1455</v>
      </c>
      <c r="D103" s="748" t="s">
        <v>1019</v>
      </c>
      <c r="E103" s="748" t="s">
        <v>1008</v>
      </c>
      <c r="F103" s="752"/>
      <c r="G103" s="752"/>
      <c r="H103" s="766">
        <v>0</v>
      </c>
      <c r="I103" s="752">
        <v>8</v>
      </c>
      <c r="J103" s="752">
        <v>1042.5999999999999</v>
      </c>
      <c r="K103" s="766">
        <v>1</v>
      </c>
      <c r="L103" s="752">
        <v>8</v>
      </c>
      <c r="M103" s="753">
        <v>1042.5999999999999</v>
      </c>
    </row>
    <row r="104" spans="1:13" ht="14.4" customHeight="1" x14ac:dyDescent="0.3">
      <c r="A104" s="747" t="s">
        <v>588</v>
      </c>
      <c r="B104" s="748" t="s">
        <v>1441</v>
      </c>
      <c r="C104" s="748" t="s">
        <v>1456</v>
      </c>
      <c r="D104" s="748" t="s">
        <v>1020</v>
      </c>
      <c r="E104" s="748" t="s">
        <v>1008</v>
      </c>
      <c r="F104" s="752"/>
      <c r="G104" s="752"/>
      <c r="H104" s="766">
        <v>0</v>
      </c>
      <c r="I104" s="752">
        <v>8</v>
      </c>
      <c r="J104" s="752">
        <v>1039.76</v>
      </c>
      <c r="K104" s="766">
        <v>1</v>
      </c>
      <c r="L104" s="752">
        <v>8</v>
      </c>
      <c r="M104" s="753">
        <v>1039.76</v>
      </c>
    </row>
    <row r="105" spans="1:13" ht="14.4" customHeight="1" x14ac:dyDescent="0.3">
      <c r="A105" s="747" t="s">
        <v>593</v>
      </c>
      <c r="B105" s="748" t="s">
        <v>1296</v>
      </c>
      <c r="C105" s="748" t="s">
        <v>1299</v>
      </c>
      <c r="D105" s="748" t="s">
        <v>930</v>
      </c>
      <c r="E105" s="748" t="s">
        <v>1300</v>
      </c>
      <c r="F105" s="752"/>
      <c r="G105" s="752"/>
      <c r="H105" s="766">
        <v>0</v>
      </c>
      <c r="I105" s="752">
        <v>95</v>
      </c>
      <c r="J105" s="752">
        <v>8160</v>
      </c>
      <c r="K105" s="766">
        <v>1</v>
      </c>
      <c r="L105" s="752">
        <v>95</v>
      </c>
      <c r="M105" s="753">
        <v>8160</v>
      </c>
    </row>
    <row r="106" spans="1:13" ht="14.4" customHeight="1" x14ac:dyDescent="0.3">
      <c r="A106" s="747" t="s">
        <v>593</v>
      </c>
      <c r="B106" s="748" t="s">
        <v>1321</v>
      </c>
      <c r="C106" s="748" t="s">
        <v>1325</v>
      </c>
      <c r="D106" s="748" t="s">
        <v>1323</v>
      </c>
      <c r="E106" s="748" t="s">
        <v>1326</v>
      </c>
      <c r="F106" s="752"/>
      <c r="G106" s="752"/>
      <c r="H106" s="766">
        <v>0</v>
      </c>
      <c r="I106" s="752">
        <v>2</v>
      </c>
      <c r="J106" s="752">
        <v>525.79999999999995</v>
      </c>
      <c r="K106" s="766">
        <v>1</v>
      </c>
      <c r="L106" s="752">
        <v>2</v>
      </c>
      <c r="M106" s="753">
        <v>525.79999999999995</v>
      </c>
    </row>
    <row r="107" spans="1:13" ht="14.4" customHeight="1" x14ac:dyDescent="0.3">
      <c r="A107" s="747" t="s">
        <v>593</v>
      </c>
      <c r="B107" s="748" t="s">
        <v>1358</v>
      </c>
      <c r="C107" s="748" t="s">
        <v>1363</v>
      </c>
      <c r="D107" s="748" t="s">
        <v>881</v>
      </c>
      <c r="E107" s="748" t="s">
        <v>1364</v>
      </c>
      <c r="F107" s="752"/>
      <c r="G107" s="752"/>
      <c r="H107" s="766">
        <v>0</v>
      </c>
      <c r="I107" s="752">
        <v>4</v>
      </c>
      <c r="J107" s="752">
        <v>203.16</v>
      </c>
      <c r="K107" s="766">
        <v>1</v>
      </c>
      <c r="L107" s="752">
        <v>4</v>
      </c>
      <c r="M107" s="753">
        <v>203.16</v>
      </c>
    </row>
    <row r="108" spans="1:13" ht="14.4" customHeight="1" thickBot="1" x14ac:dyDescent="0.35">
      <c r="A108" s="754" t="s">
        <v>593</v>
      </c>
      <c r="B108" s="755" t="s">
        <v>1416</v>
      </c>
      <c r="C108" s="755" t="s">
        <v>1417</v>
      </c>
      <c r="D108" s="755" t="s">
        <v>976</v>
      </c>
      <c r="E108" s="755" t="s">
        <v>1418</v>
      </c>
      <c r="F108" s="759"/>
      <c r="G108" s="759"/>
      <c r="H108" s="767">
        <v>0</v>
      </c>
      <c r="I108" s="759">
        <v>2</v>
      </c>
      <c r="J108" s="759">
        <v>99.160000000000053</v>
      </c>
      <c r="K108" s="767">
        <v>1</v>
      </c>
      <c r="L108" s="759">
        <v>2</v>
      </c>
      <c r="M108" s="760">
        <v>99.160000000000053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1526</v>
      </c>
      <c r="C3" s="396">
        <f>SUM(C6:C1048576)</f>
        <v>276</v>
      </c>
      <c r="D3" s="396">
        <f>SUM(D6:D1048576)</f>
        <v>143</v>
      </c>
      <c r="E3" s="397">
        <f>SUM(E6:E1048576)</f>
        <v>0</v>
      </c>
      <c r="F3" s="394">
        <f>IF(SUM($B3:$E3)=0,"",B3/SUM($B3:$E3))</f>
        <v>0.78457583547557841</v>
      </c>
      <c r="G3" s="392">
        <f t="shared" ref="G3:I3" si="0">IF(SUM($B3:$E3)=0,"",C3/SUM($B3:$E3))</f>
        <v>0.14190231362467867</v>
      </c>
      <c r="H3" s="392">
        <f t="shared" si="0"/>
        <v>7.3521850899742933E-2</v>
      </c>
      <c r="I3" s="393">
        <f t="shared" si="0"/>
        <v>0</v>
      </c>
      <c r="J3" s="396">
        <f>SUM(J6:J1048576)</f>
        <v>178</v>
      </c>
      <c r="K3" s="396">
        <f>SUM(K6:K1048576)</f>
        <v>134</v>
      </c>
      <c r="L3" s="396">
        <f>SUM(L6:L1048576)</f>
        <v>143</v>
      </c>
      <c r="M3" s="397">
        <f>SUM(M6:M1048576)</f>
        <v>0</v>
      </c>
      <c r="N3" s="394">
        <f>IF(SUM($J3:$M3)=0,"",J3/SUM($J3:$M3))</f>
        <v>0.39120879120879121</v>
      </c>
      <c r="O3" s="392">
        <f t="shared" ref="O3:Q3" si="1">IF(SUM($J3:$M3)=0,"",K3/SUM($J3:$M3))</f>
        <v>0.29450549450549451</v>
      </c>
      <c r="P3" s="392">
        <f t="shared" si="1"/>
        <v>0.31428571428571428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1458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1459</v>
      </c>
      <c r="B7" s="798">
        <v>792</v>
      </c>
      <c r="C7" s="752">
        <v>253</v>
      </c>
      <c r="D7" s="752">
        <v>141</v>
      </c>
      <c r="E7" s="753"/>
      <c r="F7" s="795">
        <v>0.66779089376053968</v>
      </c>
      <c r="G7" s="766">
        <v>0.21332209106239461</v>
      </c>
      <c r="H7" s="766">
        <v>0.11888701517706576</v>
      </c>
      <c r="I7" s="801">
        <v>0</v>
      </c>
      <c r="J7" s="798">
        <v>59</v>
      </c>
      <c r="K7" s="752">
        <v>121</v>
      </c>
      <c r="L7" s="752">
        <v>141</v>
      </c>
      <c r="M7" s="753"/>
      <c r="N7" s="795">
        <v>0.18380062305295949</v>
      </c>
      <c r="O7" s="766">
        <v>0.37694704049844235</v>
      </c>
      <c r="P7" s="766">
        <v>0.43925233644859812</v>
      </c>
      <c r="Q7" s="789">
        <v>0</v>
      </c>
    </row>
    <row r="8" spans="1:17" ht="14.4" customHeight="1" x14ac:dyDescent="0.3">
      <c r="A8" s="792" t="s">
        <v>1460</v>
      </c>
      <c r="B8" s="798">
        <v>463</v>
      </c>
      <c r="C8" s="752">
        <v>14</v>
      </c>
      <c r="D8" s="752">
        <v>2</v>
      </c>
      <c r="E8" s="753"/>
      <c r="F8" s="795">
        <v>0.96659707724425892</v>
      </c>
      <c r="G8" s="766">
        <v>2.9227557411273485E-2</v>
      </c>
      <c r="H8" s="766">
        <v>4.1753653444676405E-3</v>
      </c>
      <c r="I8" s="801">
        <v>0</v>
      </c>
      <c r="J8" s="798">
        <v>74</v>
      </c>
      <c r="K8" s="752">
        <v>6</v>
      </c>
      <c r="L8" s="752">
        <v>2</v>
      </c>
      <c r="M8" s="753"/>
      <c r="N8" s="795">
        <v>0.90243902439024393</v>
      </c>
      <c r="O8" s="766">
        <v>7.3170731707317069E-2</v>
      </c>
      <c r="P8" s="766">
        <v>2.4390243902439025E-2</v>
      </c>
      <c r="Q8" s="789">
        <v>0</v>
      </c>
    </row>
    <row r="9" spans="1:17" ht="14.4" customHeight="1" thickBot="1" x14ac:dyDescent="0.35">
      <c r="A9" s="793" t="s">
        <v>1461</v>
      </c>
      <c r="B9" s="799">
        <v>271</v>
      </c>
      <c r="C9" s="759">
        <v>9</v>
      </c>
      <c r="D9" s="759"/>
      <c r="E9" s="760"/>
      <c r="F9" s="796">
        <v>0.96785714285714286</v>
      </c>
      <c r="G9" s="767">
        <v>3.214285714285714E-2</v>
      </c>
      <c r="H9" s="767">
        <v>0</v>
      </c>
      <c r="I9" s="802">
        <v>0</v>
      </c>
      <c r="J9" s="799">
        <v>45</v>
      </c>
      <c r="K9" s="759">
        <v>7</v>
      </c>
      <c r="L9" s="759"/>
      <c r="M9" s="760"/>
      <c r="N9" s="796">
        <v>0.86538461538461542</v>
      </c>
      <c r="O9" s="767">
        <v>0.13461538461538461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1462</v>
      </c>
      <c r="C5" s="733">
        <v>1894417.8599999985</v>
      </c>
      <c r="D5" s="733">
        <v>7762</v>
      </c>
      <c r="E5" s="733">
        <v>1253251.9699999986</v>
      </c>
      <c r="F5" s="803">
        <v>0.6615499127526171</v>
      </c>
      <c r="G5" s="733">
        <v>5304</v>
      </c>
      <c r="H5" s="803">
        <v>0.68332903890749808</v>
      </c>
      <c r="I5" s="733">
        <v>641165.8899999999</v>
      </c>
      <c r="J5" s="803">
        <v>0.3384500872473829</v>
      </c>
      <c r="K5" s="733">
        <v>2458</v>
      </c>
      <c r="L5" s="803">
        <v>0.31667096109250192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1463</v>
      </c>
      <c r="C6" s="733">
        <v>1723015.7499999986</v>
      </c>
      <c r="D6" s="733">
        <v>7615.5</v>
      </c>
      <c r="E6" s="733">
        <v>1172250.9999999986</v>
      </c>
      <c r="F6" s="803">
        <v>0.68034839495808408</v>
      </c>
      <c r="G6" s="733">
        <v>5214.5</v>
      </c>
      <c r="H6" s="803">
        <v>0.68472194865734359</v>
      </c>
      <c r="I6" s="733">
        <v>550764.74999999988</v>
      </c>
      <c r="J6" s="803">
        <v>0.31965160504191581</v>
      </c>
      <c r="K6" s="733">
        <v>2401</v>
      </c>
      <c r="L6" s="803">
        <v>0.31527805134265641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1464</v>
      </c>
      <c r="C7" s="733">
        <v>0</v>
      </c>
      <c r="D7" s="733">
        <v>5.5</v>
      </c>
      <c r="E7" s="733">
        <v>0</v>
      </c>
      <c r="F7" s="803" t="s">
        <v>577</v>
      </c>
      <c r="G7" s="733">
        <v>1.5</v>
      </c>
      <c r="H7" s="803">
        <v>0.27272727272727271</v>
      </c>
      <c r="I7" s="733">
        <v>0</v>
      </c>
      <c r="J7" s="803" t="s">
        <v>577</v>
      </c>
      <c r="K7" s="733">
        <v>4</v>
      </c>
      <c r="L7" s="803">
        <v>0.72727272727272729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1465</v>
      </c>
      <c r="C8" s="733">
        <v>171402.11</v>
      </c>
      <c r="D8" s="733">
        <v>141</v>
      </c>
      <c r="E8" s="733">
        <v>81000.97</v>
      </c>
      <c r="F8" s="803">
        <v>0.4725786047791361</v>
      </c>
      <c r="G8" s="733">
        <v>88</v>
      </c>
      <c r="H8" s="803">
        <v>0.62411347517730498</v>
      </c>
      <c r="I8" s="733">
        <v>90401.14</v>
      </c>
      <c r="J8" s="803">
        <v>0.52742139522086395</v>
      </c>
      <c r="K8" s="733">
        <v>53</v>
      </c>
      <c r="L8" s="803">
        <v>0.37588652482269502</v>
      </c>
      <c r="M8" s="733" t="s">
        <v>1</v>
      </c>
      <c r="N8" s="270"/>
    </row>
    <row r="9" spans="1:14" ht="14.4" customHeight="1" x14ac:dyDescent="0.3">
      <c r="A9" s="729" t="s">
        <v>575</v>
      </c>
      <c r="B9" s="730" t="s">
        <v>3</v>
      </c>
      <c r="C9" s="733">
        <v>1894417.8599999985</v>
      </c>
      <c r="D9" s="733">
        <v>7762</v>
      </c>
      <c r="E9" s="733">
        <v>1253251.9699999986</v>
      </c>
      <c r="F9" s="803">
        <v>0.6615499127526171</v>
      </c>
      <c r="G9" s="733">
        <v>5304</v>
      </c>
      <c r="H9" s="803">
        <v>0.68332903890749808</v>
      </c>
      <c r="I9" s="733">
        <v>641165.8899999999</v>
      </c>
      <c r="J9" s="803">
        <v>0.3384500872473829</v>
      </c>
      <c r="K9" s="733">
        <v>2458</v>
      </c>
      <c r="L9" s="803">
        <v>0.31667096109250192</v>
      </c>
      <c r="M9" s="733" t="s">
        <v>587</v>
      </c>
      <c r="N9" s="270"/>
    </row>
    <row r="11" spans="1:14" ht="14.4" customHeight="1" x14ac:dyDescent="0.3">
      <c r="A11" s="729">
        <v>13</v>
      </c>
      <c r="B11" s="730" t="s">
        <v>1462</v>
      </c>
      <c r="C11" s="733" t="s">
        <v>577</v>
      </c>
      <c r="D11" s="733" t="s">
        <v>577</v>
      </c>
      <c r="E11" s="733" t="s">
        <v>577</v>
      </c>
      <c r="F11" s="803" t="s">
        <v>577</v>
      </c>
      <c r="G11" s="733" t="s">
        <v>577</v>
      </c>
      <c r="H11" s="803" t="s">
        <v>577</v>
      </c>
      <c r="I11" s="733" t="s">
        <v>577</v>
      </c>
      <c r="J11" s="803" t="s">
        <v>577</v>
      </c>
      <c r="K11" s="733" t="s">
        <v>577</v>
      </c>
      <c r="L11" s="803" t="s">
        <v>577</v>
      </c>
      <c r="M11" s="733" t="s">
        <v>73</v>
      </c>
      <c r="N11" s="270"/>
    </row>
    <row r="12" spans="1:14" ht="14.4" customHeight="1" x14ac:dyDescent="0.3">
      <c r="A12" s="729" t="s">
        <v>1466</v>
      </c>
      <c r="B12" s="730" t="s">
        <v>1463</v>
      </c>
      <c r="C12" s="733">
        <v>20341.000000000007</v>
      </c>
      <c r="D12" s="733">
        <v>91</v>
      </c>
      <c r="E12" s="733">
        <v>13374.040000000005</v>
      </c>
      <c r="F12" s="803">
        <v>0.65749176539993115</v>
      </c>
      <c r="G12" s="733">
        <v>55</v>
      </c>
      <c r="H12" s="803">
        <v>0.60439560439560436</v>
      </c>
      <c r="I12" s="733">
        <v>6966.9600000000009</v>
      </c>
      <c r="J12" s="803">
        <v>0.34250823460006874</v>
      </c>
      <c r="K12" s="733">
        <v>36</v>
      </c>
      <c r="L12" s="803">
        <v>0.39560439560439559</v>
      </c>
      <c r="M12" s="733" t="s">
        <v>1</v>
      </c>
      <c r="N12" s="270"/>
    </row>
    <row r="13" spans="1:14" ht="14.4" customHeight="1" x14ac:dyDescent="0.3">
      <c r="A13" s="729" t="s">
        <v>1466</v>
      </c>
      <c r="B13" s="730" t="s">
        <v>1465</v>
      </c>
      <c r="C13" s="733">
        <v>4500.12</v>
      </c>
      <c r="D13" s="733">
        <v>4</v>
      </c>
      <c r="E13" s="733">
        <v>4450.12</v>
      </c>
      <c r="F13" s="803">
        <v>0.98888918517728419</v>
      </c>
      <c r="G13" s="733">
        <v>3</v>
      </c>
      <c r="H13" s="803">
        <v>0.75</v>
      </c>
      <c r="I13" s="733">
        <v>50</v>
      </c>
      <c r="J13" s="803">
        <v>1.1110814822715838E-2</v>
      </c>
      <c r="K13" s="733">
        <v>1</v>
      </c>
      <c r="L13" s="803">
        <v>0.25</v>
      </c>
      <c r="M13" s="733" t="s">
        <v>1</v>
      </c>
      <c r="N13" s="270"/>
    </row>
    <row r="14" spans="1:14" ht="14.4" customHeight="1" x14ac:dyDescent="0.3">
      <c r="A14" s="729" t="s">
        <v>1466</v>
      </c>
      <c r="B14" s="730" t="s">
        <v>1467</v>
      </c>
      <c r="C14" s="733">
        <v>24841.120000000006</v>
      </c>
      <c r="D14" s="733">
        <v>95</v>
      </c>
      <c r="E14" s="733">
        <v>17824.160000000003</v>
      </c>
      <c r="F14" s="803">
        <v>0.71752642392935584</v>
      </c>
      <c r="G14" s="733">
        <v>58</v>
      </c>
      <c r="H14" s="803">
        <v>0.61052631578947369</v>
      </c>
      <c r="I14" s="733">
        <v>7016.9600000000009</v>
      </c>
      <c r="J14" s="803">
        <v>0.28247357607064411</v>
      </c>
      <c r="K14" s="733">
        <v>37</v>
      </c>
      <c r="L14" s="803">
        <v>0.38947368421052631</v>
      </c>
      <c r="M14" s="733" t="s">
        <v>591</v>
      </c>
      <c r="N14" s="270"/>
    </row>
    <row r="15" spans="1:14" ht="14.4" customHeight="1" x14ac:dyDescent="0.3">
      <c r="A15" s="729" t="s">
        <v>577</v>
      </c>
      <c r="B15" s="730" t="s">
        <v>577</v>
      </c>
      <c r="C15" s="733" t="s">
        <v>577</v>
      </c>
      <c r="D15" s="733" t="s">
        <v>577</v>
      </c>
      <c r="E15" s="733" t="s">
        <v>577</v>
      </c>
      <c r="F15" s="803" t="s">
        <v>577</v>
      </c>
      <c r="G15" s="733" t="s">
        <v>577</v>
      </c>
      <c r="H15" s="803" t="s">
        <v>577</v>
      </c>
      <c r="I15" s="733" t="s">
        <v>577</v>
      </c>
      <c r="J15" s="803" t="s">
        <v>577</v>
      </c>
      <c r="K15" s="733" t="s">
        <v>577</v>
      </c>
      <c r="L15" s="803" t="s">
        <v>577</v>
      </c>
      <c r="M15" s="733" t="s">
        <v>592</v>
      </c>
      <c r="N15" s="270"/>
    </row>
    <row r="16" spans="1:14" ht="14.4" customHeight="1" x14ac:dyDescent="0.3">
      <c r="A16" s="729" t="s">
        <v>1468</v>
      </c>
      <c r="B16" s="730" t="s">
        <v>1463</v>
      </c>
      <c r="C16" s="733">
        <v>1153896.8499999987</v>
      </c>
      <c r="D16" s="733">
        <v>3836.5</v>
      </c>
      <c r="E16" s="733">
        <v>764389.25999999919</v>
      </c>
      <c r="F16" s="803">
        <v>0.66244158652482676</v>
      </c>
      <c r="G16" s="733">
        <v>2441.5</v>
      </c>
      <c r="H16" s="803">
        <v>0.63638733220383159</v>
      </c>
      <c r="I16" s="733">
        <v>389507.5899999995</v>
      </c>
      <c r="J16" s="803">
        <v>0.33755841347517324</v>
      </c>
      <c r="K16" s="733">
        <v>1395</v>
      </c>
      <c r="L16" s="803">
        <v>0.36361266779616841</v>
      </c>
      <c r="M16" s="733" t="s">
        <v>1</v>
      </c>
      <c r="N16" s="270"/>
    </row>
    <row r="17" spans="1:14" ht="14.4" customHeight="1" x14ac:dyDescent="0.3">
      <c r="A17" s="729" t="s">
        <v>1468</v>
      </c>
      <c r="B17" s="730" t="s">
        <v>1464</v>
      </c>
      <c r="C17" s="733">
        <v>0</v>
      </c>
      <c r="D17" s="733">
        <v>5.5</v>
      </c>
      <c r="E17" s="733">
        <v>0</v>
      </c>
      <c r="F17" s="803" t="s">
        <v>577</v>
      </c>
      <c r="G17" s="733">
        <v>1.5</v>
      </c>
      <c r="H17" s="803">
        <v>0.27272727272727271</v>
      </c>
      <c r="I17" s="733">
        <v>0</v>
      </c>
      <c r="J17" s="803" t="s">
        <v>577</v>
      </c>
      <c r="K17" s="733">
        <v>4</v>
      </c>
      <c r="L17" s="803">
        <v>0.72727272727272729</v>
      </c>
      <c r="M17" s="733" t="s">
        <v>1</v>
      </c>
      <c r="N17" s="270"/>
    </row>
    <row r="18" spans="1:14" ht="14.4" customHeight="1" x14ac:dyDescent="0.3">
      <c r="A18" s="729" t="s">
        <v>1468</v>
      </c>
      <c r="B18" s="730" t="s">
        <v>1465</v>
      </c>
      <c r="C18" s="733">
        <v>162774.99</v>
      </c>
      <c r="D18" s="733">
        <v>135</v>
      </c>
      <c r="E18" s="733">
        <v>76550.849999999991</v>
      </c>
      <c r="F18" s="803">
        <v>0.4702863136406889</v>
      </c>
      <c r="G18" s="733">
        <v>85</v>
      </c>
      <c r="H18" s="803">
        <v>0.62962962962962965</v>
      </c>
      <c r="I18" s="733">
        <v>86224.14</v>
      </c>
      <c r="J18" s="803">
        <v>0.52971368635931115</v>
      </c>
      <c r="K18" s="733">
        <v>50</v>
      </c>
      <c r="L18" s="803">
        <v>0.37037037037037035</v>
      </c>
      <c r="M18" s="733" t="s">
        <v>1</v>
      </c>
      <c r="N18" s="270"/>
    </row>
    <row r="19" spans="1:14" ht="14.4" customHeight="1" x14ac:dyDescent="0.3">
      <c r="A19" s="729" t="s">
        <v>1468</v>
      </c>
      <c r="B19" s="730" t="s">
        <v>1469</v>
      </c>
      <c r="C19" s="733">
        <v>1316671.8399999987</v>
      </c>
      <c r="D19" s="733">
        <v>3977</v>
      </c>
      <c r="E19" s="733">
        <v>840940.10999999917</v>
      </c>
      <c r="F19" s="803">
        <v>0.63868618166847102</v>
      </c>
      <c r="G19" s="733">
        <v>2528</v>
      </c>
      <c r="H19" s="803">
        <v>0.63565501634397792</v>
      </c>
      <c r="I19" s="733">
        <v>475731.72999999952</v>
      </c>
      <c r="J19" s="803">
        <v>0.36131381833152898</v>
      </c>
      <c r="K19" s="733">
        <v>1449</v>
      </c>
      <c r="L19" s="803">
        <v>0.36434498365602214</v>
      </c>
      <c r="M19" s="733" t="s">
        <v>591</v>
      </c>
      <c r="N19" s="270"/>
    </row>
    <row r="20" spans="1:14" ht="14.4" customHeight="1" x14ac:dyDescent="0.3">
      <c r="A20" s="729" t="s">
        <v>577</v>
      </c>
      <c r="B20" s="730" t="s">
        <v>577</v>
      </c>
      <c r="C20" s="733" t="s">
        <v>577</v>
      </c>
      <c r="D20" s="733" t="s">
        <v>577</v>
      </c>
      <c r="E20" s="733" t="s">
        <v>577</v>
      </c>
      <c r="F20" s="803" t="s">
        <v>577</v>
      </c>
      <c r="G20" s="733" t="s">
        <v>577</v>
      </c>
      <c r="H20" s="803" t="s">
        <v>577</v>
      </c>
      <c r="I20" s="733" t="s">
        <v>577</v>
      </c>
      <c r="J20" s="803" t="s">
        <v>577</v>
      </c>
      <c r="K20" s="733" t="s">
        <v>577</v>
      </c>
      <c r="L20" s="803" t="s">
        <v>577</v>
      </c>
      <c r="M20" s="733" t="s">
        <v>592</v>
      </c>
      <c r="N20" s="270"/>
    </row>
    <row r="21" spans="1:14" ht="14.4" customHeight="1" x14ac:dyDescent="0.3">
      <c r="A21" s="729" t="s">
        <v>1470</v>
      </c>
      <c r="B21" s="730" t="s">
        <v>1463</v>
      </c>
      <c r="C21" s="733">
        <v>105190.55000000003</v>
      </c>
      <c r="D21" s="733">
        <v>547</v>
      </c>
      <c r="E21" s="733">
        <v>55542.070000000022</v>
      </c>
      <c r="F21" s="803">
        <v>0.5280138757711601</v>
      </c>
      <c r="G21" s="733">
        <v>290</v>
      </c>
      <c r="H21" s="803">
        <v>0.53016453382084094</v>
      </c>
      <c r="I21" s="733">
        <v>49648.48000000001</v>
      </c>
      <c r="J21" s="803">
        <v>0.4719861242288399</v>
      </c>
      <c r="K21" s="733">
        <v>257</v>
      </c>
      <c r="L21" s="803">
        <v>0.46983546617915906</v>
      </c>
      <c r="M21" s="733" t="s">
        <v>1</v>
      </c>
      <c r="N21" s="270"/>
    </row>
    <row r="22" spans="1:14" ht="14.4" customHeight="1" x14ac:dyDescent="0.3">
      <c r="A22" s="729" t="s">
        <v>1470</v>
      </c>
      <c r="B22" s="730" t="s">
        <v>1471</v>
      </c>
      <c r="C22" s="733">
        <v>105190.55000000003</v>
      </c>
      <c r="D22" s="733">
        <v>547</v>
      </c>
      <c r="E22" s="733">
        <v>55542.070000000022</v>
      </c>
      <c r="F22" s="803">
        <v>0.5280138757711601</v>
      </c>
      <c r="G22" s="733">
        <v>290</v>
      </c>
      <c r="H22" s="803">
        <v>0.53016453382084094</v>
      </c>
      <c r="I22" s="733">
        <v>49648.48000000001</v>
      </c>
      <c r="J22" s="803">
        <v>0.4719861242288399</v>
      </c>
      <c r="K22" s="733">
        <v>257</v>
      </c>
      <c r="L22" s="803">
        <v>0.46983546617915906</v>
      </c>
      <c r="M22" s="733" t="s">
        <v>591</v>
      </c>
      <c r="N22" s="270"/>
    </row>
    <row r="23" spans="1:14" ht="14.4" customHeight="1" x14ac:dyDescent="0.3">
      <c r="A23" s="729" t="s">
        <v>577</v>
      </c>
      <c r="B23" s="730" t="s">
        <v>577</v>
      </c>
      <c r="C23" s="733" t="s">
        <v>577</v>
      </c>
      <c r="D23" s="733" t="s">
        <v>577</v>
      </c>
      <c r="E23" s="733" t="s">
        <v>577</v>
      </c>
      <c r="F23" s="803" t="s">
        <v>577</v>
      </c>
      <c r="G23" s="733" t="s">
        <v>577</v>
      </c>
      <c r="H23" s="803" t="s">
        <v>577</v>
      </c>
      <c r="I23" s="733" t="s">
        <v>577</v>
      </c>
      <c r="J23" s="803" t="s">
        <v>577</v>
      </c>
      <c r="K23" s="733" t="s">
        <v>577</v>
      </c>
      <c r="L23" s="803" t="s">
        <v>577</v>
      </c>
      <c r="M23" s="733" t="s">
        <v>592</v>
      </c>
      <c r="N23" s="270"/>
    </row>
    <row r="24" spans="1:14" ht="14.4" customHeight="1" x14ac:dyDescent="0.3">
      <c r="A24" s="729" t="s">
        <v>1472</v>
      </c>
      <c r="B24" s="730" t="s">
        <v>1463</v>
      </c>
      <c r="C24" s="733">
        <v>443587.3499999998</v>
      </c>
      <c r="D24" s="733">
        <v>3141</v>
      </c>
      <c r="E24" s="733">
        <v>338945.62999999983</v>
      </c>
      <c r="F24" s="803">
        <v>0.76410120802588255</v>
      </c>
      <c r="G24" s="733">
        <v>2428</v>
      </c>
      <c r="H24" s="803">
        <v>0.77300222858962109</v>
      </c>
      <c r="I24" s="733">
        <v>104641.71999999997</v>
      </c>
      <c r="J24" s="803">
        <v>0.23589879197411742</v>
      </c>
      <c r="K24" s="733">
        <v>713</v>
      </c>
      <c r="L24" s="803">
        <v>0.22699777141037886</v>
      </c>
      <c r="M24" s="733" t="s">
        <v>1</v>
      </c>
      <c r="N24" s="270"/>
    </row>
    <row r="25" spans="1:14" ht="14.4" customHeight="1" x14ac:dyDescent="0.3">
      <c r="A25" s="729" t="s">
        <v>1472</v>
      </c>
      <c r="B25" s="730" t="s">
        <v>1465</v>
      </c>
      <c r="C25" s="733">
        <v>4127</v>
      </c>
      <c r="D25" s="733">
        <v>2</v>
      </c>
      <c r="E25" s="733" t="s">
        <v>577</v>
      </c>
      <c r="F25" s="803">
        <v>0</v>
      </c>
      <c r="G25" s="733" t="s">
        <v>577</v>
      </c>
      <c r="H25" s="803">
        <v>0</v>
      </c>
      <c r="I25" s="733">
        <v>4127</v>
      </c>
      <c r="J25" s="803">
        <v>1</v>
      </c>
      <c r="K25" s="733">
        <v>2</v>
      </c>
      <c r="L25" s="803">
        <v>1</v>
      </c>
      <c r="M25" s="733" t="s">
        <v>1</v>
      </c>
      <c r="N25" s="270"/>
    </row>
    <row r="26" spans="1:14" ht="14.4" customHeight="1" x14ac:dyDescent="0.3">
      <c r="A26" s="729" t="s">
        <v>1472</v>
      </c>
      <c r="B26" s="730" t="s">
        <v>1473</v>
      </c>
      <c r="C26" s="733">
        <v>447714.3499999998</v>
      </c>
      <c r="D26" s="733">
        <v>3143</v>
      </c>
      <c r="E26" s="733">
        <v>338945.62999999983</v>
      </c>
      <c r="F26" s="803">
        <v>0.7570577757894067</v>
      </c>
      <c r="G26" s="733">
        <v>2428</v>
      </c>
      <c r="H26" s="803">
        <v>0.77251034043907096</v>
      </c>
      <c r="I26" s="733">
        <v>108768.71999999997</v>
      </c>
      <c r="J26" s="803">
        <v>0.24294222421059325</v>
      </c>
      <c r="K26" s="733">
        <v>715</v>
      </c>
      <c r="L26" s="803">
        <v>0.22748965956092904</v>
      </c>
      <c r="M26" s="733" t="s">
        <v>591</v>
      </c>
      <c r="N26" s="270"/>
    </row>
    <row r="27" spans="1:14" ht="14.4" customHeight="1" x14ac:dyDescent="0.3">
      <c r="A27" s="729" t="s">
        <v>577</v>
      </c>
      <c r="B27" s="730" t="s">
        <v>577</v>
      </c>
      <c r="C27" s="733" t="s">
        <v>577</v>
      </c>
      <c r="D27" s="733" t="s">
        <v>577</v>
      </c>
      <c r="E27" s="733" t="s">
        <v>577</v>
      </c>
      <c r="F27" s="803" t="s">
        <v>577</v>
      </c>
      <c r="G27" s="733" t="s">
        <v>577</v>
      </c>
      <c r="H27" s="803" t="s">
        <v>577</v>
      </c>
      <c r="I27" s="733" t="s">
        <v>577</v>
      </c>
      <c r="J27" s="803" t="s">
        <v>577</v>
      </c>
      <c r="K27" s="733" t="s">
        <v>577</v>
      </c>
      <c r="L27" s="803" t="s">
        <v>577</v>
      </c>
      <c r="M27" s="733" t="s">
        <v>592</v>
      </c>
      <c r="N27" s="270"/>
    </row>
    <row r="28" spans="1:14" ht="14.4" customHeight="1" x14ac:dyDescent="0.3">
      <c r="A28" s="729" t="s">
        <v>575</v>
      </c>
      <c r="B28" s="730" t="s">
        <v>1474</v>
      </c>
      <c r="C28" s="733">
        <v>1894417.8599999987</v>
      </c>
      <c r="D28" s="733">
        <v>7762</v>
      </c>
      <c r="E28" s="733">
        <v>1253251.969999999</v>
      </c>
      <c r="F28" s="803">
        <v>0.66154991275261721</v>
      </c>
      <c r="G28" s="733">
        <v>5304</v>
      </c>
      <c r="H28" s="803">
        <v>0.68332903890749808</v>
      </c>
      <c r="I28" s="733">
        <v>641165.88999999955</v>
      </c>
      <c r="J28" s="803">
        <v>0.33845008724738268</v>
      </c>
      <c r="K28" s="733">
        <v>2458</v>
      </c>
      <c r="L28" s="803">
        <v>0.31667096109250192</v>
      </c>
      <c r="M28" s="733" t="s">
        <v>587</v>
      </c>
      <c r="N28" s="270"/>
    </row>
    <row r="29" spans="1:14" ht="14.4" customHeight="1" x14ac:dyDescent="0.3">
      <c r="A29" s="804" t="s">
        <v>301</v>
      </c>
    </row>
    <row r="30" spans="1:14" ht="14.4" customHeight="1" x14ac:dyDescent="0.3">
      <c r="A30" s="805" t="s">
        <v>1475</v>
      </c>
    </row>
    <row r="31" spans="1:14" ht="14.4" customHeight="1" x14ac:dyDescent="0.3">
      <c r="A31" s="804" t="s">
        <v>1476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1477</v>
      </c>
      <c r="B5" s="797">
        <v>90654.330000000016</v>
      </c>
      <c r="C5" s="741">
        <v>1</v>
      </c>
      <c r="D5" s="810">
        <v>580</v>
      </c>
      <c r="E5" s="813" t="s">
        <v>1477</v>
      </c>
      <c r="F5" s="797">
        <v>66697.660000000018</v>
      </c>
      <c r="G5" s="765">
        <v>0.73573606467556496</v>
      </c>
      <c r="H5" s="745">
        <v>423</v>
      </c>
      <c r="I5" s="788">
        <v>0.72931034482758617</v>
      </c>
      <c r="J5" s="816">
        <v>23956.669999999995</v>
      </c>
      <c r="K5" s="765">
        <v>0.26426393532443504</v>
      </c>
      <c r="L5" s="745">
        <v>157</v>
      </c>
      <c r="M5" s="788">
        <v>0.27068965517241378</v>
      </c>
    </row>
    <row r="6" spans="1:13" ht="14.4" customHeight="1" x14ac:dyDescent="0.3">
      <c r="A6" s="807" t="s">
        <v>1478</v>
      </c>
      <c r="B6" s="798">
        <v>54290.979999999981</v>
      </c>
      <c r="C6" s="748">
        <v>1</v>
      </c>
      <c r="D6" s="811">
        <v>303</v>
      </c>
      <c r="E6" s="814" t="s">
        <v>1478</v>
      </c>
      <c r="F6" s="798">
        <v>33753.459999999985</v>
      </c>
      <c r="G6" s="766">
        <v>0.62171395690407494</v>
      </c>
      <c r="H6" s="752">
        <v>206</v>
      </c>
      <c r="I6" s="789">
        <v>0.67986798679867988</v>
      </c>
      <c r="J6" s="817">
        <v>20537.52</v>
      </c>
      <c r="K6" s="766">
        <v>0.37828604309592512</v>
      </c>
      <c r="L6" s="752">
        <v>97</v>
      </c>
      <c r="M6" s="789">
        <v>0.32013201320132012</v>
      </c>
    </row>
    <row r="7" spans="1:13" ht="14.4" customHeight="1" x14ac:dyDescent="0.3">
      <c r="A7" s="807" t="s">
        <v>1479</v>
      </c>
      <c r="B7" s="798">
        <v>365969.81999999995</v>
      </c>
      <c r="C7" s="748">
        <v>1</v>
      </c>
      <c r="D7" s="811">
        <v>248</v>
      </c>
      <c r="E7" s="814" t="s">
        <v>1479</v>
      </c>
      <c r="F7" s="798">
        <v>254578.16</v>
      </c>
      <c r="G7" s="766">
        <v>0.69562610381369705</v>
      </c>
      <c r="H7" s="752">
        <v>158</v>
      </c>
      <c r="I7" s="789">
        <v>0.63709677419354838</v>
      </c>
      <c r="J7" s="817">
        <v>111391.65999999997</v>
      </c>
      <c r="K7" s="766">
        <v>0.30437389618630301</v>
      </c>
      <c r="L7" s="752">
        <v>90</v>
      </c>
      <c r="M7" s="789">
        <v>0.36290322580645162</v>
      </c>
    </row>
    <row r="8" spans="1:13" ht="14.4" customHeight="1" x14ac:dyDescent="0.3">
      <c r="A8" s="807" t="s">
        <v>1480</v>
      </c>
      <c r="B8" s="798">
        <v>75.73</v>
      </c>
      <c r="C8" s="748">
        <v>1</v>
      </c>
      <c r="D8" s="811">
        <v>1</v>
      </c>
      <c r="E8" s="814" t="s">
        <v>1480</v>
      </c>
      <c r="F8" s="798"/>
      <c r="G8" s="766">
        <v>0</v>
      </c>
      <c r="H8" s="752"/>
      <c r="I8" s="789">
        <v>0</v>
      </c>
      <c r="J8" s="817">
        <v>75.73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1481</v>
      </c>
      <c r="B9" s="798">
        <v>263230.5</v>
      </c>
      <c r="C9" s="748">
        <v>1</v>
      </c>
      <c r="D9" s="811">
        <v>582</v>
      </c>
      <c r="E9" s="814" t="s">
        <v>1481</v>
      </c>
      <c r="F9" s="798">
        <v>159045.18</v>
      </c>
      <c r="G9" s="766">
        <v>0.60420498384495713</v>
      </c>
      <c r="H9" s="752">
        <v>394</v>
      </c>
      <c r="I9" s="789">
        <v>0.67697594501718217</v>
      </c>
      <c r="J9" s="817">
        <v>104185.32000000002</v>
      </c>
      <c r="K9" s="766">
        <v>0.39579501615504292</v>
      </c>
      <c r="L9" s="752">
        <v>188</v>
      </c>
      <c r="M9" s="789">
        <v>0.32302405498281789</v>
      </c>
    </row>
    <row r="10" spans="1:13" ht="14.4" customHeight="1" x14ac:dyDescent="0.3">
      <c r="A10" s="807" t="s">
        <v>1482</v>
      </c>
      <c r="B10" s="798">
        <v>12474.410000000003</v>
      </c>
      <c r="C10" s="748">
        <v>1</v>
      </c>
      <c r="D10" s="811">
        <v>59</v>
      </c>
      <c r="E10" s="814" t="s">
        <v>1482</v>
      </c>
      <c r="F10" s="798">
        <v>10573.790000000003</v>
      </c>
      <c r="G10" s="766">
        <v>0.84763848550753096</v>
      </c>
      <c r="H10" s="752">
        <v>46</v>
      </c>
      <c r="I10" s="789">
        <v>0.77966101694915257</v>
      </c>
      <c r="J10" s="817">
        <v>1900.62</v>
      </c>
      <c r="K10" s="766">
        <v>0.15236151449246893</v>
      </c>
      <c r="L10" s="752">
        <v>13</v>
      </c>
      <c r="M10" s="789">
        <v>0.22033898305084745</v>
      </c>
    </row>
    <row r="11" spans="1:13" ht="14.4" customHeight="1" x14ac:dyDescent="0.3">
      <c r="A11" s="807" t="s">
        <v>1483</v>
      </c>
      <c r="B11" s="798">
        <v>20669.440000000002</v>
      </c>
      <c r="C11" s="748">
        <v>1</v>
      </c>
      <c r="D11" s="811">
        <v>81</v>
      </c>
      <c r="E11" s="814" t="s">
        <v>1483</v>
      </c>
      <c r="F11" s="798">
        <v>16239.950000000003</v>
      </c>
      <c r="G11" s="766">
        <v>0.78569859657542729</v>
      </c>
      <c r="H11" s="752">
        <v>63</v>
      </c>
      <c r="I11" s="789">
        <v>0.77777777777777779</v>
      </c>
      <c r="J11" s="817">
        <v>4429.49</v>
      </c>
      <c r="K11" s="766">
        <v>0.21430140342457266</v>
      </c>
      <c r="L11" s="752">
        <v>18</v>
      </c>
      <c r="M11" s="789">
        <v>0.22222222222222221</v>
      </c>
    </row>
    <row r="12" spans="1:13" ht="14.4" customHeight="1" x14ac:dyDescent="0.3">
      <c r="A12" s="807" t="s">
        <v>1484</v>
      </c>
      <c r="B12" s="798">
        <v>49444.37</v>
      </c>
      <c r="C12" s="748">
        <v>1</v>
      </c>
      <c r="D12" s="811">
        <v>166</v>
      </c>
      <c r="E12" s="814" t="s">
        <v>1484</v>
      </c>
      <c r="F12" s="798">
        <v>28982.729999999996</v>
      </c>
      <c r="G12" s="766">
        <v>0.58616845557947228</v>
      </c>
      <c r="H12" s="752">
        <v>94</v>
      </c>
      <c r="I12" s="789">
        <v>0.5662650602409639</v>
      </c>
      <c r="J12" s="817">
        <v>20461.640000000007</v>
      </c>
      <c r="K12" s="766">
        <v>0.41383154442052766</v>
      </c>
      <c r="L12" s="752">
        <v>72</v>
      </c>
      <c r="M12" s="789">
        <v>0.43373493975903615</v>
      </c>
    </row>
    <row r="13" spans="1:13" ht="14.4" customHeight="1" x14ac:dyDescent="0.3">
      <c r="A13" s="807" t="s">
        <v>1485</v>
      </c>
      <c r="B13" s="798">
        <v>34481.61</v>
      </c>
      <c r="C13" s="748">
        <v>1</v>
      </c>
      <c r="D13" s="811">
        <v>178</v>
      </c>
      <c r="E13" s="814" t="s">
        <v>1485</v>
      </c>
      <c r="F13" s="798">
        <v>19342.59</v>
      </c>
      <c r="G13" s="766">
        <v>0.56095379537092382</v>
      </c>
      <c r="H13" s="752">
        <v>108</v>
      </c>
      <c r="I13" s="789">
        <v>0.6067415730337079</v>
      </c>
      <c r="J13" s="817">
        <v>15139.02</v>
      </c>
      <c r="K13" s="766">
        <v>0.43904620462907618</v>
      </c>
      <c r="L13" s="752">
        <v>70</v>
      </c>
      <c r="M13" s="789">
        <v>0.39325842696629215</v>
      </c>
    </row>
    <row r="14" spans="1:13" ht="14.4" customHeight="1" x14ac:dyDescent="0.3">
      <c r="A14" s="807" t="s">
        <v>1486</v>
      </c>
      <c r="B14" s="798">
        <v>93765.250000000015</v>
      </c>
      <c r="C14" s="748">
        <v>1</v>
      </c>
      <c r="D14" s="811">
        <v>466</v>
      </c>
      <c r="E14" s="814" t="s">
        <v>1486</v>
      </c>
      <c r="F14" s="798">
        <v>70041.200000000012</v>
      </c>
      <c r="G14" s="766">
        <v>0.74698462383452291</v>
      </c>
      <c r="H14" s="752">
        <v>346</v>
      </c>
      <c r="I14" s="789">
        <v>0.74248927038626611</v>
      </c>
      <c r="J14" s="817">
        <v>23724.05</v>
      </c>
      <c r="K14" s="766">
        <v>0.25301537616547704</v>
      </c>
      <c r="L14" s="752">
        <v>120</v>
      </c>
      <c r="M14" s="789">
        <v>0.25751072961373389</v>
      </c>
    </row>
    <row r="15" spans="1:13" ht="14.4" customHeight="1" x14ac:dyDescent="0.3">
      <c r="A15" s="807" t="s">
        <v>1487</v>
      </c>
      <c r="B15" s="798">
        <v>3297.95</v>
      </c>
      <c r="C15" s="748">
        <v>1</v>
      </c>
      <c r="D15" s="811">
        <v>21</v>
      </c>
      <c r="E15" s="814" t="s">
        <v>1487</v>
      </c>
      <c r="F15" s="798">
        <v>1857.4299999999998</v>
      </c>
      <c r="G15" s="766">
        <v>0.56320744705044046</v>
      </c>
      <c r="H15" s="752">
        <v>10</v>
      </c>
      <c r="I15" s="789">
        <v>0.47619047619047616</v>
      </c>
      <c r="J15" s="817">
        <v>1440.52</v>
      </c>
      <c r="K15" s="766">
        <v>0.4367925529495596</v>
      </c>
      <c r="L15" s="752">
        <v>11</v>
      </c>
      <c r="M15" s="789">
        <v>0.52380952380952384</v>
      </c>
    </row>
    <row r="16" spans="1:13" ht="14.4" customHeight="1" x14ac:dyDescent="0.3">
      <c r="A16" s="807" t="s">
        <v>1488</v>
      </c>
      <c r="B16" s="798">
        <v>73106.700000000012</v>
      </c>
      <c r="C16" s="748">
        <v>1</v>
      </c>
      <c r="D16" s="811">
        <v>383</v>
      </c>
      <c r="E16" s="814" t="s">
        <v>1488</v>
      </c>
      <c r="F16" s="798">
        <v>52535.860000000015</v>
      </c>
      <c r="G16" s="766">
        <v>0.71861895010990795</v>
      </c>
      <c r="H16" s="752">
        <v>288</v>
      </c>
      <c r="I16" s="789">
        <v>0.75195822454308092</v>
      </c>
      <c r="J16" s="817">
        <v>20570.84</v>
      </c>
      <c r="K16" s="766">
        <v>0.28138104989009211</v>
      </c>
      <c r="L16" s="752">
        <v>95</v>
      </c>
      <c r="M16" s="789">
        <v>0.24804177545691905</v>
      </c>
    </row>
    <row r="17" spans="1:13" ht="14.4" customHeight="1" x14ac:dyDescent="0.3">
      <c r="A17" s="807" t="s">
        <v>1489</v>
      </c>
      <c r="B17" s="798">
        <v>129494.19000000002</v>
      </c>
      <c r="C17" s="748">
        <v>1</v>
      </c>
      <c r="D17" s="811">
        <v>740</v>
      </c>
      <c r="E17" s="814" t="s">
        <v>1489</v>
      </c>
      <c r="F17" s="798">
        <v>80025.410000000018</v>
      </c>
      <c r="G17" s="766">
        <v>0.61798455977059674</v>
      </c>
      <c r="H17" s="752">
        <v>454</v>
      </c>
      <c r="I17" s="789">
        <v>0.61351351351351346</v>
      </c>
      <c r="J17" s="817">
        <v>49468.78</v>
      </c>
      <c r="K17" s="766">
        <v>0.38201544022940326</v>
      </c>
      <c r="L17" s="752">
        <v>286</v>
      </c>
      <c r="M17" s="789">
        <v>0.38648648648648648</v>
      </c>
    </row>
    <row r="18" spans="1:13" ht="14.4" customHeight="1" x14ac:dyDescent="0.3">
      <c r="A18" s="807" t="s">
        <v>1490</v>
      </c>
      <c r="B18" s="798">
        <v>176793.62000000002</v>
      </c>
      <c r="C18" s="748">
        <v>1</v>
      </c>
      <c r="D18" s="811">
        <v>963</v>
      </c>
      <c r="E18" s="814" t="s">
        <v>1490</v>
      </c>
      <c r="F18" s="798">
        <v>119025.27000000002</v>
      </c>
      <c r="G18" s="766">
        <v>0.6732441476112091</v>
      </c>
      <c r="H18" s="752">
        <v>636</v>
      </c>
      <c r="I18" s="789">
        <v>0.66043613707165105</v>
      </c>
      <c r="J18" s="817">
        <v>57768.35</v>
      </c>
      <c r="K18" s="766">
        <v>0.3267558523887909</v>
      </c>
      <c r="L18" s="752">
        <v>327</v>
      </c>
      <c r="M18" s="789">
        <v>0.33956386292834889</v>
      </c>
    </row>
    <row r="19" spans="1:13" ht="14.4" customHeight="1" x14ac:dyDescent="0.3">
      <c r="A19" s="807" t="s">
        <v>1491</v>
      </c>
      <c r="B19" s="798">
        <v>13990.3</v>
      </c>
      <c r="C19" s="748">
        <v>1</v>
      </c>
      <c r="D19" s="811">
        <v>99</v>
      </c>
      <c r="E19" s="814" t="s">
        <v>1491</v>
      </c>
      <c r="F19" s="798">
        <v>6631.04</v>
      </c>
      <c r="G19" s="766">
        <v>0.4739741106337963</v>
      </c>
      <c r="H19" s="752">
        <v>51</v>
      </c>
      <c r="I19" s="789">
        <v>0.51515151515151514</v>
      </c>
      <c r="J19" s="817">
        <v>7359.26</v>
      </c>
      <c r="K19" s="766">
        <v>0.52602588936620376</v>
      </c>
      <c r="L19" s="752">
        <v>48</v>
      </c>
      <c r="M19" s="789">
        <v>0.48484848484848486</v>
      </c>
    </row>
    <row r="20" spans="1:13" ht="14.4" customHeight="1" x14ac:dyDescent="0.3">
      <c r="A20" s="807" t="s">
        <v>1492</v>
      </c>
      <c r="B20" s="798">
        <v>73717.280000000028</v>
      </c>
      <c r="C20" s="748">
        <v>1</v>
      </c>
      <c r="D20" s="811">
        <v>475</v>
      </c>
      <c r="E20" s="814" t="s">
        <v>1492</v>
      </c>
      <c r="F20" s="798">
        <v>49408.050000000025</v>
      </c>
      <c r="G20" s="766">
        <v>0.6702370190544199</v>
      </c>
      <c r="H20" s="752">
        <v>346</v>
      </c>
      <c r="I20" s="789">
        <v>0.72842105263157897</v>
      </c>
      <c r="J20" s="817">
        <v>24309.23000000001</v>
      </c>
      <c r="K20" s="766">
        <v>0.32976298094558021</v>
      </c>
      <c r="L20" s="752">
        <v>129</v>
      </c>
      <c r="M20" s="789">
        <v>0.27157894736842103</v>
      </c>
    </row>
    <row r="21" spans="1:13" ht="14.4" customHeight="1" x14ac:dyDescent="0.3">
      <c r="A21" s="807" t="s">
        <v>1493</v>
      </c>
      <c r="B21" s="798">
        <v>14594.859999999999</v>
      </c>
      <c r="C21" s="748">
        <v>1</v>
      </c>
      <c r="D21" s="811">
        <v>64</v>
      </c>
      <c r="E21" s="814" t="s">
        <v>1493</v>
      </c>
      <c r="F21" s="798">
        <v>11751.97</v>
      </c>
      <c r="G21" s="766">
        <v>0.80521293112780801</v>
      </c>
      <c r="H21" s="752">
        <v>46</v>
      </c>
      <c r="I21" s="789">
        <v>0.71875</v>
      </c>
      <c r="J21" s="817">
        <v>2842.89</v>
      </c>
      <c r="K21" s="766">
        <v>0.19478706887219199</v>
      </c>
      <c r="L21" s="752">
        <v>18</v>
      </c>
      <c r="M21" s="789">
        <v>0.28125</v>
      </c>
    </row>
    <row r="22" spans="1:13" ht="14.4" customHeight="1" x14ac:dyDescent="0.3">
      <c r="A22" s="807" t="s">
        <v>1494</v>
      </c>
      <c r="B22" s="798">
        <v>123285.54</v>
      </c>
      <c r="C22" s="748">
        <v>1</v>
      </c>
      <c r="D22" s="811">
        <v>661</v>
      </c>
      <c r="E22" s="814" t="s">
        <v>1494</v>
      </c>
      <c r="F22" s="798">
        <v>57745.190000000017</v>
      </c>
      <c r="G22" s="766">
        <v>0.46838574905053765</v>
      </c>
      <c r="H22" s="752">
        <v>422</v>
      </c>
      <c r="I22" s="789">
        <v>0.63842662632375191</v>
      </c>
      <c r="J22" s="817">
        <v>65540.349999999977</v>
      </c>
      <c r="K22" s="766">
        <v>0.53161425094946235</v>
      </c>
      <c r="L22" s="752">
        <v>239</v>
      </c>
      <c r="M22" s="789">
        <v>0.36157337367624809</v>
      </c>
    </row>
    <row r="23" spans="1:13" ht="14.4" customHeight="1" x14ac:dyDescent="0.3">
      <c r="A23" s="807" t="s">
        <v>1495</v>
      </c>
      <c r="B23" s="798">
        <v>28558.990000000013</v>
      </c>
      <c r="C23" s="748">
        <v>1</v>
      </c>
      <c r="D23" s="811">
        <v>206</v>
      </c>
      <c r="E23" s="814" t="s">
        <v>1495</v>
      </c>
      <c r="F23" s="798">
        <v>24137.860000000011</v>
      </c>
      <c r="G23" s="766">
        <v>0.84519305479640561</v>
      </c>
      <c r="H23" s="752">
        <v>170</v>
      </c>
      <c r="I23" s="789">
        <v>0.82524271844660191</v>
      </c>
      <c r="J23" s="817">
        <v>4421.1299999999992</v>
      </c>
      <c r="K23" s="766">
        <v>0.15480694520359428</v>
      </c>
      <c r="L23" s="752">
        <v>36</v>
      </c>
      <c r="M23" s="789">
        <v>0.17475728155339806</v>
      </c>
    </row>
    <row r="24" spans="1:13" ht="14.4" customHeight="1" x14ac:dyDescent="0.3">
      <c r="A24" s="807" t="s">
        <v>1496</v>
      </c>
      <c r="B24" s="798">
        <v>93647.920000000013</v>
      </c>
      <c r="C24" s="748">
        <v>1</v>
      </c>
      <c r="D24" s="811">
        <v>508</v>
      </c>
      <c r="E24" s="814" t="s">
        <v>1496</v>
      </c>
      <c r="F24" s="798">
        <v>71435.87000000001</v>
      </c>
      <c r="G24" s="766">
        <v>0.76281320503434569</v>
      </c>
      <c r="H24" s="752">
        <v>370</v>
      </c>
      <c r="I24" s="789">
        <v>0.72834645669291342</v>
      </c>
      <c r="J24" s="817">
        <v>22212.049999999996</v>
      </c>
      <c r="K24" s="766">
        <v>0.23718679496565426</v>
      </c>
      <c r="L24" s="752">
        <v>138</v>
      </c>
      <c r="M24" s="789">
        <v>0.27165354330708663</v>
      </c>
    </row>
    <row r="25" spans="1:13" ht="14.4" customHeight="1" x14ac:dyDescent="0.3">
      <c r="A25" s="807" t="s">
        <v>1497</v>
      </c>
      <c r="B25" s="798">
        <v>47198.63</v>
      </c>
      <c r="C25" s="748">
        <v>1</v>
      </c>
      <c r="D25" s="811">
        <v>276</v>
      </c>
      <c r="E25" s="814" t="s">
        <v>1497</v>
      </c>
      <c r="F25" s="798">
        <v>32791.68</v>
      </c>
      <c r="G25" s="766">
        <v>0.69475914872952882</v>
      </c>
      <c r="H25" s="752">
        <v>186</v>
      </c>
      <c r="I25" s="789">
        <v>0.67391304347826086</v>
      </c>
      <c r="J25" s="817">
        <v>14406.949999999999</v>
      </c>
      <c r="K25" s="766">
        <v>0.30524085127047118</v>
      </c>
      <c r="L25" s="752">
        <v>90</v>
      </c>
      <c r="M25" s="789">
        <v>0.32608695652173914</v>
      </c>
    </row>
    <row r="26" spans="1:13" ht="14.4" customHeight="1" x14ac:dyDescent="0.3">
      <c r="A26" s="807" t="s">
        <v>1498</v>
      </c>
      <c r="B26" s="798">
        <v>3904.2000000000003</v>
      </c>
      <c r="C26" s="748">
        <v>1</v>
      </c>
      <c r="D26" s="811">
        <v>27</v>
      </c>
      <c r="E26" s="814" t="s">
        <v>1498</v>
      </c>
      <c r="F26" s="798">
        <v>1989.0900000000001</v>
      </c>
      <c r="G26" s="766">
        <v>0.50947441217150757</v>
      </c>
      <c r="H26" s="752">
        <v>16</v>
      </c>
      <c r="I26" s="789">
        <v>0.59259259259259256</v>
      </c>
      <c r="J26" s="817">
        <v>1915.1100000000001</v>
      </c>
      <c r="K26" s="766">
        <v>0.49052558782849237</v>
      </c>
      <c r="L26" s="752">
        <v>11</v>
      </c>
      <c r="M26" s="789">
        <v>0.40740740740740738</v>
      </c>
    </row>
    <row r="27" spans="1:13" ht="14.4" customHeight="1" x14ac:dyDescent="0.3">
      <c r="A27" s="807" t="s">
        <v>1499</v>
      </c>
      <c r="B27" s="798">
        <v>83613.660000000018</v>
      </c>
      <c r="C27" s="748">
        <v>1</v>
      </c>
      <c r="D27" s="811">
        <v>482</v>
      </c>
      <c r="E27" s="814" t="s">
        <v>1499</v>
      </c>
      <c r="F27" s="798">
        <v>60422.530000000013</v>
      </c>
      <c r="G27" s="766">
        <v>0.72263945867218349</v>
      </c>
      <c r="H27" s="752">
        <v>336</v>
      </c>
      <c r="I27" s="789">
        <v>0.69709543568464727</v>
      </c>
      <c r="J27" s="817">
        <v>23191.130000000008</v>
      </c>
      <c r="K27" s="766">
        <v>0.27736054132781657</v>
      </c>
      <c r="L27" s="752">
        <v>146</v>
      </c>
      <c r="M27" s="789">
        <v>0.30290456431535268</v>
      </c>
    </row>
    <row r="28" spans="1:13" ht="14.4" customHeight="1" thickBot="1" x14ac:dyDescent="0.35">
      <c r="A28" s="808" t="s">
        <v>1500</v>
      </c>
      <c r="B28" s="799">
        <v>44157.58</v>
      </c>
      <c r="C28" s="755">
        <v>1</v>
      </c>
      <c r="D28" s="812">
        <v>193</v>
      </c>
      <c r="E28" s="815" t="s">
        <v>1500</v>
      </c>
      <c r="F28" s="799">
        <v>24240</v>
      </c>
      <c r="G28" s="767">
        <v>0.54894312595934824</v>
      </c>
      <c r="H28" s="759">
        <v>135</v>
      </c>
      <c r="I28" s="790">
        <v>0.69948186528497414</v>
      </c>
      <c r="J28" s="818">
        <v>19917.580000000002</v>
      </c>
      <c r="K28" s="767">
        <v>0.4510568740406517</v>
      </c>
      <c r="L28" s="759">
        <v>58</v>
      </c>
      <c r="M28" s="790">
        <v>0.30051813471502592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2869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1894417.8600000064</v>
      </c>
      <c r="N3" s="70">
        <f>SUBTOTAL(9,N7:N1048576)</f>
        <v>13807</v>
      </c>
      <c r="O3" s="70">
        <f>SUBTOTAL(9,O7:O1048576)</f>
        <v>7762</v>
      </c>
      <c r="P3" s="70">
        <f>SUBTOTAL(9,P7:P1048576)</f>
        <v>1253251.9699999981</v>
      </c>
      <c r="Q3" s="71">
        <f>IF(M3=0,0,P3/M3)</f>
        <v>0.6615499127526141</v>
      </c>
      <c r="R3" s="70">
        <f>SUBTOTAL(9,R7:R1048576)</f>
        <v>9205</v>
      </c>
      <c r="S3" s="71">
        <f>IF(N3=0,0,R3/N3)</f>
        <v>0.6666908090099225</v>
      </c>
      <c r="T3" s="70">
        <f>SUBTOTAL(9,T7:T1048576)</f>
        <v>5304</v>
      </c>
      <c r="U3" s="72">
        <f>IF(O3=0,0,T3/O3)</f>
        <v>0.68332903890749808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1462</v>
      </c>
      <c r="C7" s="825" t="s">
        <v>1468</v>
      </c>
      <c r="D7" s="826" t="s">
        <v>2865</v>
      </c>
      <c r="E7" s="827" t="s">
        <v>1477</v>
      </c>
      <c r="F7" s="825" t="s">
        <v>1463</v>
      </c>
      <c r="G7" s="825" t="s">
        <v>1501</v>
      </c>
      <c r="H7" s="825" t="s">
        <v>577</v>
      </c>
      <c r="I7" s="825" t="s">
        <v>1502</v>
      </c>
      <c r="J7" s="825" t="s">
        <v>1503</v>
      </c>
      <c r="K7" s="825" t="s">
        <v>1504</v>
      </c>
      <c r="L7" s="828">
        <v>57.76</v>
      </c>
      <c r="M7" s="828">
        <v>462.08</v>
      </c>
      <c r="N7" s="825">
        <v>8</v>
      </c>
      <c r="O7" s="829">
        <v>6.5</v>
      </c>
      <c r="P7" s="828">
        <v>346.56</v>
      </c>
      <c r="Q7" s="830">
        <v>0.75</v>
      </c>
      <c r="R7" s="825">
        <v>6</v>
      </c>
      <c r="S7" s="830">
        <v>0.75</v>
      </c>
      <c r="T7" s="829">
        <v>5</v>
      </c>
      <c r="U7" s="231">
        <v>0.76923076923076927</v>
      </c>
    </row>
    <row r="8" spans="1:21" ht="14.4" customHeight="1" x14ac:dyDescent="0.3">
      <c r="A8" s="831">
        <v>13</v>
      </c>
      <c r="B8" s="832" t="s">
        <v>1462</v>
      </c>
      <c r="C8" s="832" t="s">
        <v>1468</v>
      </c>
      <c r="D8" s="833" t="s">
        <v>2865</v>
      </c>
      <c r="E8" s="834" t="s">
        <v>1477</v>
      </c>
      <c r="F8" s="832" t="s">
        <v>1463</v>
      </c>
      <c r="G8" s="832" t="s">
        <v>1505</v>
      </c>
      <c r="H8" s="832" t="s">
        <v>577</v>
      </c>
      <c r="I8" s="832" t="s">
        <v>1506</v>
      </c>
      <c r="J8" s="832" t="s">
        <v>1507</v>
      </c>
      <c r="K8" s="832" t="s">
        <v>1508</v>
      </c>
      <c r="L8" s="835">
        <v>80.23</v>
      </c>
      <c r="M8" s="835">
        <v>80.23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13</v>
      </c>
      <c r="B9" s="832" t="s">
        <v>1462</v>
      </c>
      <c r="C9" s="832" t="s">
        <v>1468</v>
      </c>
      <c r="D9" s="833" t="s">
        <v>2865</v>
      </c>
      <c r="E9" s="834" t="s">
        <v>1477</v>
      </c>
      <c r="F9" s="832" t="s">
        <v>1463</v>
      </c>
      <c r="G9" s="832" t="s">
        <v>1509</v>
      </c>
      <c r="H9" s="832" t="s">
        <v>577</v>
      </c>
      <c r="I9" s="832" t="s">
        <v>1510</v>
      </c>
      <c r="J9" s="832" t="s">
        <v>1511</v>
      </c>
      <c r="K9" s="832" t="s">
        <v>1512</v>
      </c>
      <c r="L9" s="835">
        <v>75.819999999999993</v>
      </c>
      <c r="M9" s="835">
        <v>1440.5799999999995</v>
      </c>
      <c r="N9" s="832">
        <v>19</v>
      </c>
      <c r="O9" s="836">
        <v>13.5</v>
      </c>
      <c r="P9" s="835">
        <v>1137.2999999999995</v>
      </c>
      <c r="Q9" s="837">
        <v>0.78947368421052622</v>
      </c>
      <c r="R9" s="832">
        <v>15</v>
      </c>
      <c r="S9" s="837">
        <v>0.78947368421052633</v>
      </c>
      <c r="T9" s="836">
        <v>11.5</v>
      </c>
      <c r="U9" s="838">
        <v>0.85185185185185186</v>
      </c>
    </row>
    <row r="10" spans="1:21" ht="14.4" customHeight="1" x14ac:dyDescent="0.3">
      <c r="A10" s="831">
        <v>13</v>
      </c>
      <c r="B10" s="832" t="s">
        <v>1462</v>
      </c>
      <c r="C10" s="832" t="s">
        <v>1468</v>
      </c>
      <c r="D10" s="833" t="s">
        <v>2865</v>
      </c>
      <c r="E10" s="834" t="s">
        <v>1477</v>
      </c>
      <c r="F10" s="832" t="s">
        <v>1463</v>
      </c>
      <c r="G10" s="832" t="s">
        <v>1513</v>
      </c>
      <c r="H10" s="832" t="s">
        <v>612</v>
      </c>
      <c r="I10" s="832" t="s">
        <v>1271</v>
      </c>
      <c r="J10" s="832" t="s">
        <v>969</v>
      </c>
      <c r="K10" s="832" t="s">
        <v>1272</v>
      </c>
      <c r="L10" s="835">
        <v>430.05</v>
      </c>
      <c r="M10" s="835">
        <v>430.05</v>
      </c>
      <c r="N10" s="832">
        <v>1</v>
      </c>
      <c r="O10" s="836">
        <v>1</v>
      </c>
      <c r="P10" s="835">
        <v>430.05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13</v>
      </c>
      <c r="B11" s="832" t="s">
        <v>1462</v>
      </c>
      <c r="C11" s="832" t="s">
        <v>1468</v>
      </c>
      <c r="D11" s="833" t="s">
        <v>2865</v>
      </c>
      <c r="E11" s="834" t="s">
        <v>1477</v>
      </c>
      <c r="F11" s="832" t="s">
        <v>1463</v>
      </c>
      <c r="G11" s="832" t="s">
        <v>1514</v>
      </c>
      <c r="H11" s="832" t="s">
        <v>612</v>
      </c>
      <c r="I11" s="832" t="s">
        <v>1515</v>
      </c>
      <c r="J11" s="832" t="s">
        <v>1516</v>
      </c>
      <c r="K11" s="832" t="s">
        <v>1517</v>
      </c>
      <c r="L11" s="835">
        <v>119.7</v>
      </c>
      <c r="M11" s="835">
        <v>239.4</v>
      </c>
      <c r="N11" s="832">
        <v>2</v>
      </c>
      <c r="O11" s="836">
        <v>1</v>
      </c>
      <c r="P11" s="835">
        <v>239.4</v>
      </c>
      <c r="Q11" s="837">
        <v>1</v>
      </c>
      <c r="R11" s="832">
        <v>2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13</v>
      </c>
      <c r="B12" s="832" t="s">
        <v>1462</v>
      </c>
      <c r="C12" s="832" t="s">
        <v>1468</v>
      </c>
      <c r="D12" s="833" t="s">
        <v>2865</v>
      </c>
      <c r="E12" s="834" t="s">
        <v>1477</v>
      </c>
      <c r="F12" s="832" t="s">
        <v>1463</v>
      </c>
      <c r="G12" s="832" t="s">
        <v>1514</v>
      </c>
      <c r="H12" s="832" t="s">
        <v>612</v>
      </c>
      <c r="I12" s="832" t="s">
        <v>1515</v>
      </c>
      <c r="J12" s="832" t="s">
        <v>1516</v>
      </c>
      <c r="K12" s="832" t="s">
        <v>1517</v>
      </c>
      <c r="L12" s="835">
        <v>70.540000000000006</v>
      </c>
      <c r="M12" s="835">
        <v>634.86000000000013</v>
      </c>
      <c r="N12" s="832">
        <v>9</v>
      </c>
      <c r="O12" s="836">
        <v>3.5</v>
      </c>
      <c r="P12" s="835">
        <v>634.86000000000013</v>
      </c>
      <c r="Q12" s="837">
        <v>1</v>
      </c>
      <c r="R12" s="832">
        <v>9</v>
      </c>
      <c r="S12" s="837">
        <v>1</v>
      </c>
      <c r="T12" s="836">
        <v>3.5</v>
      </c>
      <c r="U12" s="838">
        <v>1</v>
      </c>
    </row>
    <row r="13" spans="1:21" ht="14.4" customHeight="1" x14ac:dyDescent="0.3">
      <c r="A13" s="831">
        <v>13</v>
      </c>
      <c r="B13" s="832" t="s">
        <v>1462</v>
      </c>
      <c r="C13" s="832" t="s">
        <v>1468</v>
      </c>
      <c r="D13" s="833" t="s">
        <v>2865</v>
      </c>
      <c r="E13" s="834" t="s">
        <v>1477</v>
      </c>
      <c r="F13" s="832" t="s">
        <v>1463</v>
      </c>
      <c r="G13" s="832" t="s">
        <v>1514</v>
      </c>
      <c r="H13" s="832" t="s">
        <v>612</v>
      </c>
      <c r="I13" s="832" t="s">
        <v>1518</v>
      </c>
      <c r="J13" s="832" t="s">
        <v>1516</v>
      </c>
      <c r="K13" s="832" t="s">
        <v>1519</v>
      </c>
      <c r="L13" s="835">
        <v>141.09</v>
      </c>
      <c r="M13" s="835">
        <v>282.18</v>
      </c>
      <c r="N13" s="832">
        <v>2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13</v>
      </c>
      <c r="B14" s="832" t="s">
        <v>1462</v>
      </c>
      <c r="C14" s="832" t="s">
        <v>1468</v>
      </c>
      <c r="D14" s="833" t="s">
        <v>2865</v>
      </c>
      <c r="E14" s="834" t="s">
        <v>1477</v>
      </c>
      <c r="F14" s="832" t="s">
        <v>1463</v>
      </c>
      <c r="G14" s="832" t="s">
        <v>1520</v>
      </c>
      <c r="H14" s="832" t="s">
        <v>577</v>
      </c>
      <c r="I14" s="832" t="s">
        <v>1521</v>
      </c>
      <c r="J14" s="832" t="s">
        <v>1522</v>
      </c>
      <c r="K14" s="832" t="s">
        <v>1523</v>
      </c>
      <c r="L14" s="835">
        <v>36.76</v>
      </c>
      <c r="M14" s="835">
        <v>36.76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13</v>
      </c>
      <c r="B15" s="832" t="s">
        <v>1462</v>
      </c>
      <c r="C15" s="832" t="s">
        <v>1468</v>
      </c>
      <c r="D15" s="833" t="s">
        <v>2865</v>
      </c>
      <c r="E15" s="834" t="s">
        <v>1477</v>
      </c>
      <c r="F15" s="832" t="s">
        <v>1463</v>
      </c>
      <c r="G15" s="832" t="s">
        <v>1524</v>
      </c>
      <c r="H15" s="832" t="s">
        <v>612</v>
      </c>
      <c r="I15" s="832" t="s">
        <v>1525</v>
      </c>
      <c r="J15" s="832" t="s">
        <v>1526</v>
      </c>
      <c r="K15" s="832" t="s">
        <v>1527</v>
      </c>
      <c r="L15" s="835">
        <v>103.8</v>
      </c>
      <c r="M15" s="835">
        <v>2076</v>
      </c>
      <c r="N15" s="832">
        <v>20</v>
      </c>
      <c r="O15" s="836">
        <v>6.5</v>
      </c>
      <c r="P15" s="835">
        <v>1557</v>
      </c>
      <c r="Q15" s="837">
        <v>0.75</v>
      </c>
      <c r="R15" s="832">
        <v>15</v>
      </c>
      <c r="S15" s="837">
        <v>0.75</v>
      </c>
      <c r="T15" s="836">
        <v>5</v>
      </c>
      <c r="U15" s="838">
        <v>0.76923076923076927</v>
      </c>
    </row>
    <row r="16" spans="1:21" ht="14.4" customHeight="1" x14ac:dyDescent="0.3">
      <c r="A16" s="831">
        <v>13</v>
      </c>
      <c r="B16" s="832" t="s">
        <v>1462</v>
      </c>
      <c r="C16" s="832" t="s">
        <v>1468</v>
      </c>
      <c r="D16" s="833" t="s">
        <v>2865</v>
      </c>
      <c r="E16" s="834" t="s">
        <v>1477</v>
      </c>
      <c r="F16" s="832" t="s">
        <v>1463</v>
      </c>
      <c r="G16" s="832" t="s">
        <v>1524</v>
      </c>
      <c r="H16" s="832" t="s">
        <v>612</v>
      </c>
      <c r="I16" s="832" t="s">
        <v>1528</v>
      </c>
      <c r="J16" s="832" t="s">
        <v>1526</v>
      </c>
      <c r="K16" s="832" t="s">
        <v>1407</v>
      </c>
      <c r="L16" s="835">
        <v>129.75</v>
      </c>
      <c r="M16" s="835">
        <v>13234.5</v>
      </c>
      <c r="N16" s="832">
        <v>102</v>
      </c>
      <c r="O16" s="836">
        <v>35</v>
      </c>
      <c r="P16" s="835">
        <v>7525.5</v>
      </c>
      <c r="Q16" s="837">
        <v>0.56862745098039214</v>
      </c>
      <c r="R16" s="832">
        <v>58</v>
      </c>
      <c r="S16" s="837">
        <v>0.56862745098039214</v>
      </c>
      <c r="T16" s="836">
        <v>19.5</v>
      </c>
      <c r="U16" s="838">
        <v>0.55714285714285716</v>
      </c>
    </row>
    <row r="17" spans="1:21" ht="14.4" customHeight="1" x14ac:dyDescent="0.3">
      <c r="A17" s="831">
        <v>13</v>
      </c>
      <c r="B17" s="832" t="s">
        <v>1462</v>
      </c>
      <c r="C17" s="832" t="s">
        <v>1468</v>
      </c>
      <c r="D17" s="833" t="s">
        <v>2865</v>
      </c>
      <c r="E17" s="834" t="s">
        <v>1477</v>
      </c>
      <c r="F17" s="832" t="s">
        <v>1463</v>
      </c>
      <c r="G17" s="832" t="s">
        <v>1524</v>
      </c>
      <c r="H17" s="832" t="s">
        <v>577</v>
      </c>
      <c r="I17" s="832" t="s">
        <v>1529</v>
      </c>
      <c r="J17" s="832" t="s">
        <v>1530</v>
      </c>
      <c r="K17" s="832" t="s">
        <v>1527</v>
      </c>
      <c r="L17" s="835">
        <v>103.8</v>
      </c>
      <c r="M17" s="835">
        <v>622.79999999999995</v>
      </c>
      <c r="N17" s="832">
        <v>6</v>
      </c>
      <c r="O17" s="836">
        <v>2</v>
      </c>
      <c r="P17" s="835">
        <v>622.79999999999995</v>
      </c>
      <c r="Q17" s="837">
        <v>1</v>
      </c>
      <c r="R17" s="832">
        <v>6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13</v>
      </c>
      <c r="B18" s="832" t="s">
        <v>1462</v>
      </c>
      <c r="C18" s="832" t="s">
        <v>1468</v>
      </c>
      <c r="D18" s="833" t="s">
        <v>2865</v>
      </c>
      <c r="E18" s="834" t="s">
        <v>1477</v>
      </c>
      <c r="F18" s="832" t="s">
        <v>1463</v>
      </c>
      <c r="G18" s="832" t="s">
        <v>1524</v>
      </c>
      <c r="H18" s="832" t="s">
        <v>577</v>
      </c>
      <c r="I18" s="832" t="s">
        <v>1531</v>
      </c>
      <c r="J18" s="832" t="s">
        <v>1532</v>
      </c>
      <c r="K18" s="832" t="s">
        <v>1405</v>
      </c>
      <c r="L18" s="835">
        <v>155.69999999999999</v>
      </c>
      <c r="M18" s="835">
        <v>2802.5999999999995</v>
      </c>
      <c r="N18" s="832">
        <v>18</v>
      </c>
      <c r="O18" s="836">
        <v>7</v>
      </c>
      <c r="P18" s="835">
        <v>2335.4999999999995</v>
      </c>
      <c r="Q18" s="837">
        <v>0.83333333333333337</v>
      </c>
      <c r="R18" s="832">
        <v>15</v>
      </c>
      <c r="S18" s="837">
        <v>0.83333333333333337</v>
      </c>
      <c r="T18" s="836">
        <v>6</v>
      </c>
      <c r="U18" s="838">
        <v>0.8571428571428571</v>
      </c>
    </row>
    <row r="19" spans="1:21" ht="14.4" customHeight="1" x14ac:dyDescent="0.3">
      <c r="A19" s="831">
        <v>13</v>
      </c>
      <c r="B19" s="832" t="s">
        <v>1462</v>
      </c>
      <c r="C19" s="832" t="s">
        <v>1468</v>
      </c>
      <c r="D19" s="833" t="s">
        <v>2865</v>
      </c>
      <c r="E19" s="834" t="s">
        <v>1477</v>
      </c>
      <c r="F19" s="832" t="s">
        <v>1463</v>
      </c>
      <c r="G19" s="832" t="s">
        <v>1524</v>
      </c>
      <c r="H19" s="832" t="s">
        <v>577</v>
      </c>
      <c r="I19" s="832" t="s">
        <v>1533</v>
      </c>
      <c r="J19" s="832" t="s">
        <v>640</v>
      </c>
      <c r="K19" s="832" t="s">
        <v>1407</v>
      </c>
      <c r="L19" s="835">
        <v>129.75</v>
      </c>
      <c r="M19" s="835">
        <v>1297.5</v>
      </c>
      <c r="N19" s="832">
        <v>10</v>
      </c>
      <c r="O19" s="836">
        <v>3</v>
      </c>
      <c r="P19" s="835">
        <v>908.25</v>
      </c>
      <c r="Q19" s="837">
        <v>0.7</v>
      </c>
      <c r="R19" s="832">
        <v>7</v>
      </c>
      <c r="S19" s="837">
        <v>0.7</v>
      </c>
      <c r="T19" s="836">
        <v>2</v>
      </c>
      <c r="U19" s="838">
        <v>0.66666666666666663</v>
      </c>
    </row>
    <row r="20" spans="1:21" ht="14.4" customHeight="1" x14ac:dyDescent="0.3">
      <c r="A20" s="831">
        <v>13</v>
      </c>
      <c r="B20" s="832" t="s">
        <v>1462</v>
      </c>
      <c r="C20" s="832" t="s">
        <v>1468</v>
      </c>
      <c r="D20" s="833" t="s">
        <v>2865</v>
      </c>
      <c r="E20" s="834" t="s">
        <v>1477</v>
      </c>
      <c r="F20" s="832" t="s">
        <v>1463</v>
      </c>
      <c r="G20" s="832" t="s">
        <v>1524</v>
      </c>
      <c r="H20" s="832" t="s">
        <v>577</v>
      </c>
      <c r="I20" s="832" t="s">
        <v>1534</v>
      </c>
      <c r="J20" s="832" t="s">
        <v>1535</v>
      </c>
      <c r="K20" s="832" t="s">
        <v>1405</v>
      </c>
      <c r="L20" s="835">
        <v>155.69999999999999</v>
      </c>
      <c r="M20" s="835">
        <v>934.19999999999993</v>
      </c>
      <c r="N20" s="832">
        <v>6</v>
      </c>
      <c r="O20" s="836">
        <v>1.5</v>
      </c>
      <c r="P20" s="835">
        <v>934.19999999999993</v>
      </c>
      <c r="Q20" s="837">
        <v>1</v>
      </c>
      <c r="R20" s="832">
        <v>6</v>
      </c>
      <c r="S20" s="837">
        <v>1</v>
      </c>
      <c r="T20" s="836">
        <v>1.5</v>
      </c>
      <c r="U20" s="838">
        <v>1</v>
      </c>
    </row>
    <row r="21" spans="1:21" ht="14.4" customHeight="1" x14ac:dyDescent="0.3">
      <c r="A21" s="831">
        <v>13</v>
      </c>
      <c r="B21" s="832" t="s">
        <v>1462</v>
      </c>
      <c r="C21" s="832" t="s">
        <v>1468</v>
      </c>
      <c r="D21" s="833" t="s">
        <v>2865</v>
      </c>
      <c r="E21" s="834" t="s">
        <v>1477</v>
      </c>
      <c r="F21" s="832" t="s">
        <v>1463</v>
      </c>
      <c r="G21" s="832" t="s">
        <v>1524</v>
      </c>
      <c r="H21" s="832" t="s">
        <v>577</v>
      </c>
      <c r="I21" s="832" t="s">
        <v>1536</v>
      </c>
      <c r="J21" s="832" t="s">
        <v>1537</v>
      </c>
      <c r="K21" s="832" t="s">
        <v>1527</v>
      </c>
      <c r="L21" s="835">
        <v>103.8</v>
      </c>
      <c r="M21" s="835">
        <v>622.79999999999995</v>
      </c>
      <c r="N21" s="832">
        <v>6</v>
      </c>
      <c r="O21" s="836">
        <v>1.5</v>
      </c>
      <c r="P21" s="835">
        <v>311.39999999999998</v>
      </c>
      <c r="Q21" s="837">
        <v>0.5</v>
      </c>
      <c r="R21" s="832">
        <v>3</v>
      </c>
      <c r="S21" s="837">
        <v>0.5</v>
      </c>
      <c r="T21" s="836">
        <v>0.5</v>
      </c>
      <c r="U21" s="838">
        <v>0.33333333333333331</v>
      </c>
    </row>
    <row r="22" spans="1:21" ht="14.4" customHeight="1" x14ac:dyDescent="0.3">
      <c r="A22" s="831">
        <v>13</v>
      </c>
      <c r="B22" s="832" t="s">
        <v>1462</v>
      </c>
      <c r="C22" s="832" t="s">
        <v>1468</v>
      </c>
      <c r="D22" s="833" t="s">
        <v>2865</v>
      </c>
      <c r="E22" s="834" t="s">
        <v>1477</v>
      </c>
      <c r="F22" s="832" t="s">
        <v>1463</v>
      </c>
      <c r="G22" s="832" t="s">
        <v>1538</v>
      </c>
      <c r="H22" s="832" t="s">
        <v>577</v>
      </c>
      <c r="I22" s="832" t="s">
        <v>1539</v>
      </c>
      <c r="J22" s="832" t="s">
        <v>1540</v>
      </c>
      <c r="K22" s="832" t="s">
        <v>1541</v>
      </c>
      <c r="L22" s="835">
        <v>46.03</v>
      </c>
      <c r="M22" s="835">
        <v>92.06</v>
      </c>
      <c r="N22" s="832">
        <v>2</v>
      </c>
      <c r="O22" s="836">
        <v>1</v>
      </c>
      <c r="P22" s="835">
        <v>92.06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13</v>
      </c>
      <c r="B23" s="832" t="s">
        <v>1462</v>
      </c>
      <c r="C23" s="832" t="s">
        <v>1468</v>
      </c>
      <c r="D23" s="833" t="s">
        <v>2865</v>
      </c>
      <c r="E23" s="834" t="s">
        <v>1477</v>
      </c>
      <c r="F23" s="832" t="s">
        <v>1463</v>
      </c>
      <c r="G23" s="832" t="s">
        <v>1542</v>
      </c>
      <c r="H23" s="832" t="s">
        <v>577</v>
      </c>
      <c r="I23" s="832" t="s">
        <v>1543</v>
      </c>
      <c r="J23" s="832" t="s">
        <v>1544</v>
      </c>
      <c r="K23" s="832" t="s">
        <v>1545</v>
      </c>
      <c r="L23" s="835">
        <v>66.17</v>
      </c>
      <c r="M23" s="835">
        <v>198.51</v>
      </c>
      <c r="N23" s="832">
        <v>3</v>
      </c>
      <c r="O23" s="836">
        <v>1</v>
      </c>
      <c r="P23" s="835">
        <v>198.51</v>
      </c>
      <c r="Q23" s="837">
        <v>1</v>
      </c>
      <c r="R23" s="832">
        <v>3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13</v>
      </c>
      <c r="B24" s="832" t="s">
        <v>1462</v>
      </c>
      <c r="C24" s="832" t="s">
        <v>1468</v>
      </c>
      <c r="D24" s="833" t="s">
        <v>2865</v>
      </c>
      <c r="E24" s="834" t="s">
        <v>1477</v>
      </c>
      <c r="F24" s="832" t="s">
        <v>1463</v>
      </c>
      <c r="G24" s="832" t="s">
        <v>1546</v>
      </c>
      <c r="H24" s="832" t="s">
        <v>577</v>
      </c>
      <c r="I24" s="832" t="s">
        <v>1547</v>
      </c>
      <c r="J24" s="832" t="s">
        <v>1548</v>
      </c>
      <c r="K24" s="832" t="s">
        <v>1549</v>
      </c>
      <c r="L24" s="835">
        <v>102.31</v>
      </c>
      <c r="M24" s="835">
        <v>102.31</v>
      </c>
      <c r="N24" s="832">
        <v>1</v>
      </c>
      <c r="O24" s="836">
        <v>1</v>
      </c>
      <c r="P24" s="835">
        <v>102.31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13</v>
      </c>
      <c r="B25" s="832" t="s">
        <v>1462</v>
      </c>
      <c r="C25" s="832" t="s">
        <v>1468</v>
      </c>
      <c r="D25" s="833" t="s">
        <v>2865</v>
      </c>
      <c r="E25" s="834" t="s">
        <v>1477</v>
      </c>
      <c r="F25" s="832" t="s">
        <v>1463</v>
      </c>
      <c r="G25" s="832" t="s">
        <v>1550</v>
      </c>
      <c r="H25" s="832" t="s">
        <v>577</v>
      </c>
      <c r="I25" s="832" t="s">
        <v>1551</v>
      </c>
      <c r="J25" s="832" t="s">
        <v>1552</v>
      </c>
      <c r="K25" s="832" t="s">
        <v>1044</v>
      </c>
      <c r="L25" s="835">
        <v>170.52</v>
      </c>
      <c r="M25" s="835">
        <v>341.04</v>
      </c>
      <c r="N25" s="832">
        <v>2</v>
      </c>
      <c r="O25" s="836">
        <v>1</v>
      </c>
      <c r="P25" s="835">
        <v>341.04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13</v>
      </c>
      <c r="B26" s="832" t="s">
        <v>1462</v>
      </c>
      <c r="C26" s="832" t="s">
        <v>1468</v>
      </c>
      <c r="D26" s="833" t="s">
        <v>2865</v>
      </c>
      <c r="E26" s="834" t="s">
        <v>1477</v>
      </c>
      <c r="F26" s="832" t="s">
        <v>1463</v>
      </c>
      <c r="G26" s="832" t="s">
        <v>1550</v>
      </c>
      <c r="H26" s="832" t="s">
        <v>577</v>
      </c>
      <c r="I26" s="832" t="s">
        <v>1553</v>
      </c>
      <c r="J26" s="832" t="s">
        <v>1552</v>
      </c>
      <c r="K26" s="832" t="s">
        <v>1554</v>
      </c>
      <c r="L26" s="835">
        <v>55.41</v>
      </c>
      <c r="M26" s="835">
        <v>110.82</v>
      </c>
      <c r="N26" s="832">
        <v>2</v>
      </c>
      <c r="O26" s="836">
        <v>1</v>
      </c>
      <c r="P26" s="835">
        <v>110.82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13</v>
      </c>
      <c r="B27" s="832" t="s">
        <v>1462</v>
      </c>
      <c r="C27" s="832" t="s">
        <v>1468</v>
      </c>
      <c r="D27" s="833" t="s">
        <v>2865</v>
      </c>
      <c r="E27" s="834" t="s">
        <v>1477</v>
      </c>
      <c r="F27" s="832" t="s">
        <v>1463</v>
      </c>
      <c r="G27" s="832" t="s">
        <v>1550</v>
      </c>
      <c r="H27" s="832" t="s">
        <v>612</v>
      </c>
      <c r="I27" s="832" t="s">
        <v>1315</v>
      </c>
      <c r="J27" s="832" t="s">
        <v>1316</v>
      </c>
      <c r="K27" s="832" t="s">
        <v>1044</v>
      </c>
      <c r="L27" s="835">
        <v>170.52</v>
      </c>
      <c r="M27" s="835">
        <v>2046.2400000000002</v>
      </c>
      <c r="N27" s="832">
        <v>12</v>
      </c>
      <c r="O27" s="836">
        <v>3.5</v>
      </c>
      <c r="P27" s="835">
        <v>1364.16</v>
      </c>
      <c r="Q27" s="837">
        <v>0.66666666666666663</v>
      </c>
      <c r="R27" s="832">
        <v>8</v>
      </c>
      <c r="S27" s="837">
        <v>0.66666666666666663</v>
      </c>
      <c r="T27" s="836">
        <v>2.5</v>
      </c>
      <c r="U27" s="838">
        <v>0.7142857142857143</v>
      </c>
    </row>
    <row r="28" spans="1:21" ht="14.4" customHeight="1" x14ac:dyDescent="0.3">
      <c r="A28" s="831">
        <v>13</v>
      </c>
      <c r="B28" s="832" t="s">
        <v>1462</v>
      </c>
      <c r="C28" s="832" t="s">
        <v>1468</v>
      </c>
      <c r="D28" s="833" t="s">
        <v>2865</v>
      </c>
      <c r="E28" s="834" t="s">
        <v>1477</v>
      </c>
      <c r="F28" s="832" t="s">
        <v>1463</v>
      </c>
      <c r="G28" s="832" t="s">
        <v>1550</v>
      </c>
      <c r="H28" s="832" t="s">
        <v>577</v>
      </c>
      <c r="I28" s="832" t="s">
        <v>1555</v>
      </c>
      <c r="J28" s="832" t="s">
        <v>1556</v>
      </c>
      <c r="K28" s="832" t="s">
        <v>1044</v>
      </c>
      <c r="L28" s="835">
        <v>170.52</v>
      </c>
      <c r="M28" s="835">
        <v>3751.44</v>
      </c>
      <c r="N28" s="832">
        <v>22</v>
      </c>
      <c r="O28" s="836">
        <v>7</v>
      </c>
      <c r="P28" s="835">
        <v>3069.36</v>
      </c>
      <c r="Q28" s="837">
        <v>0.81818181818181823</v>
      </c>
      <c r="R28" s="832">
        <v>18</v>
      </c>
      <c r="S28" s="837">
        <v>0.81818181818181823</v>
      </c>
      <c r="T28" s="836">
        <v>5.5</v>
      </c>
      <c r="U28" s="838">
        <v>0.7857142857142857</v>
      </c>
    </row>
    <row r="29" spans="1:21" ht="14.4" customHeight="1" x14ac:dyDescent="0.3">
      <c r="A29" s="831">
        <v>13</v>
      </c>
      <c r="B29" s="832" t="s">
        <v>1462</v>
      </c>
      <c r="C29" s="832" t="s">
        <v>1468</v>
      </c>
      <c r="D29" s="833" t="s">
        <v>2865</v>
      </c>
      <c r="E29" s="834" t="s">
        <v>1477</v>
      </c>
      <c r="F29" s="832" t="s">
        <v>1463</v>
      </c>
      <c r="G29" s="832" t="s">
        <v>1550</v>
      </c>
      <c r="H29" s="832" t="s">
        <v>612</v>
      </c>
      <c r="I29" s="832" t="s">
        <v>1557</v>
      </c>
      <c r="J29" s="832" t="s">
        <v>1316</v>
      </c>
      <c r="K29" s="832" t="s">
        <v>1558</v>
      </c>
      <c r="L29" s="835">
        <v>85.27</v>
      </c>
      <c r="M29" s="835">
        <v>170.54</v>
      </c>
      <c r="N29" s="832">
        <v>2</v>
      </c>
      <c r="O29" s="836">
        <v>0.5</v>
      </c>
      <c r="P29" s="835">
        <v>170.54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13</v>
      </c>
      <c r="B30" s="832" t="s">
        <v>1462</v>
      </c>
      <c r="C30" s="832" t="s">
        <v>1468</v>
      </c>
      <c r="D30" s="833" t="s">
        <v>2865</v>
      </c>
      <c r="E30" s="834" t="s">
        <v>1477</v>
      </c>
      <c r="F30" s="832" t="s">
        <v>1463</v>
      </c>
      <c r="G30" s="832" t="s">
        <v>1559</v>
      </c>
      <c r="H30" s="832" t="s">
        <v>612</v>
      </c>
      <c r="I30" s="832" t="s">
        <v>1560</v>
      </c>
      <c r="J30" s="832" t="s">
        <v>996</v>
      </c>
      <c r="K30" s="832" t="s">
        <v>1561</v>
      </c>
      <c r="L30" s="835">
        <v>0</v>
      </c>
      <c r="M30" s="835">
        <v>0</v>
      </c>
      <c r="N30" s="832">
        <v>3</v>
      </c>
      <c r="O30" s="836">
        <v>2</v>
      </c>
      <c r="P30" s="835">
        <v>0</v>
      </c>
      <c r="Q30" s="837"/>
      <c r="R30" s="832">
        <v>1</v>
      </c>
      <c r="S30" s="837">
        <v>0.33333333333333331</v>
      </c>
      <c r="T30" s="836">
        <v>1</v>
      </c>
      <c r="U30" s="838">
        <v>0.5</v>
      </c>
    </row>
    <row r="31" spans="1:21" ht="14.4" customHeight="1" x14ac:dyDescent="0.3">
      <c r="A31" s="831">
        <v>13</v>
      </c>
      <c r="B31" s="832" t="s">
        <v>1462</v>
      </c>
      <c r="C31" s="832" t="s">
        <v>1468</v>
      </c>
      <c r="D31" s="833" t="s">
        <v>2865</v>
      </c>
      <c r="E31" s="834" t="s">
        <v>1477</v>
      </c>
      <c r="F31" s="832" t="s">
        <v>1463</v>
      </c>
      <c r="G31" s="832" t="s">
        <v>1562</v>
      </c>
      <c r="H31" s="832" t="s">
        <v>577</v>
      </c>
      <c r="I31" s="832" t="s">
        <v>1563</v>
      </c>
      <c r="J31" s="832" t="s">
        <v>1564</v>
      </c>
      <c r="K31" s="832" t="s">
        <v>1565</v>
      </c>
      <c r="L31" s="835">
        <v>0</v>
      </c>
      <c r="M31" s="835">
        <v>0</v>
      </c>
      <c r="N31" s="832">
        <v>9</v>
      </c>
      <c r="O31" s="836">
        <v>5</v>
      </c>
      <c r="P31" s="835">
        <v>0</v>
      </c>
      <c r="Q31" s="837"/>
      <c r="R31" s="832">
        <v>5</v>
      </c>
      <c r="S31" s="837">
        <v>0.55555555555555558</v>
      </c>
      <c r="T31" s="836">
        <v>2.5</v>
      </c>
      <c r="U31" s="838">
        <v>0.5</v>
      </c>
    </row>
    <row r="32" spans="1:21" ht="14.4" customHeight="1" x14ac:dyDescent="0.3">
      <c r="A32" s="831">
        <v>13</v>
      </c>
      <c r="B32" s="832" t="s">
        <v>1462</v>
      </c>
      <c r="C32" s="832" t="s">
        <v>1468</v>
      </c>
      <c r="D32" s="833" t="s">
        <v>2865</v>
      </c>
      <c r="E32" s="834" t="s">
        <v>1477</v>
      </c>
      <c r="F32" s="832" t="s">
        <v>1463</v>
      </c>
      <c r="G32" s="832" t="s">
        <v>1566</v>
      </c>
      <c r="H32" s="832" t="s">
        <v>577</v>
      </c>
      <c r="I32" s="832" t="s">
        <v>1567</v>
      </c>
      <c r="J32" s="832" t="s">
        <v>1568</v>
      </c>
      <c r="K32" s="832" t="s">
        <v>674</v>
      </c>
      <c r="L32" s="835">
        <v>75.819999999999993</v>
      </c>
      <c r="M32" s="835">
        <v>682.38</v>
      </c>
      <c r="N32" s="832">
        <v>9</v>
      </c>
      <c r="O32" s="836">
        <v>6.5</v>
      </c>
      <c r="P32" s="835">
        <v>530.74</v>
      </c>
      <c r="Q32" s="837">
        <v>0.77777777777777779</v>
      </c>
      <c r="R32" s="832">
        <v>7</v>
      </c>
      <c r="S32" s="837">
        <v>0.77777777777777779</v>
      </c>
      <c r="T32" s="836">
        <v>5</v>
      </c>
      <c r="U32" s="838">
        <v>0.76923076923076927</v>
      </c>
    </row>
    <row r="33" spans="1:21" ht="14.4" customHeight="1" x14ac:dyDescent="0.3">
      <c r="A33" s="831">
        <v>13</v>
      </c>
      <c r="B33" s="832" t="s">
        <v>1462</v>
      </c>
      <c r="C33" s="832" t="s">
        <v>1468</v>
      </c>
      <c r="D33" s="833" t="s">
        <v>2865</v>
      </c>
      <c r="E33" s="834" t="s">
        <v>1477</v>
      </c>
      <c r="F33" s="832" t="s">
        <v>1463</v>
      </c>
      <c r="G33" s="832" t="s">
        <v>1566</v>
      </c>
      <c r="H33" s="832" t="s">
        <v>577</v>
      </c>
      <c r="I33" s="832" t="s">
        <v>1569</v>
      </c>
      <c r="J33" s="832" t="s">
        <v>1568</v>
      </c>
      <c r="K33" s="832" t="s">
        <v>1044</v>
      </c>
      <c r="L33" s="835">
        <v>78.33</v>
      </c>
      <c r="M33" s="835">
        <v>626.64</v>
      </c>
      <c r="N33" s="832">
        <v>8</v>
      </c>
      <c r="O33" s="836">
        <v>2.5</v>
      </c>
      <c r="P33" s="835">
        <v>469.97999999999996</v>
      </c>
      <c r="Q33" s="837">
        <v>0.75</v>
      </c>
      <c r="R33" s="832">
        <v>6</v>
      </c>
      <c r="S33" s="837">
        <v>0.75</v>
      </c>
      <c r="T33" s="836">
        <v>2</v>
      </c>
      <c r="U33" s="838">
        <v>0.8</v>
      </c>
    </row>
    <row r="34" spans="1:21" ht="14.4" customHeight="1" x14ac:dyDescent="0.3">
      <c r="A34" s="831">
        <v>13</v>
      </c>
      <c r="B34" s="832" t="s">
        <v>1462</v>
      </c>
      <c r="C34" s="832" t="s">
        <v>1468</v>
      </c>
      <c r="D34" s="833" t="s">
        <v>2865</v>
      </c>
      <c r="E34" s="834" t="s">
        <v>1477</v>
      </c>
      <c r="F34" s="832" t="s">
        <v>1463</v>
      </c>
      <c r="G34" s="832" t="s">
        <v>1566</v>
      </c>
      <c r="H34" s="832" t="s">
        <v>577</v>
      </c>
      <c r="I34" s="832" t="s">
        <v>1570</v>
      </c>
      <c r="J34" s="832" t="s">
        <v>1568</v>
      </c>
      <c r="K34" s="832" t="s">
        <v>1558</v>
      </c>
      <c r="L34" s="835">
        <v>39.17</v>
      </c>
      <c r="M34" s="835">
        <v>78.34</v>
      </c>
      <c r="N34" s="832">
        <v>2</v>
      </c>
      <c r="O34" s="836">
        <v>1</v>
      </c>
      <c r="P34" s="835">
        <v>78.34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13</v>
      </c>
      <c r="B35" s="832" t="s">
        <v>1462</v>
      </c>
      <c r="C35" s="832" t="s">
        <v>1468</v>
      </c>
      <c r="D35" s="833" t="s">
        <v>2865</v>
      </c>
      <c r="E35" s="834" t="s">
        <v>1477</v>
      </c>
      <c r="F35" s="832" t="s">
        <v>1463</v>
      </c>
      <c r="G35" s="832" t="s">
        <v>1566</v>
      </c>
      <c r="H35" s="832" t="s">
        <v>577</v>
      </c>
      <c r="I35" s="832" t="s">
        <v>1571</v>
      </c>
      <c r="J35" s="832" t="s">
        <v>1572</v>
      </c>
      <c r="K35" s="832" t="s">
        <v>1044</v>
      </c>
      <c r="L35" s="835">
        <v>78.33</v>
      </c>
      <c r="M35" s="835">
        <v>156.66</v>
      </c>
      <c r="N35" s="832">
        <v>2</v>
      </c>
      <c r="O35" s="836">
        <v>0.5</v>
      </c>
      <c r="P35" s="835">
        <v>156.66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13</v>
      </c>
      <c r="B36" s="832" t="s">
        <v>1462</v>
      </c>
      <c r="C36" s="832" t="s">
        <v>1468</v>
      </c>
      <c r="D36" s="833" t="s">
        <v>2865</v>
      </c>
      <c r="E36" s="834" t="s">
        <v>1477</v>
      </c>
      <c r="F36" s="832" t="s">
        <v>1463</v>
      </c>
      <c r="G36" s="832" t="s">
        <v>1573</v>
      </c>
      <c r="H36" s="832" t="s">
        <v>612</v>
      </c>
      <c r="I36" s="832" t="s">
        <v>1574</v>
      </c>
      <c r="J36" s="832" t="s">
        <v>1575</v>
      </c>
      <c r="K36" s="832" t="s">
        <v>1576</v>
      </c>
      <c r="L36" s="835">
        <v>19.59</v>
      </c>
      <c r="M36" s="835">
        <v>19.59</v>
      </c>
      <c r="N36" s="832">
        <v>1</v>
      </c>
      <c r="O36" s="836">
        <v>0.5</v>
      </c>
      <c r="P36" s="835">
        <v>19.59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13</v>
      </c>
      <c r="B37" s="832" t="s">
        <v>1462</v>
      </c>
      <c r="C37" s="832" t="s">
        <v>1468</v>
      </c>
      <c r="D37" s="833" t="s">
        <v>2865</v>
      </c>
      <c r="E37" s="834" t="s">
        <v>1477</v>
      </c>
      <c r="F37" s="832" t="s">
        <v>1463</v>
      </c>
      <c r="G37" s="832" t="s">
        <v>1573</v>
      </c>
      <c r="H37" s="832" t="s">
        <v>612</v>
      </c>
      <c r="I37" s="832" t="s">
        <v>1577</v>
      </c>
      <c r="J37" s="832" t="s">
        <v>1575</v>
      </c>
      <c r="K37" s="832" t="s">
        <v>1244</v>
      </c>
      <c r="L37" s="835">
        <v>58.77</v>
      </c>
      <c r="M37" s="835">
        <v>5112.9899999999989</v>
      </c>
      <c r="N37" s="832">
        <v>87</v>
      </c>
      <c r="O37" s="836">
        <v>51.5</v>
      </c>
      <c r="P37" s="835">
        <v>3584.9699999999993</v>
      </c>
      <c r="Q37" s="837">
        <v>0.70114942528735635</v>
      </c>
      <c r="R37" s="832">
        <v>61</v>
      </c>
      <c r="S37" s="837">
        <v>0.70114942528735635</v>
      </c>
      <c r="T37" s="836">
        <v>36.5</v>
      </c>
      <c r="U37" s="838">
        <v>0.70873786407766992</v>
      </c>
    </row>
    <row r="38" spans="1:21" ht="14.4" customHeight="1" x14ac:dyDescent="0.3">
      <c r="A38" s="831">
        <v>13</v>
      </c>
      <c r="B38" s="832" t="s">
        <v>1462</v>
      </c>
      <c r="C38" s="832" t="s">
        <v>1468</v>
      </c>
      <c r="D38" s="833" t="s">
        <v>2865</v>
      </c>
      <c r="E38" s="834" t="s">
        <v>1477</v>
      </c>
      <c r="F38" s="832" t="s">
        <v>1463</v>
      </c>
      <c r="G38" s="832" t="s">
        <v>1573</v>
      </c>
      <c r="H38" s="832" t="s">
        <v>612</v>
      </c>
      <c r="I38" s="832" t="s">
        <v>1578</v>
      </c>
      <c r="J38" s="832" t="s">
        <v>1575</v>
      </c>
      <c r="K38" s="832" t="s">
        <v>1579</v>
      </c>
      <c r="L38" s="835">
        <v>97.96</v>
      </c>
      <c r="M38" s="835">
        <v>97.96</v>
      </c>
      <c r="N38" s="832">
        <v>1</v>
      </c>
      <c r="O38" s="836">
        <v>1</v>
      </c>
      <c r="P38" s="835">
        <v>97.96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13</v>
      </c>
      <c r="B39" s="832" t="s">
        <v>1462</v>
      </c>
      <c r="C39" s="832" t="s">
        <v>1468</v>
      </c>
      <c r="D39" s="833" t="s">
        <v>2865</v>
      </c>
      <c r="E39" s="834" t="s">
        <v>1477</v>
      </c>
      <c r="F39" s="832" t="s">
        <v>1463</v>
      </c>
      <c r="G39" s="832" t="s">
        <v>1573</v>
      </c>
      <c r="H39" s="832" t="s">
        <v>612</v>
      </c>
      <c r="I39" s="832" t="s">
        <v>1580</v>
      </c>
      <c r="J39" s="832" t="s">
        <v>1575</v>
      </c>
      <c r="K39" s="832" t="s">
        <v>1581</v>
      </c>
      <c r="L39" s="835">
        <v>176.32</v>
      </c>
      <c r="M39" s="835">
        <v>352.64</v>
      </c>
      <c r="N39" s="832">
        <v>2</v>
      </c>
      <c r="O39" s="836">
        <v>1.5</v>
      </c>
      <c r="P39" s="835">
        <v>176.32</v>
      </c>
      <c r="Q39" s="837">
        <v>0.5</v>
      </c>
      <c r="R39" s="832">
        <v>1</v>
      </c>
      <c r="S39" s="837">
        <v>0.5</v>
      </c>
      <c r="T39" s="836">
        <v>0.5</v>
      </c>
      <c r="U39" s="838">
        <v>0.33333333333333331</v>
      </c>
    </row>
    <row r="40" spans="1:21" ht="14.4" customHeight="1" x14ac:dyDescent="0.3">
      <c r="A40" s="831">
        <v>13</v>
      </c>
      <c r="B40" s="832" t="s">
        <v>1462</v>
      </c>
      <c r="C40" s="832" t="s">
        <v>1468</v>
      </c>
      <c r="D40" s="833" t="s">
        <v>2865</v>
      </c>
      <c r="E40" s="834" t="s">
        <v>1477</v>
      </c>
      <c r="F40" s="832" t="s">
        <v>1463</v>
      </c>
      <c r="G40" s="832" t="s">
        <v>1573</v>
      </c>
      <c r="H40" s="832" t="s">
        <v>577</v>
      </c>
      <c r="I40" s="832" t="s">
        <v>1582</v>
      </c>
      <c r="J40" s="832" t="s">
        <v>1583</v>
      </c>
      <c r="K40" s="832" t="s">
        <v>1584</v>
      </c>
      <c r="L40" s="835">
        <v>29.39</v>
      </c>
      <c r="M40" s="835">
        <v>58.78</v>
      </c>
      <c r="N40" s="832">
        <v>2</v>
      </c>
      <c r="O40" s="836">
        <v>1</v>
      </c>
      <c r="P40" s="835">
        <v>29.39</v>
      </c>
      <c r="Q40" s="837">
        <v>0.5</v>
      </c>
      <c r="R40" s="832">
        <v>1</v>
      </c>
      <c r="S40" s="837">
        <v>0.5</v>
      </c>
      <c r="T40" s="836">
        <v>0.5</v>
      </c>
      <c r="U40" s="838">
        <v>0.5</v>
      </c>
    </row>
    <row r="41" spans="1:21" ht="14.4" customHeight="1" x14ac:dyDescent="0.3">
      <c r="A41" s="831">
        <v>13</v>
      </c>
      <c r="B41" s="832" t="s">
        <v>1462</v>
      </c>
      <c r="C41" s="832" t="s">
        <v>1468</v>
      </c>
      <c r="D41" s="833" t="s">
        <v>2865</v>
      </c>
      <c r="E41" s="834" t="s">
        <v>1477</v>
      </c>
      <c r="F41" s="832" t="s">
        <v>1463</v>
      </c>
      <c r="G41" s="832" t="s">
        <v>1573</v>
      </c>
      <c r="H41" s="832" t="s">
        <v>577</v>
      </c>
      <c r="I41" s="832" t="s">
        <v>1585</v>
      </c>
      <c r="J41" s="832" t="s">
        <v>1583</v>
      </c>
      <c r="K41" s="832" t="s">
        <v>1586</v>
      </c>
      <c r="L41" s="835">
        <v>11.75</v>
      </c>
      <c r="M41" s="835">
        <v>329</v>
      </c>
      <c r="N41" s="832">
        <v>28</v>
      </c>
      <c r="O41" s="836">
        <v>16.5</v>
      </c>
      <c r="P41" s="835">
        <v>152.75</v>
      </c>
      <c r="Q41" s="837">
        <v>0.4642857142857143</v>
      </c>
      <c r="R41" s="832">
        <v>13</v>
      </c>
      <c r="S41" s="837">
        <v>0.4642857142857143</v>
      </c>
      <c r="T41" s="836">
        <v>7.5</v>
      </c>
      <c r="U41" s="838">
        <v>0.45454545454545453</v>
      </c>
    </row>
    <row r="42" spans="1:21" ht="14.4" customHeight="1" x14ac:dyDescent="0.3">
      <c r="A42" s="831">
        <v>13</v>
      </c>
      <c r="B42" s="832" t="s">
        <v>1462</v>
      </c>
      <c r="C42" s="832" t="s">
        <v>1468</v>
      </c>
      <c r="D42" s="833" t="s">
        <v>2865</v>
      </c>
      <c r="E42" s="834" t="s">
        <v>1477</v>
      </c>
      <c r="F42" s="832" t="s">
        <v>1463</v>
      </c>
      <c r="G42" s="832" t="s">
        <v>1573</v>
      </c>
      <c r="H42" s="832" t="s">
        <v>577</v>
      </c>
      <c r="I42" s="832" t="s">
        <v>1587</v>
      </c>
      <c r="J42" s="832" t="s">
        <v>1583</v>
      </c>
      <c r="K42" s="832" t="s">
        <v>1588</v>
      </c>
      <c r="L42" s="835">
        <v>23.51</v>
      </c>
      <c r="M42" s="835">
        <v>23.51</v>
      </c>
      <c r="N42" s="832">
        <v>1</v>
      </c>
      <c r="O42" s="836">
        <v>0.5</v>
      </c>
      <c r="P42" s="835">
        <v>23.51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13</v>
      </c>
      <c r="B43" s="832" t="s">
        <v>1462</v>
      </c>
      <c r="C43" s="832" t="s">
        <v>1468</v>
      </c>
      <c r="D43" s="833" t="s">
        <v>2865</v>
      </c>
      <c r="E43" s="834" t="s">
        <v>1477</v>
      </c>
      <c r="F43" s="832" t="s">
        <v>1463</v>
      </c>
      <c r="G43" s="832" t="s">
        <v>1589</v>
      </c>
      <c r="H43" s="832" t="s">
        <v>577</v>
      </c>
      <c r="I43" s="832" t="s">
        <v>1590</v>
      </c>
      <c r="J43" s="832" t="s">
        <v>1591</v>
      </c>
      <c r="K43" s="832" t="s">
        <v>1592</v>
      </c>
      <c r="L43" s="835">
        <v>0</v>
      </c>
      <c r="M43" s="835">
        <v>0</v>
      </c>
      <c r="N43" s="832">
        <v>10</v>
      </c>
      <c r="O43" s="836">
        <v>9</v>
      </c>
      <c r="P43" s="835">
        <v>0</v>
      </c>
      <c r="Q43" s="837"/>
      <c r="R43" s="832">
        <v>8</v>
      </c>
      <c r="S43" s="837">
        <v>0.8</v>
      </c>
      <c r="T43" s="836">
        <v>7</v>
      </c>
      <c r="U43" s="838">
        <v>0.77777777777777779</v>
      </c>
    </row>
    <row r="44" spans="1:21" ht="14.4" customHeight="1" x14ac:dyDescent="0.3">
      <c r="A44" s="831">
        <v>13</v>
      </c>
      <c r="B44" s="832" t="s">
        <v>1462</v>
      </c>
      <c r="C44" s="832" t="s">
        <v>1468</v>
      </c>
      <c r="D44" s="833" t="s">
        <v>2865</v>
      </c>
      <c r="E44" s="834" t="s">
        <v>1477</v>
      </c>
      <c r="F44" s="832" t="s">
        <v>1463</v>
      </c>
      <c r="G44" s="832" t="s">
        <v>1589</v>
      </c>
      <c r="H44" s="832" t="s">
        <v>577</v>
      </c>
      <c r="I44" s="832" t="s">
        <v>1593</v>
      </c>
      <c r="J44" s="832" t="s">
        <v>852</v>
      </c>
      <c r="K44" s="832" t="s">
        <v>639</v>
      </c>
      <c r="L44" s="835">
        <v>42.05</v>
      </c>
      <c r="M44" s="835">
        <v>1429.6999999999998</v>
      </c>
      <c r="N44" s="832">
        <v>34</v>
      </c>
      <c r="O44" s="836">
        <v>28</v>
      </c>
      <c r="P44" s="835">
        <v>925.09999999999968</v>
      </c>
      <c r="Q44" s="837">
        <v>0.64705882352941158</v>
      </c>
      <c r="R44" s="832">
        <v>22</v>
      </c>
      <c r="S44" s="837">
        <v>0.6470588235294118</v>
      </c>
      <c r="T44" s="836">
        <v>18</v>
      </c>
      <c r="U44" s="838">
        <v>0.6428571428571429</v>
      </c>
    </row>
    <row r="45" spans="1:21" ht="14.4" customHeight="1" x14ac:dyDescent="0.3">
      <c r="A45" s="831">
        <v>13</v>
      </c>
      <c r="B45" s="832" t="s">
        <v>1462</v>
      </c>
      <c r="C45" s="832" t="s">
        <v>1468</v>
      </c>
      <c r="D45" s="833" t="s">
        <v>2865</v>
      </c>
      <c r="E45" s="834" t="s">
        <v>1477</v>
      </c>
      <c r="F45" s="832" t="s">
        <v>1463</v>
      </c>
      <c r="G45" s="832" t="s">
        <v>1589</v>
      </c>
      <c r="H45" s="832" t="s">
        <v>577</v>
      </c>
      <c r="I45" s="832" t="s">
        <v>1594</v>
      </c>
      <c r="J45" s="832" t="s">
        <v>852</v>
      </c>
      <c r="K45" s="832" t="s">
        <v>639</v>
      </c>
      <c r="L45" s="835">
        <v>42.05</v>
      </c>
      <c r="M45" s="835">
        <v>42.05</v>
      </c>
      <c r="N45" s="832">
        <v>1</v>
      </c>
      <c r="O45" s="836">
        <v>0.5</v>
      </c>
      <c r="P45" s="835">
        <v>42.05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13</v>
      </c>
      <c r="B46" s="832" t="s">
        <v>1462</v>
      </c>
      <c r="C46" s="832" t="s">
        <v>1468</v>
      </c>
      <c r="D46" s="833" t="s">
        <v>2865</v>
      </c>
      <c r="E46" s="834" t="s">
        <v>1477</v>
      </c>
      <c r="F46" s="832" t="s">
        <v>1463</v>
      </c>
      <c r="G46" s="832" t="s">
        <v>1589</v>
      </c>
      <c r="H46" s="832" t="s">
        <v>577</v>
      </c>
      <c r="I46" s="832" t="s">
        <v>1595</v>
      </c>
      <c r="J46" s="832" t="s">
        <v>852</v>
      </c>
      <c r="K46" s="832" t="s">
        <v>853</v>
      </c>
      <c r="L46" s="835">
        <v>42.05</v>
      </c>
      <c r="M46" s="835">
        <v>42.05</v>
      </c>
      <c r="N46" s="832">
        <v>1</v>
      </c>
      <c r="O46" s="836">
        <v>0.5</v>
      </c>
      <c r="P46" s="835">
        <v>42.05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13</v>
      </c>
      <c r="B47" s="832" t="s">
        <v>1462</v>
      </c>
      <c r="C47" s="832" t="s">
        <v>1468</v>
      </c>
      <c r="D47" s="833" t="s">
        <v>2865</v>
      </c>
      <c r="E47" s="834" t="s">
        <v>1477</v>
      </c>
      <c r="F47" s="832" t="s">
        <v>1463</v>
      </c>
      <c r="G47" s="832" t="s">
        <v>1596</v>
      </c>
      <c r="H47" s="832" t="s">
        <v>577</v>
      </c>
      <c r="I47" s="832" t="s">
        <v>1597</v>
      </c>
      <c r="J47" s="832" t="s">
        <v>688</v>
      </c>
      <c r="K47" s="832" t="s">
        <v>1598</v>
      </c>
      <c r="L47" s="835">
        <v>91.11</v>
      </c>
      <c r="M47" s="835">
        <v>182.22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13</v>
      </c>
      <c r="B48" s="832" t="s">
        <v>1462</v>
      </c>
      <c r="C48" s="832" t="s">
        <v>1468</v>
      </c>
      <c r="D48" s="833" t="s">
        <v>2865</v>
      </c>
      <c r="E48" s="834" t="s">
        <v>1477</v>
      </c>
      <c r="F48" s="832" t="s">
        <v>1463</v>
      </c>
      <c r="G48" s="832" t="s">
        <v>1599</v>
      </c>
      <c r="H48" s="832" t="s">
        <v>577</v>
      </c>
      <c r="I48" s="832" t="s">
        <v>1600</v>
      </c>
      <c r="J48" s="832" t="s">
        <v>1601</v>
      </c>
      <c r="K48" s="832" t="s">
        <v>1602</v>
      </c>
      <c r="L48" s="835">
        <v>186.99</v>
      </c>
      <c r="M48" s="835">
        <v>186.99</v>
      </c>
      <c r="N48" s="832">
        <v>1</v>
      </c>
      <c r="O48" s="836">
        <v>0.5</v>
      </c>
      <c r="P48" s="835">
        <v>186.99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13</v>
      </c>
      <c r="B49" s="832" t="s">
        <v>1462</v>
      </c>
      <c r="C49" s="832" t="s">
        <v>1468</v>
      </c>
      <c r="D49" s="833" t="s">
        <v>2865</v>
      </c>
      <c r="E49" s="834" t="s">
        <v>1477</v>
      </c>
      <c r="F49" s="832" t="s">
        <v>1463</v>
      </c>
      <c r="G49" s="832" t="s">
        <v>1603</v>
      </c>
      <c r="H49" s="832" t="s">
        <v>577</v>
      </c>
      <c r="I49" s="832" t="s">
        <v>1604</v>
      </c>
      <c r="J49" s="832" t="s">
        <v>1605</v>
      </c>
      <c r="K49" s="832" t="s">
        <v>1606</v>
      </c>
      <c r="L49" s="835">
        <v>92.85</v>
      </c>
      <c r="M49" s="835">
        <v>1207.0500000000002</v>
      </c>
      <c r="N49" s="832">
        <v>13</v>
      </c>
      <c r="O49" s="836">
        <v>8.5</v>
      </c>
      <c r="P49" s="835">
        <v>649.95000000000005</v>
      </c>
      <c r="Q49" s="837">
        <v>0.53846153846153844</v>
      </c>
      <c r="R49" s="832">
        <v>7</v>
      </c>
      <c r="S49" s="837">
        <v>0.53846153846153844</v>
      </c>
      <c r="T49" s="836">
        <v>4.5</v>
      </c>
      <c r="U49" s="838">
        <v>0.52941176470588236</v>
      </c>
    </row>
    <row r="50" spans="1:21" ht="14.4" customHeight="1" x14ac:dyDescent="0.3">
      <c r="A50" s="831">
        <v>13</v>
      </c>
      <c r="B50" s="832" t="s">
        <v>1462</v>
      </c>
      <c r="C50" s="832" t="s">
        <v>1468</v>
      </c>
      <c r="D50" s="833" t="s">
        <v>2865</v>
      </c>
      <c r="E50" s="834" t="s">
        <v>1477</v>
      </c>
      <c r="F50" s="832" t="s">
        <v>1463</v>
      </c>
      <c r="G50" s="832" t="s">
        <v>1603</v>
      </c>
      <c r="H50" s="832" t="s">
        <v>577</v>
      </c>
      <c r="I50" s="832" t="s">
        <v>1607</v>
      </c>
      <c r="J50" s="832" t="s">
        <v>1605</v>
      </c>
      <c r="K50" s="832" t="s">
        <v>1608</v>
      </c>
      <c r="L50" s="835">
        <v>159.16999999999999</v>
      </c>
      <c r="M50" s="835">
        <v>318.33999999999997</v>
      </c>
      <c r="N50" s="832">
        <v>2</v>
      </c>
      <c r="O50" s="836">
        <v>1.5</v>
      </c>
      <c r="P50" s="835">
        <v>318.33999999999997</v>
      </c>
      <c r="Q50" s="837">
        <v>1</v>
      </c>
      <c r="R50" s="832">
        <v>2</v>
      </c>
      <c r="S50" s="837">
        <v>1</v>
      </c>
      <c r="T50" s="836">
        <v>1.5</v>
      </c>
      <c r="U50" s="838">
        <v>1</v>
      </c>
    </row>
    <row r="51" spans="1:21" ht="14.4" customHeight="1" x14ac:dyDescent="0.3">
      <c r="A51" s="831">
        <v>13</v>
      </c>
      <c r="B51" s="832" t="s">
        <v>1462</v>
      </c>
      <c r="C51" s="832" t="s">
        <v>1468</v>
      </c>
      <c r="D51" s="833" t="s">
        <v>2865</v>
      </c>
      <c r="E51" s="834" t="s">
        <v>1477</v>
      </c>
      <c r="F51" s="832" t="s">
        <v>1463</v>
      </c>
      <c r="G51" s="832" t="s">
        <v>1603</v>
      </c>
      <c r="H51" s="832" t="s">
        <v>577</v>
      </c>
      <c r="I51" s="832" t="s">
        <v>1609</v>
      </c>
      <c r="J51" s="832" t="s">
        <v>1605</v>
      </c>
      <c r="K51" s="832" t="s">
        <v>1610</v>
      </c>
      <c r="L51" s="835">
        <v>477.5</v>
      </c>
      <c r="M51" s="835">
        <v>477.5</v>
      </c>
      <c r="N51" s="832">
        <v>1</v>
      </c>
      <c r="O51" s="836">
        <v>1</v>
      </c>
      <c r="P51" s="835">
        <v>477.5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13</v>
      </c>
      <c r="B52" s="832" t="s">
        <v>1462</v>
      </c>
      <c r="C52" s="832" t="s">
        <v>1468</v>
      </c>
      <c r="D52" s="833" t="s">
        <v>2865</v>
      </c>
      <c r="E52" s="834" t="s">
        <v>1477</v>
      </c>
      <c r="F52" s="832" t="s">
        <v>1463</v>
      </c>
      <c r="G52" s="832" t="s">
        <v>1611</v>
      </c>
      <c r="H52" s="832" t="s">
        <v>577</v>
      </c>
      <c r="I52" s="832" t="s">
        <v>1612</v>
      </c>
      <c r="J52" s="832" t="s">
        <v>833</v>
      </c>
      <c r="K52" s="832" t="s">
        <v>1613</v>
      </c>
      <c r="L52" s="835">
        <v>556.04</v>
      </c>
      <c r="M52" s="835">
        <v>556.04</v>
      </c>
      <c r="N52" s="832">
        <v>1</v>
      </c>
      <c r="O52" s="836">
        <v>1</v>
      </c>
      <c r="P52" s="835">
        <v>556.04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13</v>
      </c>
      <c r="B53" s="832" t="s">
        <v>1462</v>
      </c>
      <c r="C53" s="832" t="s">
        <v>1468</v>
      </c>
      <c r="D53" s="833" t="s">
        <v>2865</v>
      </c>
      <c r="E53" s="834" t="s">
        <v>1477</v>
      </c>
      <c r="F53" s="832" t="s">
        <v>1463</v>
      </c>
      <c r="G53" s="832" t="s">
        <v>1614</v>
      </c>
      <c r="H53" s="832" t="s">
        <v>577</v>
      </c>
      <c r="I53" s="832" t="s">
        <v>1615</v>
      </c>
      <c r="J53" s="832" t="s">
        <v>1616</v>
      </c>
      <c r="K53" s="832" t="s">
        <v>1617</v>
      </c>
      <c r="L53" s="835">
        <v>93.98</v>
      </c>
      <c r="M53" s="835">
        <v>93.98</v>
      </c>
      <c r="N53" s="832">
        <v>1</v>
      </c>
      <c r="O53" s="836">
        <v>1</v>
      </c>
      <c r="P53" s="835">
        <v>93.98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13</v>
      </c>
      <c r="B54" s="832" t="s">
        <v>1462</v>
      </c>
      <c r="C54" s="832" t="s">
        <v>1468</v>
      </c>
      <c r="D54" s="833" t="s">
        <v>2865</v>
      </c>
      <c r="E54" s="834" t="s">
        <v>1477</v>
      </c>
      <c r="F54" s="832" t="s">
        <v>1463</v>
      </c>
      <c r="G54" s="832" t="s">
        <v>1614</v>
      </c>
      <c r="H54" s="832" t="s">
        <v>577</v>
      </c>
      <c r="I54" s="832" t="s">
        <v>1618</v>
      </c>
      <c r="J54" s="832" t="s">
        <v>1619</v>
      </c>
      <c r="K54" s="832" t="s">
        <v>1620</v>
      </c>
      <c r="L54" s="835">
        <v>140.96</v>
      </c>
      <c r="M54" s="835">
        <v>140.96</v>
      </c>
      <c r="N54" s="832">
        <v>1</v>
      </c>
      <c r="O54" s="836">
        <v>1</v>
      </c>
      <c r="P54" s="835">
        <v>140.96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13</v>
      </c>
      <c r="B55" s="832" t="s">
        <v>1462</v>
      </c>
      <c r="C55" s="832" t="s">
        <v>1468</v>
      </c>
      <c r="D55" s="833" t="s">
        <v>2865</v>
      </c>
      <c r="E55" s="834" t="s">
        <v>1477</v>
      </c>
      <c r="F55" s="832" t="s">
        <v>1463</v>
      </c>
      <c r="G55" s="832" t="s">
        <v>1621</v>
      </c>
      <c r="H55" s="832" t="s">
        <v>577</v>
      </c>
      <c r="I55" s="832" t="s">
        <v>1622</v>
      </c>
      <c r="J55" s="832" t="s">
        <v>1623</v>
      </c>
      <c r="K55" s="832" t="s">
        <v>1624</v>
      </c>
      <c r="L55" s="835">
        <v>121.07</v>
      </c>
      <c r="M55" s="835">
        <v>121.07</v>
      </c>
      <c r="N55" s="832">
        <v>1</v>
      </c>
      <c r="O55" s="836">
        <v>0.5</v>
      </c>
      <c r="P55" s="835">
        <v>121.07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13</v>
      </c>
      <c r="B56" s="832" t="s">
        <v>1462</v>
      </c>
      <c r="C56" s="832" t="s">
        <v>1468</v>
      </c>
      <c r="D56" s="833" t="s">
        <v>2865</v>
      </c>
      <c r="E56" s="834" t="s">
        <v>1477</v>
      </c>
      <c r="F56" s="832" t="s">
        <v>1463</v>
      </c>
      <c r="G56" s="832" t="s">
        <v>1625</v>
      </c>
      <c r="H56" s="832" t="s">
        <v>577</v>
      </c>
      <c r="I56" s="832" t="s">
        <v>1626</v>
      </c>
      <c r="J56" s="832" t="s">
        <v>1627</v>
      </c>
      <c r="K56" s="832" t="s">
        <v>1628</v>
      </c>
      <c r="L56" s="835">
        <v>121.07</v>
      </c>
      <c r="M56" s="835">
        <v>363.21</v>
      </c>
      <c r="N56" s="832">
        <v>3</v>
      </c>
      <c r="O56" s="836">
        <v>2.5</v>
      </c>
      <c r="P56" s="835">
        <v>242.14</v>
      </c>
      <c r="Q56" s="837">
        <v>0.66666666666666663</v>
      </c>
      <c r="R56" s="832">
        <v>2</v>
      </c>
      <c r="S56" s="837">
        <v>0.66666666666666663</v>
      </c>
      <c r="T56" s="836">
        <v>1.5</v>
      </c>
      <c r="U56" s="838">
        <v>0.6</v>
      </c>
    </row>
    <row r="57" spans="1:21" ht="14.4" customHeight="1" x14ac:dyDescent="0.3">
      <c r="A57" s="831">
        <v>13</v>
      </c>
      <c r="B57" s="832" t="s">
        <v>1462</v>
      </c>
      <c r="C57" s="832" t="s">
        <v>1468</v>
      </c>
      <c r="D57" s="833" t="s">
        <v>2865</v>
      </c>
      <c r="E57" s="834" t="s">
        <v>1477</v>
      </c>
      <c r="F57" s="832" t="s">
        <v>1463</v>
      </c>
      <c r="G57" s="832" t="s">
        <v>1629</v>
      </c>
      <c r="H57" s="832" t="s">
        <v>577</v>
      </c>
      <c r="I57" s="832" t="s">
        <v>1630</v>
      </c>
      <c r="J57" s="832" t="s">
        <v>1631</v>
      </c>
      <c r="K57" s="832" t="s">
        <v>1632</v>
      </c>
      <c r="L57" s="835">
        <v>176.61</v>
      </c>
      <c r="M57" s="835">
        <v>176.61</v>
      </c>
      <c r="N57" s="832">
        <v>1</v>
      </c>
      <c r="O57" s="836">
        <v>0.5</v>
      </c>
      <c r="P57" s="835">
        <v>176.61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13</v>
      </c>
      <c r="B58" s="832" t="s">
        <v>1462</v>
      </c>
      <c r="C58" s="832" t="s">
        <v>1468</v>
      </c>
      <c r="D58" s="833" t="s">
        <v>2865</v>
      </c>
      <c r="E58" s="834" t="s">
        <v>1477</v>
      </c>
      <c r="F58" s="832" t="s">
        <v>1463</v>
      </c>
      <c r="G58" s="832" t="s">
        <v>1633</v>
      </c>
      <c r="H58" s="832" t="s">
        <v>577</v>
      </c>
      <c r="I58" s="832" t="s">
        <v>1634</v>
      </c>
      <c r="J58" s="832" t="s">
        <v>1635</v>
      </c>
      <c r="K58" s="832" t="s">
        <v>1636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13</v>
      </c>
      <c r="B59" s="832" t="s">
        <v>1462</v>
      </c>
      <c r="C59" s="832" t="s">
        <v>1468</v>
      </c>
      <c r="D59" s="833" t="s">
        <v>2865</v>
      </c>
      <c r="E59" s="834" t="s">
        <v>1477</v>
      </c>
      <c r="F59" s="832" t="s">
        <v>1463</v>
      </c>
      <c r="G59" s="832" t="s">
        <v>1637</v>
      </c>
      <c r="H59" s="832" t="s">
        <v>577</v>
      </c>
      <c r="I59" s="832" t="s">
        <v>1638</v>
      </c>
      <c r="J59" s="832" t="s">
        <v>1058</v>
      </c>
      <c r="K59" s="832" t="s">
        <v>1639</v>
      </c>
      <c r="L59" s="835">
        <v>48.09</v>
      </c>
      <c r="M59" s="835">
        <v>96.18</v>
      </c>
      <c r="N59" s="832">
        <v>2</v>
      </c>
      <c r="O59" s="836">
        <v>1.5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13</v>
      </c>
      <c r="B60" s="832" t="s">
        <v>1462</v>
      </c>
      <c r="C60" s="832" t="s">
        <v>1468</v>
      </c>
      <c r="D60" s="833" t="s">
        <v>2865</v>
      </c>
      <c r="E60" s="834" t="s">
        <v>1477</v>
      </c>
      <c r="F60" s="832" t="s">
        <v>1463</v>
      </c>
      <c r="G60" s="832" t="s">
        <v>1637</v>
      </c>
      <c r="H60" s="832" t="s">
        <v>577</v>
      </c>
      <c r="I60" s="832" t="s">
        <v>1640</v>
      </c>
      <c r="J60" s="832" t="s">
        <v>1058</v>
      </c>
      <c r="K60" s="832" t="s">
        <v>1641</v>
      </c>
      <c r="L60" s="835">
        <v>64.36</v>
      </c>
      <c r="M60" s="835">
        <v>64.36</v>
      </c>
      <c r="N60" s="832">
        <v>1</v>
      </c>
      <c r="O60" s="836">
        <v>0.5</v>
      </c>
      <c r="P60" s="835">
        <v>64.36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13</v>
      </c>
      <c r="B61" s="832" t="s">
        <v>1462</v>
      </c>
      <c r="C61" s="832" t="s">
        <v>1468</v>
      </c>
      <c r="D61" s="833" t="s">
        <v>2865</v>
      </c>
      <c r="E61" s="834" t="s">
        <v>1477</v>
      </c>
      <c r="F61" s="832" t="s">
        <v>1463</v>
      </c>
      <c r="G61" s="832" t="s">
        <v>1637</v>
      </c>
      <c r="H61" s="832" t="s">
        <v>577</v>
      </c>
      <c r="I61" s="832" t="s">
        <v>1642</v>
      </c>
      <c r="J61" s="832" t="s">
        <v>1077</v>
      </c>
      <c r="K61" s="832" t="s">
        <v>1643</v>
      </c>
      <c r="L61" s="835">
        <v>89.91</v>
      </c>
      <c r="M61" s="835">
        <v>269.73</v>
      </c>
      <c r="N61" s="832">
        <v>3</v>
      </c>
      <c r="O61" s="836">
        <v>3</v>
      </c>
      <c r="P61" s="835">
        <v>269.73</v>
      </c>
      <c r="Q61" s="837">
        <v>1</v>
      </c>
      <c r="R61" s="832">
        <v>3</v>
      </c>
      <c r="S61" s="837">
        <v>1</v>
      </c>
      <c r="T61" s="836">
        <v>3</v>
      </c>
      <c r="U61" s="838">
        <v>1</v>
      </c>
    </row>
    <row r="62" spans="1:21" ht="14.4" customHeight="1" x14ac:dyDescent="0.3">
      <c r="A62" s="831">
        <v>13</v>
      </c>
      <c r="B62" s="832" t="s">
        <v>1462</v>
      </c>
      <c r="C62" s="832" t="s">
        <v>1468</v>
      </c>
      <c r="D62" s="833" t="s">
        <v>2865</v>
      </c>
      <c r="E62" s="834" t="s">
        <v>1477</v>
      </c>
      <c r="F62" s="832" t="s">
        <v>1463</v>
      </c>
      <c r="G62" s="832" t="s">
        <v>1644</v>
      </c>
      <c r="H62" s="832" t="s">
        <v>577</v>
      </c>
      <c r="I62" s="832" t="s">
        <v>1645</v>
      </c>
      <c r="J62" s="832" t="s">
        <v>1065</v>
      </c>
      <c r="K62" s="832" t="s">
        <v>1646</v>
      </c>
      <c r="L62" s="835">
        <v>98.75</v>
      </c>
      <c r="M62" s="835">
        <v>296.25</v>
      </c>
      <c r="N62" s="832">
        <v>3</v>
      </c>
      <c r="O62" s="836">
        <v>1.5</v>
      </c>
      <c r="P62" s="835">
        <v>296.25</v>
      </c>
      <c r="Q62" s="837">
        <v>1</v>
      </c>
      <c r="R62" s="832">
        <v>3</v>
      </c>
      <c r="S62" s="837">
        <v>1</v>
      </c>
      <c r="T62" s="836">
        <v>1.5</v>
      </c>
      <c r="U62" s="838">
        <v>1</v>
      </c>
    </row>
    <row r="63" spans="1:21" ht="14.4" customHeight="1" x14ac:dyDescent="0.3">
      <c r="A63" s="831">
        <v>13</v>
      </c>
      <c r="B63" s="832" t="s">
        <v>1462</v>
      </c>
      <c r="C63" s="832" t="s">
        <v>1468</v>
      </c>
      <c r="D63" s="833" t="s">
        <v>2865</v>
      </c>
      <c r="E63" s="834" t="s">
        <v>1477</v>
      </c>
      <c r="F63" s="832" t="s">
        <v>1463</v>
      </c>
      <c r="G63" s="832" t="s">
        <v>1644</v>
      </c>
      <c r="H63" s="832" t="s">
        <v>577</v>
      </c>
      <c r="I63" s="832" t="s">
        <v>1647</v>
      </c>
      <c r="J63" s="832" t="s">
        <v>1065</v>
      </c>
      <c r="K63" s="832" t="s">
        <v>1646</v>
      </c>
      <c r="L63" s="835">
        <v>98.75</v>
      </c>
      <c r="M63" s="835">
        <v>98.75</v>
      </c>
      <c r="N63" s="832">
        <v>1</v>
      </c>
      <c r="O63" s="836">
        <v>0.5</v>
      </c>
      <c r="P63" s="835">
        <v>98.75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13</v>
      </c>
      <c r="B64" s="832" t="s">
        <v>1462</v>
      </c>
      <c r="C64" s="832" t="s">
        <v>1468</v>
      </c>
      <c r="D64" s="833" t="s">
        <v>2865</v>
      </c>
      <c r="E64" s="834" t="s">
        <v>1477</v>
      </c>
      <c r="F64" s="832" t="s">
        <v>1463</v>
      </c>
      <c r="G64" s="832" t="s">
        <v>1648</v>
      </c>
      <c r="H64" s="832" t="s">
        <v>577</v>
      </c>
      <c r="I64" s="832" t="s">
        <v>1649</v>
      </c>
      <c r="J64" s="832" t="s">
        <v>892</v>
      </c>
      <c r="K64" s="832" t="s">
        <v>1650</v>
      </c>
      <c r="L64" s="835">
        <v>147.85</v>
      </c>
      <c r="M64" s="835">
        <v>2513.4499999999998</v>
      </c>
      <c r="N64" s="832">
        <v>17</v>
      </c>
      <c r="O64" s="836">
        <v>14.5</v>
      </c>
      <c r="P64" s="835">
        <v>1626.3499999999997</v>
      </c>
      <c r="Q64" s="837">
        <v>0.64705882352941169</v>
      </c>
      <c r="R64" s="832">
        <v>11</v>
      </c>
      <c r="S64" s="837">
        <v>0.6470588235294118</v>
      </c>
      <c r="T64" s="836">
        <v>10</v>
      </c>
      <c r="U64" s="838">
        <v>0.68965517241379315</v>
      </c>
    </row>
    <row r="65" spans="1:21" ht="14.4" customHeight="1" x14ac:dyDescent="0.3">
      <c r="A65" s="831">
        <v>13</v>
      </c>
      <c r="B65" s="832" t="s">
        <v>1462</v>
      </c>
      <c r="C65" s="832" t="s">
        <v>1468</v>
      </c>
      <c r="D65" s="833" t="s">
        <v>2865</v>
      </c>
      <c r="E65" s="834" t="s">
        <v>1477</v>
      </c>
      <c r="F65" s="832" t="s">
        <v>1463</v>
      </c>
      <c r="G65" s="832" t="s">
        <v>1651</v>
      </c>
      <c r="H65" s="832" t="s">
        <v>612</v>
      </c>
      <c r="I65" s="832" t="s">
        <v>1431</v>
      </c>
      <c r="J65" s="832" t="s">
        <v>1432</v>
      </c>
      <c r="K65" s="832" t="s">
        <v>1433</v>
      </c>
      <c r="L65" s="835">
        <v>58.77</v>
      </c>
      <c r="M65" s="835">
        <v>411.39</v>
      </c>
      <c r="N65" s="832">
        <v>7</v>
      </c>
      <c r="O65" s="836">
        <v>3.5</v>
      </c>
      <c r="P65" s="835">
        <v>352.62</v>
      </c>
      <c r="Q65" s="837">
        <v>0.85714285714285721</v>
      </c>
      <c r="R65" s="832">
        <v>6</v>
      </c>
      <c r="S65" s="837">
        <v>0.8571428571428571</v>
      </c>
      <c r="T65" s="836">
        <v>3</v>
      </c>
      <c r="U65" s="838">
        <v>0.8571428571428571</v>
      </c>
    </row>
    <row r="66" spans="1:21" ht="14.4" customHeight="1" x14ac:dyDescent="0.3">
      <c r="A66" s="831">
        <v>13</v>
      </c>
      <c r="B66" s="832" t="s">
        <v>1462</v>
      </c>
      <c r="C66" s="832" t="s">
        <v>1468</v>
      </c>
      <c r="D66" s="833" t="s">
        <v>2865</v>
      </c>
      <c r="E66" s="834" t="s">
        <v>1477</v>
      </c>
      <c r="F66" s="832" t="s">
        <v>1463</v>
      </c>
      <c r="G66" s="832" t="s">
        <v>1652</v>
      </c>
      <c r="H66" s="832" t="s">
        <v>577</v>
      </c>
      <c r="I66" s="832" t="s">
        <v>1653</v>
      </c>
      <c r="J66" s="832" t="s">
        <v>1654</v>
      </c>
      <c r="K66" s="832" t="s">
        <v>1655</v>
      </c>
      <c r="L66" s="835">
        <v>0</v>
      </c>
      <c r="M66" s="835">
        <v>0</v>
      </c>
      <c r="N66" s="832">
        <v>1</v>
      </c>
      <c r="O66" s="836">
        <v>1</v>
      </c>
      <c r="P66" s="835">
        <v>0</v>
      </c>
      <c r="Q66" s="837"/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13</v>
      </c>
      <c r="B67" s="832" t="s">
        <v>1462</v>
      </c>
      <c r="C67" s="832" t="s">
        <v>1468</v>
      </c>
      <c r="D67" s="833" t="s">
        <v>2865</v>
      </c>
      <c r="E67" s="834" t="s">
        <v>1477</v>
      </c>
      <c r="F67" s="832" t="s">
        <v>1463</v>
      </c>
      <c r="G67" s="832" t="s">
        <v>1656</v>
      </c>
      <c r="H67" s="832" t="s">
        <v>612</v>
      </c>
      <c r="I67" s="832" t="s">
        <v>1413</v>
      </c>
      <c r="J67" s="832" t="s">
        <v>1414</v>
      </c>
      <c r="K67" s="832" t="s">
        <v>1415</v>
      </c>
      <c r="L67" s="835">
        <v>141.25</v>
      </c>
      <c r="M67" s="835">
        <v>8898.75</v>
      </c>
      <c r="N67" s="832">
        <v>63</v>
      </c>
      <c r="O67" s="836">
        <v>41</v>
      </c>
      <c r="P67" s="835">
        <v>6921.25</v>
      </c>
      <c r="Q67" s="837">
        <v>0.77777777777777779</v>
      </c>
      <c r="R67" s="832">
        <v>49</v>
      </c>
      <c r="S67" s="837">
        <v>0.77777777777777779</v>
      </c>
      <c r="T67" s="836">
        <v>33</v>
      </c>
      <c r="U67" s="838">
        <v>0.80487804878048785</v>
      </c>
    </row>
    <row r="68" spans="1:21" ht="14.4" customHeight="1" x14ac:dyDescent="0.3">
      <c r="A68" s="831">
        <v>13</v>
      </c>
      <c r="B68" s="832" t="s">
        <v>1462</v>
      </c>
      <c r="C68" s="832" t="s">
        <v>1468</v>
      </c>
      <c r="D68" s="833" t="s">
        <v>2865</v>
      </c>
      <c r="E68" s="834" t="s">
        <v>1477</v>
      </c>
      <c r="F68" s="832" t="s">
        <v>1463</v>
      </c>
      <c r="G68" s="832" t="s">
        <v>1656</v>
      </c>
      <c r="H68" s="832" t="s">
        <v>577</v>
      </c>
      <c r="I68" s="832" t="s">
        <v>1657</v>
      </c>
      <c r="J68" s="832" t="s">
        <v>1414</v>
      </c>
      <c r="K68" s="832" t="s">
        <v>1658</v>
      </c>
      <c r="L68" s="835">
        <v>423.75</v>
      </c>
      <c r="M68" s="835">
        <v>847.5</v>
      </c>
      <c r="N68" s="832">
        <v>2</v>
      </c>
      <c r="O68" s="836">
        <v>1.5</v>
      </c>
      <c r="P68" s="835">
        <v>847.5</v>
      </c>
      <c r="Q68" s="837">
        <v>1</v>
      </c>
      <c r="R68" s="832">
        <v>2</v>
      </c>
      <c r="S68" s="837">
        <v>1</v>
      </c>
      <c r="T68" s="836">
        <v>1.5</v>
      </c>
      <c r="U68" s="838">
        <v>1</v>
      </c>
    </row>
    <row r="69" spans="1:21" ht="14.4" customHeight="1" x14ac:dyDescent="0.3">
      <c r="A69" s="831">
        <v>13</v>
      </c>
      <c r="B69" s="832" t="s">
        <v>1462</v>
      </c>
      <c r="C69" s="832" t="s">
        <v>1468</v>
      </c>
      <c r="D69" s="833" t="s">
        <v>2865</v>
      </c>
      <c r="E69" s="834" t="s">
        <v>1477</v>
      </c>
      <c r="F69" s="832" t="s">
        <v>1463</v>
      </c>
      <c r="G69" s="832" t="s">
        <v>1659</v>
      </c>
      <c r="H69" s="832" t="s">
        <v>577</v>
      </c>
      <c r="I69" s="832" t="s">
        <v>1660</v>
      </c>
      <c r="J69" s="832" t="s">
        <v>1661</v>
      </c>
      <c r="K69" s="832" t="s">
        <v>1662</v>
      </c>
      <c r="L69" s="835">
        <v>153.13</v>
      </c>
      <c r="M69" s="835">
        <v>612.52</v>
      </c>
      <c r="N69" s="832">
        <v>4</v>
      </c>
      <c r="O69" s="836">
        <v>4</v>
      </c>
      <c r="P69" s="835">
        <v>306.26</v>
      </c>
      <c r="Q69" s="837">
        <v>0.5</v>
      </c>
      <c r="R69" s="832">
        <v>2</v>
      </c>
      <c r="S69" s="837">
        <v>0.5</v>
      </c>
      <c r="T69" s="836">
        <v>2</v>
      </c>
      <c r="U69" s="838">
        <v>0.5</v>
      </c>
    </row>
    <row r="70" spans="1:21" ht="14.4" customHeight="1" x14ac:dyDescent="0.3">
      <c r="A70" s="831">
        <v>13</v>
      </c>
      <c r="B70" s="832" t="s">
        <v>1462</v>
      </c>
      <c r="C70" s="832" t="s">
        <v>1468</v>
      </c>
      <c r="D70" s="833" t="s">
        <v>2865</v>
      </c>
      <c r="E70" s="834" t="s">
        <v>1477</v>
      </c>
      <c r="F70" s="832" t="s">
        <v>1463</v>
      </c>
      <c r="G70" s="832" t="s">
        <v>1659</v>
      </c>
      <c r="H70" s="832" t="s">
        <v>577</v>
      </c>
      <c r="I70" s="832" t="s">
        <v>1663</v>
      </c>
      <c r="J70" s="832" t="s">
        <v>1664</v>
      </c>
      <c r="K70" s="832" t="s">
        <v>1665</v>
      </c>
      <c r="L70" s="835">
        <v>69.59</v>
      </c>
      <c r="M70" s="835">
        <v>278.36</v>
      </c>
      <c r="N70" s="832">
        <v>4</v>
      </c>
      <c r="O70" s="836">
        <v>2.5</v>
      </c>
      <c r="P70" s="835">
        <v>278.36</v>
      </c>
      <c r="Q70" s="837">
        <v>1</v>
      </c>
      <c r="R70" s="832">
        <v>4</v>
      </c>
      <c r="S70" s="837">
        <v>1</v>
      </c>
      <c r="T70" s="836">
        <v>2.5</v>
      </c>
      <c r="U70" s="838">
        <v>1</v>
      </c>
    </row>
    <row r="71" spans="1:21" ht="14.4" customHeight="1" x14ac:dyDescent="0.3">
      <c r="A71" s="831">
        <v>13</v>
      </c>
      <c r="B71" s="832" t="s">
        <v>1462</v>
      </c>
      <c r="C71" s="832" t="s">
        <v>1468</v>
      </c>
      <c r="D71" s="833" t="s">
        <v>2865</v>
      </c>
      <c r="E71" s="834" t="s">
        <v>1477</v>
      </c>
      <c r="F71" s="832" t="s">
        <v>1463</v>
      </c>
      <c r="G71" s="832" t="s">
        <v>1666</v>
      </c>
      <c r="H71" s="832" t="s">
        <v>577</v>
      </c>
      <c r="I71" s="832" t="s">
        <v>1667</v>
      </c>
      <c r="J71" s="832" t="s">
        <v>635</v>
      </c>
      <c r="K71" s="832" t="s">
        <v>1668</v>
      </c>
      <c r="L71" s="835">
        <v>48.42</v>
      </c>
      <c r="M71" s="835">
        <v>96.84</v>
      </c>
      <c r="N71" s="832">
        <v>2</v>
      </c>
      <c r="O71" s="836">
        <v>2</v>
      </c>
      <c r="P71" s="835">
        <v>96.84</v>
      </c>
      <c r="Q71" s="837">
        <v>1</v>
      </c>
      <c r="R71" s="832">
        <v>2</v>
      </c>
      <c r="S71" s="837">
        <v>1</v>
      </c>
      <c r="T71" s="836">
        <v>2</v>
      </c>
      <c r="U71" s="838">
        <v>1</v>
      </c>
    </row>
    <row r="72" spans="1:21" ht="14.4" customHeight="1" x14ac:dyDescent="0.3">
      <c r="A72" s="831">
        <v>13</v>
      </c>
      <c r="B72" s="832" t="s">
        <v>1462</v>
      </c>
      <c r="C72" s="832" t="s">
        <v>1468</v>
      </c>
      <c r="D72" s="833" t="s">
        <v>2865</v>
      </c>
      <c r="E72" s="834" t="s">
        <v>1477</v>
      </c>
      <c r="F72" s="832" t="s">
        <v>1463</v>
      </c>
      <c r="G72" s="832" t="s">
        <v>1666</v>
      </c>
      <c r="H72" s="832" t="s">
        <v>577</v>
      </c>
      <c r="I72" s="832" t="s">
        <v>1669</v>
      </c>
      <c r="J72" s="832" t="s">
        <v>635</v>
      </c>
      <c r="K72" s="832" t="s">
        <v>1670</v>
      </c>
      <c r="L72" s="835">
        <v>24.22</v>
      </c>
      <c r="M72" s="835">
        <v>24.22</v>
      </c>
      <c r="N72" s="832">
        <v>1</v>
      </c>
      <c r="O72" s="836">
        <v>1</v>
      </c>
      <c r="P72" s="835">
        <v>24.22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13</v>
      </c>
      <c r="B73" s="832" t="s">
        <v>1462</v>
      </c>
      <c r="C73" s="832" t="s">
        <v>1468</v>
      </c>
      <c r="D73" s="833" t="s">
        <v>2865</v>
      </c>
      <c r="E73" s="834" t="s">
        <v>1477</v>
      </c>
      <c r="F73" s="832" t="s">
        <v>1463</v>
      </c>
      <c r="G73" s="832" t="s">
        <v>1671</v>
      </c>
      <c r="H73" s="832" t="s">
        <v>577</v>
      </c>
      <c r="I73" s="832" t="s">
        <v>1672</v>
      </c>
      <c r="J73" s="832" t="s">
        <v>1673</v>
      </c>
      <c r="K73" s="832" t="s">
        <v>1674</v>
      </c>
      <c r="L73" s="835">
        <v>115.18</v>
      </c>
      <c r="M73" s="835">
        <v>115.18</v>
      </c>
      <c r="N73" s="832">
        <v>1</v>
      </c>
      <c r="O73" s="836">
        <v>1</v>
      </c>
      <c r="P73" s="835">
        <v>115.18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13</v>
      </c>
      <c r="B74" s="832" t="s">
        <v>1462</v>
      </c>
      <c r="C74" s="832" t="s">
        <v>1468</v>
      </c>
      <c r="D74" s="833" t="s">
        <v>2865</v>
      </c>
      <c r="E74" s="834" t="s">
        <v>1477</v>
      </c>
      <c r="F74" s="832" t="s">
        <v>1463</v>
      </c>
      <c r="G74" s="832" t="s">
        <v>1671</v>
      </c>
      <c r="H74" s="832" t="s">
        <v>577</v>
      </c>
      <c r="I74" s="832" t="s">
        <v>1675</v>
      </c>
      <c r="J74" s="832" t="s">
        <v>1676</v>
      </c>
      <c r="K74" s="832" t="s">
        <v>1677</v>
      </c>
      <c r="L74" s="835">
        <v>64.5</v>
      </c>
      <c r="M74" s="835">
        <v>64.5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13</v>
      </c>
      <c r="B75" s="832" t="s">
        <v>1462</v>
      </c>
      <c r="C75" s="832" t="s">
        <v>1468</v>
      </c>
      <c r="D75" s="833" t="s">
        <v>2865</v>
      </c>
      <c r="E75" s="834" t="s">
        <v>1477</v>
      </c>
      <c r="F75" s="832" t="s">
        <v>1463</v>
      </c>
      <c r="G75" s="832" t="s">
        <v>1678</v>
      </c>
      <c r="H75" s="832" t="s">
        <v>577</v>
      </c>
      <c r="I75" s="832" t="s">
        <v>1679</v>
      </c>
      <c r="J75" s="832" t="s">
        <v>1680</v>
      </c>
      <c r="K75" s="832" t="s">
        <v>1681</v>
      </c>
      <c r="L75" s="835">
        <v>96.75</v>
      </c>
      <c r="M75" s="835">
        <v>290.25</v>
      </c>
      <c r="N75" s="832">
        <v>3</v>
      </c>
      <c r="O75" s="836">
        <v>3</v>
      </c>
      <c r="P75" s="835">
        <v>193.5</v>
      </c>
      <c r="Q75" s="837">
        <v>0.66666666666666663</v>
      </c>
      <c r="R75" s="832">
        <v>2</v>
      </c>
      <c r="S75" s="837">
        <v>0.66666666666666663</v>
      </c>
      <c r="T75" s="836">
        <v>2</v>
      </c>
      <c r="U75" s="838">
        <v>0.66666666666666663</v>
      </c>
    </row>
    <row r="76" spans="1:21" ht="14.4" customHeight="1" x14ac:dyDescent="0.3">
      <c r="A76" s="831">
        <v>13</v>
      </c>
      <c r="B76" s="832" t="s">
        <v>1462</v>
      </c>
      <c r="C76" s="832" t="s">
        <v>1468</v>
      </c>
      <c r="D76" s="833" t="s">
        <v>2865</v>
      </c>
      <c r="E76" s="834" t="s">
        <v>1477</v>
      </c>
      <c r="F76" s="832" t="s">
        <v>1463</v>
      </c>
      <c r="G76" s="832" t="s">
        <v>1682</v>
      </c>
      <c r="H76" s="832" t="s">
        <v>577</v>
      </c>
      <c r="I76" s="832" t="s">
        <v>1683</v>
      </c>
      <c r="J76" s="832" t="s">
        <v>1684</v>
      </c>
      <c r="K76" s="832" t="s">
        <v>1685</v>
      </c>
      <c r="L76" s="835">
        <v>87.67</v>
      </c>
      <c r="M76" s="835">
        <v>350.68</v>
      </c>
      <c r="N76" s="832">
        <v>4</v>
      </c>
      <c r="O76" s="836">
        <v>2</v>
      </c>
      <c r="P76" s="835">
        <v>175.34</v>
      </c>
      <c r="Q76" s="837">
        <v>0.5</v>
      </c>
      <c r="R76" s="832">
        <v>2</v>
      </c>
      <c r="S76" s="837">
        <v>0.5</v>
      </c>
      <c r="T76" s="836">
        <v>1</v>
      </c>
      <c r="U76" s="838">
        <v>0.5</v>
      </c>
    </row>
    <row r="77" spans="1:21" ht="14.4" customHeight="1" x14ac:dyDescent="0.3">
      <c r="A77" s="831">
        <v>13</v>
      </c>
      <c r="B77" s="832" t="s">
        <v>1462</v>
      </c>
      <c r="C77" s="832" t="s">
        <v>1468</v>
      </c>
      <c r="D77" s="833" t="s">
        <v>2865</v>
      </c>
      <c r="E77" s="834" t="s">
        <v>1477</v>
      </c>
      <c r="F77" s="832" t="s">
        <v>1463</v>
      </c>
      <c r="G77" s="832" t="s">
        <v>1686</v>
      </c>
      <c r="H77" s="832" t="s">
        <v>577</v>
      </c>
      <c r="I77" s="832" t="s">
        <v>1687</v>
      </c>
      <c r="J77" s="832" t="s">
        <v>1688</v>
      </c>
      <c r="K77" s="832" t="s">
        <v>1689</v>
      </c>
      <c r="L77" s="835">
        <v>294.86</v>
      </c>
      <c r="M77" s="835">
        <v>589.72</v>
      </c>
      <c r="N77" s="832">
        <v>2</v>
      </c>
      <c r="O77" s="836">
        <v>1</v>
      </c>
      <c r="P77" s="835">
        <v>589.72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13</v>
      </c>
      <c r="B78" s="832" t="s">
        <v>1462</v>
      </c>
      <c r="C78" s="832" t="s">
        <v>1468</v>
      </c>
      <c r="D78" s="833" t="s">
        <v>2865</v>
      </c>
      <c r="E78" s="834" t="s">
        <v>1477</v>
      </c>
      <c r="F78" s="832" t="s">
        <v>1463</v>
      </c>
      <c r="G78" s="832" t="s">
        <v>1690</v>
      </c>
      <c r="H78" s="832" t="s">
        <v>577</v>
      </c>
      <c r="I78" s="832" t="s">
        <v>1691</v>
      </c>
      <c r="J78" s="832" t="s">
        <v>1692</v>
      </c>
      <c r="K78" s="832" t="s">
        <v>1693</v>
      </c>
      <c r="L78" s="835">
        <v>1314.49</v>
      </c>
      <c r="M78" s="835">
        <v>1314.49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13</v>
      </c>
      <c r="B79" s="832" t="s">
        <v>1462</v>
      </c>
      <c r="C79" s="832" t="s">
        <v>1468</v>
      </c>
      <c r="D79" s="833" t="s">
        <v>2865</v>
      </c>
      <c r="E79" s="834" t="s">
        <v>1477</v>
      </c>
      <c r="F79" s="832" t="s">
        <v>1463</v>
      </c>
      <c r="G79" s="832" t="s">
        <v>1694</v>
      </c>
      <c r="H79" s="832" t="s">
        <v>577</v>
      </c>
      <c r="I79" s="832" t="s">
        <v>1695</v>
      </c>
      <c r="J79" s="832" t="s">
        <v>1696</v>
      </c>
      <c r="K79" s="832" t="s">
        <v>1697</v>
      </c>
      <c r="L79" s="835">
        <v>59.56</v>
      </c>
      <c r="M79" s="835">
        <v>297.8</v>
      </c>
      <c r="N79" s="832">
        <v>5</v>
      </c>
      <c r="O79" s="836">
        <v>3.5</v>
      </c>
      <c r="P79" s="835">
        <v>238.24</v>
      </c>
      <c r="Q79" s="837">
        <v>0.8</v>
      </c>
      <c r="R79" s="832">
        <v>4</v>
      </c>
      <c r="S79" s="837">
        <v>0.8</v>
      </c>
      <c r="T79" s="836">
        <v>2.5</v>
      </c>
      <c r="U79" s="838">
        <v>0.7142857142857143</v>
      </c>
    </row>
    <row r="80" spans="1:21" ht="14.4" customHeight="1" x14ac:dyDescent="0.3">
      <c r="A80" s="831">
        <v>13</v>
      </c>
      <c r="B80" s="832" t="s">
        <v>1462</v>
      </c>
      <c r="C80" s="832" t="s">
        <v>1468</v>
      </c>
      <c r="D80" s="833" t="s">
        <v>2865</v>
      </c>
      <c r="E80" s="834" t="s">
        <v>1477</v>
      </c>
      <c r="F80" s="832" t="s">
        <v>1463</v>
      </c>
      <c r="G80" s="832" t="s">
        <v>1698</v>
      </c>
      <c r="H80" s="832" t="s">
        <v>577</v>
      </c>
      <c r="I80" s="832" t="s">
        <v>1699</v>
      </c>
      <c r="J80" s="832" t="s">
        <v>958</v>
      </c>
      <c r="K80" s="832" t="s">
        <v>1700</v>
      </c>
      <c r="L80" s="835">
        <v>98.2</v>
      </c>
      <c r="M80" s="835">
        <v>98.2</v>
      </c>
      <c r="N80" s="832">
        <v>1</v>
      </c>
      <c r="O80" s="836">
        <v>1</v>
      </c>
      <c r="P80" s="835">
        <v>98.2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13</v>
      </c>
      <c r="B81" s="832" t="s">
        <v>1462</v>
      </c>
      <c r="C81" s="832" t="s">
        <v>1468</v>
      </c>
      <c r="D81" s="833" t="s">
        <v>2865</v>
      </c>
      <c r="E81" s="834" t="s">
        <v>1477</v>
      </c>
      <c r="F81" s="832" t="s">
        <v>1463</v>
      </c>
      <c r="G81" s="832" t="s">
        <v>1701</v>
      </c>
      <c r="H81" s="832" t="s">
        <v>577</v>
      </c>
      <c r="I81" s="832" t="s">
        <v>1702</v>
      </c>
      <c r="J81" s="832" t="s">
        <v>1703</v>
      </c>
      <c r="K81" s="832" t="s">
        <v>1704</v>
      </c>
      <c r="L81" s="835">
        <v>300.68</v>
      </c>
      <c r="M81" s="835">
        <v>300.68</v>
      </c>
      <c r="N81" s="832">
        <v>1</v>
      </c>
      <c r="O81" s="836">
        <v>1</v>
      </c>
      <c r="P81" s="835">
        <v>300.68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13</v>
      </c>
      <c r="B82" s="832" t="s">
        <v>1462</v>
      </c>
      <c r="C82" s="832" t="s">
        <v>1468</v>
      </c>
      <c r="D82" s="833" t="s">
        <v>2865</v>
      </c>
      <c r="E82" s="834" t="s">
        <v>1477</v>
      </c>
      <c r="F82" s="832" t="s">
        <v>1463</v>
      </c>
      <c r="G82" s="832" t="s">
        <v>1705</v>
      </c>
      <c r="H82" s="832" t="s">
        <v>612</v>
      </c>
      <c r="I82" s="832" t="s">
        <v>1396</v>
      </c>
      <c r="J82" s="832" t="s">
        <v>668</v>
      </c>
      <c r="K82" s="832" t="s">
        <v>1397</v>
      </c>
      <c r="L82" s="835">
        <v>0</v>
      </c>
      <c r="M82" s="835">
        <v>0</v>
      </c>
      <c r="N82" s="832">
        <v>5</v>
      </c>
      <c r="O82" s="836">
        <v>3</v>
      </c>
      <c r="P82" s="835">
        <v>0</v>
      </c>
      <c r="Q82" s="837"/>
      <c r="R82" s="832">
        <v>1</v>
      </c>
      <c r="S82" s="837">
        <v>0.2</v>
      </c>
      <c r="T82" s="836">
        <v>1</v>
      </c>
      <c r="U82" s="838">
        <v>0.33333333333333331</v>
      </c>
    </row>
    <row r="83" spans="1:21" ht="14.4" customHeight="1" x14ac:dyDescent="0.3">
      <c r="A83" s="831">
        <v>13</v>
      </c>
      <c r="B83" s="832" t="s">
        <v>1462</v>
      </c>
      <c r="C83" s="832" t="s">
        <v>1468</v>
      </c>
      <c r="D83" s="833" t="s">
        <v>2865</v>
      </c>
      <c r="E83" s="834" t="s">
        <v>1477</v>
      </c>
      <c r="F83" s="832" t="s">
        <v>1463</v>
      </c>
      <c r="G83" s="832" t="s">
        <v>1705</v>
      </c>
      <c r="H83" s="832" t="s">
        <v>612</v>
      </c>
      <c r="I83" s="832" t="s">
        <v>1398</v>
      </c>
      <c r="J83" s="832" t="s">
        <v>665</v>
      </c>
      <c r="K83" s="832" t="s">
        <v>1399</v>
      </c>
      <c r="L83" s="835">
        <v>0</v>
      </c>
      <c r="M83" s="835">
        <v>0</v>
      </c>
      <c r="N83" s="832">
        <v>11</v>
      </c>
      <c r="O83" s="836">
        <v>3.5</v>
      </c>
      <c r="P83" s="835">
        <v>0</v>
      </c>
      <c r="Q83" s="837"/>
      <c r="R83" s="832">
        <v>10</v>
      </c>
      <c r="S83" s="837">
        <v>0.90909090909090906</v>
      </c>
      <c r="T83" s="836">
        <v>3</v>
      </c>
      <c r="U83" s="838">
        <v>0.8571428571428571</v>
      </c>
    </row>
    <row r="84" spans="1:21" ht="14.4" customHeight="1" x14ac:dyDescent="0.3">
      <c r="A84" s="831">
        <v>13</v>
      </c>
      <c r="B84" s="832" t="s">
        <v>1462</v>
      </c>
      <c r="C84" s="832" t="s">
        <v>1468</v>
      </c>
      <c r="D84" s="833" t="s">
        <v>2865</v>
      </c>
      <c r="E84" s="834" t="s">
        <v>1477</v>
      </c>
      <c r="F84" s="832" t="s">
        <v>1463</v>
      </c>
      <c r="G84" s="832" t="s">
        <v>1705</v>
      </c>
      <c r="H84" s="832" t="s">
        <v>612</v>
      </c>
      <c r="I84" s="832" t="s">
        <v>1400</v>
      </c>
      <c r="J84" s="832" t="s">
        <v>665</v>
      </c>
      <c r="K84" s="832" t="s">
        <v>1401</v>
      </c>
      <c r="L84" s="835">
        <v>0</v>
      </c>
      <c r="M84" s="835">
        <v>0</v>
      </c>
      <c r="N84" s="832">
        <v>56</v>
      </c>
      <c r="O84" s="836">
        <v>31.5</v>
      </c>
      <c r="P84" s="835">
        <v>0</v>
      </c>
      <c r="Q84" s="837"/>
      <c r="R84" s="832">
        <v>38</v>
      </c>
      <c r="S84" s="837">
        <v>0.6785714285714286</v>
      </c>
      <c r="T84" s="836">
        <v>21.5</v>
      </c>
      <c r="U84" s="838">
        <v>0.68253968253968256</v>
      </c>
    </row>
    <row r="85" spans="1:21" ht="14.4" customHeight="1" x14ac:dyDescent="0.3">
      <c r="A85" s="831">
        <v>13</v>
      </c>
      <c r="B85" s="832" t="s">
        <v>1462</v>
      </c>
      <c r="C85" s="832" t="s">
        <v>1468</v>
      </c>
      <c r="D85" s="833" t="s">
        <v>2865</v>
      </c>
      <c r="E85" s="834" t="s">
        <v>1477</v>
      </c>
      <c r="F85" s="832" t="s">
        <v>1463</v>
      </c>
      <c r="G85" s="832" t="s">
        <v>1706</v>
      </c>
      <c r="H85" s="832" t="s">
        <v>577</v>
      </c>
      <c r="I85" s="832" t="s">
        <v>1707</v>
      </c>
      <c r="J85" s="832" t="s">
        <v>1708</v>
      </c>
      <c r="K85" s="832" t="s">
        <v>1709</v>
      </c>
      <c r="L85" s="835">
        <v>172.7</v>
      </c>
      <c r="M85" s="835">
        <v>518.09999999999991</v>
      </c>
      <c r="N85" s="832">
        <v>3</v>
      </c>
      <c r="O85" s="836">
        <v>3</v>
      </c>
      <c r="P85" s="835">
        <v>518.09999999999991</v>
      </c>
      <c r="Q85" s="837">
        <v>1</v>
      </c>
      <c r="R85" s="832">
        <v>3</v>
      </c>
      <c r="S85" s="837">
        <v>1</v>
      </c>
      <c r="T85" s="836">
        <v>3</v>
      </c>
      <c r="U85" s="838">
        <v>1</v>
      </c>
    </row>
    <row r="86" spans="1:21" ht="14.4" customHeight="1" x14ac:dyDescent="0.3">
      <c r="A86" s="831">
        <v>13</v>
      </c>
      <c r="B86" s="832" t="s">
        <v>1462</v>
      </c>
      <c r="C86" s="832" t="s">
        <v>1468</v>
      </c>
      <c r="D86" s="833" t="s">
        <v>2865</v>
      </c>
      <c r="E86" s="834" t="s">
        <v>1477</v>
      </c>
      <c r="F86" s="832" t="s">
        <v>1463</v>
      </c>
      <c r="G86" s="832" t="s">
        <v>1710</v>
      </c>
      <c r="H86" s="832" t="s">
        <v>577</v>
      </c>
      <c r="I86" s="832" t="s">
        <v>1711</v>
      </c>
      <c r="J86" s="832" t="s">
        <v>1712</v>
      </c>
      <c r="K86" s="832" t="s">
        <v>1713</v>
      </c>
      <c r="L86" s="835">
        <v>75.819999999999993</v>
      </c>
      <c r="M86" s="835">
        <v>1668.0399999999995</v>
      </c>
      <c r="N86" s="832">
        <v>22</v>
      </c>
      <c r="O86" s="836">
        <v>17</v>
      </c>
      <c r="P86" s="835">
        <v>1061.4799999999996</v>
      </c>
      <c r="Q86" s="837">
        <v>0.63636363636363624</v>
      </c>
      <c r="R86" s="832">
        <v>14</v>
      </c>
      <c r="S86" s="837">
        <v>0.63636363636363635</v>
      </c>
      <c r="T86" s="836">
        <v>10.5</v>
      </c>
      <c r="U86" s="838">
        <v>0.61764705882352944</v>
      </c>
    </row>
    <row r="87" spans="1:21" ht="14.4" customHeight="1" x14ac:dyDescent="0.3">
      <c r="A87" s="831">
        <v>13</v>
      </c>
      <c r="B87" s="832" t="s">
        <v>1462</v>
      </c>
      <c r="C87" s="832" t="s">
        <v>1468</v>
      </c>
      <c r="D87" s="833" t="s">
        <v>2865</v>
      </c>
      <c r="E87" s="834" t="s">
        <v>1477</v>
      </c>
      <c r="F87" s="832" t="s">
        <v>1463</v>
      </c>
      <c r="G87" s="832" t="s">
        <v>1714</v>
      </c>
      <c r="H87" s="832" t="s">
        <v>577</v>
      </c>
      <c r="I87" s="832" t="s">
        <v>1715</v>
      </c>
      <c r="J87" s="832" t="s">
        <v>1716</v>
      </c>
      <c r="K87" s="832" t="s">
        <v>1717</v>
      </c>
      <c r="L87" s="835">
        <v>154.36000000000001</v>
      </c>
      <c r="M87" s="835">
        <v>154.36000000000001</v>
      </c>
      <c r="N87" s="832">
        <v>1</v>
      </c>
      <c r="O87" s="836">
        <v>1</v>
      </c>
      <c r="P87" s="835">
        <v>154.36000000000001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13</v>
      </c>
      <c r="B88" s="832" t="s">
        <v>1462</v>
      </c>
      <c r="C88" s="832" t="s">
        <v>1468</v>
      </c>
      <c r="D88" s="833" t="s">
        <v>2865</v>
      </c>
      <c r="E88" s="834" t="s">
        <v>1477</v>
      </c>
      <c r="F88" s="832" t="s">
        <v>1463</v>
      </c>
      <c r="G88" s="832" t="s">
        <v>1714</v>
      </c>
      <c r="H88" s="832" t="s">
        <v>612</v>
      </c>
      <c r="I88" s="832" t="s">
        <v>1308</v>
      </c>
      <c r="J88" s="832" t="s">
        <v>1029</v>
      </c>
      <c r="K88" s="832" t="s">
        <v>1309</v>
      </c>
      <c r="L88" s="835">
        <v>154.36000000000001</v>
      </c>
      <c r="M88" s="835">
        <v>6791.840000000002</v>
      </c>
      <c r="N88" s="832">
        <v>44</v>
      </c>
      <c r="O88" s="836">
        <v>30.5</v>
      </c>
      <c r="P88" s="835">
        <v>4630.8000000000011</v>
      </c>
      <c r="Q88" s="837">
        <v>0.68181818181818177</v>
      </c>
      <c r="R88" s="832">
        <v>30</v>
      </c>
      <c r="S88" s="837">
        <v>0.68181818181818177</v>
      </c>
      <c r="T88" s="836">
        <v>19</v>
      </c>
      <c r="U88" s="838">
        <v>0.62295081967213117</v>
      </c>
    </row>
    <row r="89" spans="1:21" ht="14.4" customHeight="1" x14ac:dyDescent="0.3">
      <c r="A89" s="831">
        <v>13</v>
      </c>
      <c r="B89" s="832" t="s">
        <v>1462</v>
      </c>
      <c r="C89" s="832" t="s">
        <v>1468</v>
      </c>
      <c r="D89" s="833" t="s">
        <v>2865</v>
      </c>
      <c r="E89" s="834" t="s">
        <v>1477</v>
      </c>
      <c r="F89" s="832" t="s">
        <v>1463</v>
      </c>
      <c r="G89" s="832" t="s">
        <v>1714</v>
      </c>
      <c r="H89" s="832" t="s">
        <v>577</v>
      </c>
      <c r="I89" s="832" t="s">
        <v>1718</v>
      </c>
      <c r="J89" s="832" t="s">
        <v>1719</v>
      </c>
      <c r="K89" s="832" t="s">
        <v>1720</v>
      </c>
      <c r="L89" s="835">
        <v>75.73</v>
      </c>
      <c r="M89" s="835">
        <v>75.73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13</v>
      </c>
      <c r="B90" s="832" t="s">
        <v>1462</v>
      </c>
      <c r="C90" s="832" t="s">
        <v>1468</v>
      </c>
      <c r="D90" s="833" t="s">
        <v>2865</v>
      </c>
      <c r="E90" s="834" t="s">
        <v>1477</v>
      </c>
      <c r="F90" s="832" t="s">
        <v>1463</v>
      </c>
      <c r="G90" s="832" t="s">
        <v>1714</v>
      </c>
      <c r="H90" s="832" t="s">
        <v>612</v>
      </c>
      <c r="I90" s="832" t="s">
        <v>1721</v>
      </c>
      <c r="J90" s="832" t="s">
        <v>1722</v>
      </c>
      <c r="K90" s="832" t="s">
        <v>1723</v>
      </c>
      <c r="L90" s="835">
        <v>149.52000000000001</v>
      </c>
      <c r="M90" s="835">
        <v>299.04000000000002</v>
      </c>
      <c r="N90" s="832">
        <v>2</v>
      </c>
      <c r="O90" s="836">
        <v>2</v>
      </c>
      <c r="P90" s="835">
        <v>299.04000000000002</v>
      </c>
      <c r="Q90" s="837">
        <v>1</v>
      </c>
      <c r="R90" s="832">
        <v>2</v>
      </c>
      <c r="S90" s="837">
        <v>1</v>
      </c>
      <c r="T90" s="836">
        <v>2</v>
      </c>
      <c r="U90" s="838">
        <v>1</v>
      </c>
    </row>
    <row r="91" spans="1:21" ht="14.4" customHeight="1" x14ac:dyDescent="0.3">
      <c r="A91" s="831">
        <v>13</v>
      </c>
      <c r="B91" s="832" t="s">
        <v>1462</v>
      </c>
      <c r="C91" s="832" t="s">
        <v>1468</v>
      </c>
      <c r="D91" s="833" t="s">
        <v>2865</v>
      </c>
      <c r="E91" s="834" t="s">
        <v>1477</v>
      </c>
      <c r="F91" s="832" t="s">
        <v>1463</v>
      </c>
      <c r="G91" s="832" t="s">
        <v>1714</v>
      </c>
      <c r="H91" s="832" t="s">
        <v>612</v>
      </c>
      <c r="I91" s="832" t="s">
        <v>1724</v>
      </c>
      <c r="J91" s="832" t="s">
        <v>1725</v>
      </c>
      <c r="K91" s="832" t="s">
        <v>1726</v>
      </c>
      <c r="L91" s="835">
        <v>75.73</v>
      </c>
      <c r="M91" s="835">
        <v>151.46</v>
      </c>
      <c r="N91" s="832">
        <v>2</v>
      </c>
      <c r="O91" s="836">
        <v>1.5</v>
      </c>
      <c r="P91" s="835">
        <v>151.46</v>
      </c>
      <c r="Q91" s="837">
        <v>1</v>
      </c>
      <c r="R91" s="832">
        <v>2</v>
      </c>
      <c r="S91" s="837">
        <v>1</v>
      </c>
      <c r="T91" s="836">
        <v>1.5</v>
      </c>
      <c r="U91" s="838">
        <v>1</v>
      </c>
    </row>
    <row r="92" spans="1:21" ht="14.4" customHeight="1" x14ac:dyDescent="0.3">
      <c r="A92" s="831">
        <v>13</v>
      </c>
      <c r="B92" s="832" t="s">
        <v>1462</v>
      </c>
      <c r="C92" s="832" t="s">
        <v>1468</v>
      </c>
      <c r="D92" s="833" t="s">
        <v>2865</v>
      </c>
      <c r="E92" s="834" t="s">
        <v>1477</v>
      </c>
      <c r="F92" s="832" t="s">
        <v>1463</v>
      </c>
      <c r="G92" s="832" t="s">
        <v>1714</v>
      </c>
      <c r="H92" s="832" t="s">
        <v>577</v>
      </c>
      <c r="I92" s="832" t="s">
        <v>1727</v>
      </c>
      <c r="J92" s="832" t="s">
        <v>1029</v>
      </c>
      <c r="K92" s="832" t="s">
        <v>1309</v>
      </c>
      <c r="L92" s="835">
        <v>154.36000000000001</v>
      </c>
      <c r="M92" s="835">
        <v>617.44000000000005</v>
      </c>
      <c r="N92" s="832">
        <v>4</v>
      </c>
      <c r="O92" s="836">
        <v>2</v>
      </c>
      <c r="P92" s="835">
        <v>617.44000000000005</v>
      </c>
      <c r="Q92" s="837">
        <v>1</v>
      </c>
      <c r="R92" s="832">
        <v>4</v>
      </c>
      <c r="S92" s="837">
        <v>1</v>
      </c>
      <c r="T92" s="836">
        <v>2</v>
      </c>
      <c r="U92" s="838">
        <v>1</v>
      </c>
    </row>
    <row r="93" spans="1:21" ht="14.4" customHeight="1" x14ac:dyDescent="0.3">
      <c r="A93" s="831">
        <v>13</v>
      </c>
      <c r="B93" s="832" t="s">
        <v>1462</v>
      </c>
      <c r="C93" s="832" t="s">
        <v>1468</v>
      </c>
      <c r="D93" s="833" t="s">
        <v>2865</v>
      </c>
      <c r="E93" s="834" t="s">
        <v>1477</v>
      </c>
      <c r="F93" s="832" t="s">
        <v>1463</v>
      </c>
      <c r="G93" s="832" t="s">
        <v>1714</v>
      </c>
      <c r="H93" s="832" t="s">
        <v>577</v>
      </c>
      <c r="I93" s="832" t="s">
        <v>1728</v>
      </c>
      <c r="J93" s="832" t="s">
        <v>1029</v>
      </c>
      <c r="K93" s="832" t="s">
        <v>1307</v>
      </c>
      <c r="L93" s="835">
        <v>225.06</v>
      </c>
      <c r="M93" s="835">
        <v>225.06</v>
      </c>
      <c r="N93" s="832">
        <v>1</v>
      </c>
      <c r="O93" s="836">
        <v>0.5</v>
      </c>
      <c r="P93" s="835">
        <v>225.06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13</v>
      </c>
      <c r="B94" s="832" t="s">
        <v>1462</v>
      </c>
      <c r="C94" s="832" t="s">
        <v>1468</v>
      </c>
      <c r="D94" s="833" t="s">
        <v>2865</v>
      </c>
      <c r="E94" s="834" t="s">
        <v>1477</v>
      </c>
      <c r="F94" s="832" t="s">
        <v>1463</v>
      </c>
      <c r="G94" s="832" t="s">
        <v>1729</v>
      </c>
      <c r="H94" s="832" t="s">
        <v>577</v>
      </c>
      <c r="I94" s="832" t="s">
        <v>1730</v>
      </c>
      <c r="J94" s="832" t="s">
        <v>605</v>
      </c>
      <c r="K94" s="832" t="s">
        <v>1731</v>
      </c>
      <c r="L94" s="835">
        <v>0</v>
      </c>
      <c r="M94" s="835">
        <v>0</v>
      </c>
      <c r="N94" s="832">
        <v>28</v>
      </c>
      <c r="O94" s="836">
        <v>15.5</v>
      </c>
      <c r="P94" s="835">
        <v>0</v>
      </c>
      <c r="Q94" s="837"/>
      <c r="R94" s="832">
        <v>20</v>
      </c>
      <c r="S94" s="837">
        <v>0.7142857142857143</v>
      </c>
      <c r="T94" s="836">
        <v>11</v>
      </c>
      <c r="U94" s="838">
        <v>0.70967741935483875</v>
      </c>
    </row>
    <row r="95" spans="1:21" ht="14.4" customHeight="1" x14ac:dyDescent="0.3">
      <c r="A95" s="831">
        <v>13</v>
      </c>
      <c r="B95" s="832" t="s">
        <v>1462</v>
      </c>
      <c r="C95" s="832" t="s">
        <v>1468</v>
      </c>
      <c r="D95" s="833" t="s">
        <v>2865</v>
      </c>
      <c r="E95" s="834" t="s">
        <v>1478</v>
      </c>
      <c r="F95" s="832" t="s">
        <v>1463</v>
      </c>
      <c r="G95" s="832" t="s">
        <v>1501</v>
      </c>
      <c r="H95" s="832" t="s">
        <v>577</v>
      </c>
      <c r="I95" s="832" t="s">
        <v>1502</v>
      </c>
      <c r="J95" s="832" t="s">
        <v>1503</v>
      </c>
      <c r="K95" s="832" t="s">
        <v>1504</v>
      </c>
      <c r="L95" s="835">
        <v>57.76</v>
      </c>
      <c r="M95" s="835">
        <v>288.8</v>
      </c>
      <c r="N95" s="832">
        <v>5</v>
      </c>
      <c r="O95" s="836">
        <v>4.5</v>
      </c>
      <c r="P95" s="835">
        <v>173.28</v>
      </c>
      <c r="Q95" s="837">
        <v>0.6</v>
      </c>
      <c r="R95" s="832">
        <v>3</v>
      </c>
      <c r="S95" s="837">
        <v>0.6</v>
      </c>
      <c r="T95" s="836">
        <v>2.5</v>
      </c>
      <c r="U95" s="838">
        <v>0.55555555555555558</v>
      </c>
    </row>
    <row r="96" spans="1:21" ht="14.4" customHeight="1" x14ac:dyDescent="0.3">
      <c r="A96" s="831">
        <v>13</v>
      </c>
      <c r="B96" s="832" t="s">
        <v>1462</v>
      </c>
      <c r="C96" s="832" t="s">
        <v>1468</v>
      </c>
      <c r="D96" s="833" t="s">
        <v>2865</v>
      </c>
      <c r="E96" s="834" t="s">
        <v>1478</v>
      </c>
      <c r="F96" s="832" t="s">
        <v>1463</v>
      </c>
      <c r="G96" s="832" t="s">
        <v>1514</v>
      </c>
      <c r="H96" s="832" t="s">
        <v>577</v>
      </c>
      <c r="I96" s="832" t="s">
        <v>1732</v>
      </c>
      <c r="J96" s="832" t="s">
        <v>1733</v>
      </c>
      <c r="K96" s="832" t="s">
        <v>1734</v>
      </c>
      <c r="L96" s="835">
        <v>56.44</v>
      </c>
      <c r="M96" s="835">
        <v>56.44</v>
      </c>
      <c r="N96" s="832">
        <v>1</v>
      </c>
      <c r="O96" s="836">
        <v>0.5</v>
      </c>
      <c r="P96" s="835">
        <v>56.44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13</v>
      </c>
      <c r="B97" s="832" t="s">
        <v>1462</v>
      </c>
      <c r="C97" s="832" t="s">
        <v>1468</v>
      </c>
      <c r="D97" s="833" t="s">
        <v>2865</v>
      </c>
      <c r="E97" s="834" t="s">
        <v>1478</v>
      </c>
      <c r="F97" s="832" t="s">
        <v>1463</v>
      </c>
      <c r="G97" s="832" t="s">
        <v>1735</v>
      </c>
      <c r="H97" s="832" t="s">
        <v>577</v>
      </c>
      <c r="I97" s="832" t="s">
        <v>1736</v>
      </c>
      <c r="J97" s="832" t="s">
        <v>1737</v>
      </c>
      <c r="K97" s="832" t="s">
        <v>1738</v>
      </c>
      <c r="L97" s="835">
        <v>100.91</v>
      </c>
      <c r="M97" s="835">
        <v>3430.94</v>
      </c>
      <c r="N97" s="832">
        <v>34</v>
      </c>
      <c r="O97" s="836">
        <v>10</v>
      </c>
      <c r="P97" s="835">
        <v>1917.29</v>
      </c>
      <c r="Q97" s="837">
        <v>0.55882352941176472</v>
      </c>
      <c r="R97" s="832">
        <v>19</v>
      </c>
      <c r="S97" s="837">
        <v>0.55882352941176472</v>
      </c>
      <c r="T97" s="836">
        <v>5</v>
      </c>
      <c r="U97" s="838">
        <v>0.5</v>
      </c>
    </row>
    <row r="98" spans="1:21" ht="14.4" customHeight="1" x14ac:dyDescent="0.3">
      <c r="A98" s="831">
        <v>13</v>
      </c>
      <c r="B98" s="832" t="s">
        <v>1462</v>
      </c>
      <c r="C98" s="832" t="s">
        <v>1468</v>
      </c>
      <c r="D98" s="833" t="s">
        <v>2865</v>
      </c>
      <c r="E98" s="834" t="s">
        <v>1478</v>
      </c>
      <c r="F98" s="832" t="s">
        <v>1463</v>
      </c>
      <c r="G98" s="832" t="s">
        <v>1524</v>
      </c>
      <c r="H98" s="832" t="s">
        <v>612</v>
      </c>
      <c r="I98" s="832" t="s">
        <v>1525</v>
      </c>
      <c r="J98" s="832" t="s">
        <v>1526</v>
      </c>
      <c r="K98" s="832" t="s">
        <v>1527</v>
      </c>
      <c r="L98" s="835">
        <v>103.8</v>
      </c>
      <c r="M98" s="835">
        <v>1453.1999999999998</v>
      </c>
      <c r="N98" s="832">
        <v>14</v>
      </c>
      <c r="O98" s="836">
        <v>4</v>
      </c>
      <c r="P98" s="835">
        <v>830.4</v>
      </c>
      <c r="Q98" s="837">
        <v>0.57142857142857151</v>
      </c>
      <c r="R98" s="832">
        <v>8</v>
      </c>
      <c r="S98" s="837">
        <v>0.5714285714285714</v>
      </c>
      <c r="T98" s="836">
        <v>2</v>
      </c>
      <c r="U98" s="838">
        <v>0.5</v>
      </c>
    </row>
    <row r="99" spans="1:21" ht="14.4" customHeight="1" x14ac:dyDescent="0.3">
      <c r="A99" s="831">
        <v>13</v>
      </c>
      <c r="B99" s="832" t="s">
        <v>1462</v>
      </c>
      <c r="C99" s="832" t="s">
        <v>1468</v>
      </c>
      <c r="D99" s="833" t="s">
        <v>2865</v>
      </c>
      <c r="E99" s="834" t="s">
        <v>1478</v>
      </c>
      <c r="F99" s="832" t="s">
        <v>1463</v>
      </c>
      <c r="G99" s="832" t="s">
        <v>1524</v>
      </c>
      <c r="H99" s="832" t="s">
        <v>612</v>
      </c>
      <c r="I99" s="832" t="s">
        <v>1528</v>
      </c>
      <c r="J99" s="832" t="s">
        <v>1526</v>
      </c>
      <c r="K99" s="832" t="s">
        <v>1407</v>
      </c>
      <c r="L99" s="835">
        <v>129.75</v>
      </c>
      <c r="M99" s="835">
        <v>5709</v>
      </c>
      <c r="N99" s="832">
        <v>44</v>
      </c>
      <c r="O99" s="836">
        <v>15.5</v>
      </c>
      <c r="P99" s="835">
        <v>5319.75</v>
      </c>
      <c r="Q99" s="837">
        <v>0.93181818181818177</v>
      </c>
      <c r="R99" s="832">
        <v>41</v>
      </c>
      <c r="S99" s="837">
        <v>0.93181818181818177</v>
      </c>
      <c r="T99" s="836">
        <v>15</v>
      </c>
      <c r="U99" s="838">
        <v>0.967741935483871</v>
      </c>
    </row>
    <row r="100" spans="1:21" ht="14.4" customHeight="1" x14ac:dyDescent="0.3">
      <c r="A100" s="831">
        <v>13</v>
      </c>
      <c r="B100" s="832" t="s">
        <v>1462</v>
      </c>
      <c r="C100" s="832" t="s">
        <v>1468</v>
      </c>
      <c r="D100" s="833" t="s">
        <v>2865</v>
      </c>
      <c r="E100" s="834" t="s">
        <v>1478</v>
      </c>
      <c r="F100" s="832" t="s">
        <v>1463</v>
      </c>
      <c r="G100" s="832" t="s">
        <v>1524</v>
      </c>
      <c r="H100" s="832" t="s">
        <v>577</v>
      </c>
      <c r="I100" s="832" t="s">
        <v>1531</v>
      </c>
      <c r="J100" s="832" t="s">
        <v>1532</v>
      </c>
      <c r="K100" s="832" t="s">
        <v>1405</v>
      </c>
      <c r="L100" s="835">
        <v>155.69999999999999</v>
      </c>
      <c r="M100" s="835">
        <v>934.19999999999993</v>
      </c>
      <c r="N100" s="832">
        <v>6</v>
      </c>
      <c r="O100" s="836">
        <v>2</v>
      </c>
      <c r="P100" s="835">
        <v>467.09999999999997</v>
      </c>
      <c r="Q100" s="837">
        <v>0.5</v>
      </c>
      <c r="R100" s="832">
        <v>3</v>
      </c>
      <c r="S100" s="837">
        <v>0.5</v>
      </c>
      <c r="T100" s="836">
        <v>1</v>
      </c>
      <c r="U100" s="838">
        <v>0.5</v>
      </c>
    </row>
    <row r="101" spans="1:21" ht="14.4" customHeight="1" x14ac:dyDescent="0.3">
      <c r="A101" s="831">
        <v>13</v>
      </c>
      <c r="B101" s="832" t="s">
        <v>1462</v>
      </c>
      <c r="C101" s="832" t="s">
        <v>1468</v>
      </c>
      <c r="D101" s="833" t="s">
        <v>2865</v>
      </c>
      <c r="E101" s="834" t="s">
        <v>1478</v>
      </c>
      <c r="F101" s="832" t="s">
        <v>1463</v>
      </c>
      <c r="G101" s="832" t="s">
        <v>1524</v>
      </c>
      <c r="H101" s="832" t="s">
        <v>577</v>
      </c>
      <c r="I101" s="832" t="s">
        <v>1533</v>
      </c>
      <c r="J101" s="832" t="s">
        <v>640</v>
      </c>
      <c r="K101" s="832" t="s">
        <v>1407</v>
      </c>
      <c r="L101" s="835">
        <v>129.75</v>
      </c>
      <c r="M101" s="835">
        <v>778.5</v>
      </c>
      <c r="N101" s="832">
        <v>6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13</v>
      </c>
      <c r="B102" s="832" t="s">
        <v>1462</v>
      </c>
      <c r="C102" s="832" t="s">
        <v>1468</v>
      </c>
      <c r="D102" s="833" t="s">
        <v>2865</v>
      </c>
      <c r="E102" s="834" t="s">
        <v>1478</v>
      </c>
      <c r="F102" s="832" t="s">
        <v>1463</v>
      </c>
      <c r="G102" s="832" t="s">
        <v>1524</v>
      </c>
      <c r="H102" s="832" t="s">
        <v>577</v>
      </c>
      <c r="I102" s="832" t="s">
        <v>1534</v>
      </c>
      <c r="J102" s="832" t="s">
        <v>1535</v>
      </c>
      <c r="K102" s="832" t="s">
        <v>1405</v>
      </c>
      <c r="L102" s="835">
        <v>155.69999999999999</v>
      </c>
      <c r="M102" s="835">
        <v>934.19999999999993</v>
      </c>
      <c r="N102" s="832">
        <v>6</v>
      </c>
      <c r="O102" s="836">
        <v>2</v>
      </c>
      <c r="P102" s="835">
        <v>467.09999999999997</v>
      </c>
      <c r="Q102" s="837">
        <v>0.5</v>
      </c>
      <c r="R102" s="832">
        <v>3</v>
      </c>
      <c r="S102" s="837">
        <v>0.5</v>
      </c>
      <c r="T102" s="836">
        <v>1</v>
      </c>
      <c r="U102" s="838">
        <v>0.5</v>
      </c>
    </row>
    <row r="103" spans="1:21" ht="14.4" customHeight="1" x14ac:dyDescent="0.3">
      <c r="A103" s="831">
        <v>13</v>
      </c>
      <c r="B103" s="832" t="s">
        <v>1462</v>
      </c>
      <c r="C103" s="832" t="s">
        <v>1468</v>
      </c>
      <c r="D103" s="833" t="s">
        <v>2865</v>
      </c>
      <c r="E103" s="834" t="s">
        <v>1478</v>
      </c>
      <c r="F103" s="832" t="s">
        <v>1463</v>
      </c>
      <c r="G103" s="832" t="s">
        <v>1524</v>
      </c>
      <c r="H103" s="832" t="s">
        <v>577</v>
      </c>
      <c r="I103" s="832" t="s">
        <v>1536</v>
      </c>
      <c r="J103" s="832" t="s">
        <v>1537</v>
      </c>
      <c r="K103" s="832" t="s">
        <v>1527</v>
      </c>
      <c r="L103" s="835">
        <v>103.8</v>
      </c>
      <c r="M103" s="835">
        <v>622.79999999999995</v>
      </c>
      <c r="N103" s="832">
        <v>6</v>
      </c>
      <c r="O103" s="836">
        <v>2</v>
      </c>
      <c r="P103" s="835">
        <v>622.79999999999995</v>
      </c>
      <c r="Q103" s="837">
        <v>1</v>
      </c>
      <c r="R103" s="832">
        <v>6</v>
      </c>
      <c r="S103" s="837">
        <v>1</v>
      </c>
      <c r="T103" s="836">
        <v>2</v>
      </c>
      <c r="U103" s="838">
        <v>1</v>
      </c>
    </row>
    <row r="104" spans="1:21" ht="14.4" customHeight="1" x14ac:dyDescent="0.3">
      <c r="A104" s="831">
        <v>13</v>
      </c>
      <c r="B104" s="832" t="s">
        <v>1462</v>
      </c>
      <c r="C104" s="832" t="s">
        <v>1468</v>
      </c>
      <c r="D104" s="833" t="s">
        <v>2865</v>
      </c>
      <c r="E104" s="834" t="s">
        <v>1478</v>
      </c>
      <c r="F104" s="832" t="s">
        <v>1463</v>
      </c>
      <c r="G104" s="832" t="s">
        <v>1546</v>
      </c>
      <c r="H104" s="832" t="s">
        <v>577</v>
      </c>
      <c r="I104" s="832" t="s">
        <v>1739</v>
      </c>
      <c r="J104" s="832" t="s">
        <v>1740</v>
      </c>
      <c r="K104" s="832" t="s">
        <v>1044</v>
      </c>
      <c r="L104" s="835">
        <v>170.52</v>
      </c>
      <c r="M104" s="835">
        <v>682.08</v>
      </c>
      <c r="N104" s="832">
        <v>4</v>
      </c>
      <c r="O104" s="836">
        <v>2</v>
      </c>
      <c r="P104" s="835">
        <v>682.08</v>
      </c>
      <c r="Q104" s="837">
        <v>1</v>
      </c>
      <c r="R104" s="832">
        <v>4</v>
      </c>
      <c r="S104" s="837">
        <v>1</v>
      </c>
      <c r="T104" s="836">
        <v>2</v>
      </c>
      <c r="U104" s="838">
        <v>1</v>
      </c>
    </row>
    <row r="105" spans="1:21" ht="14.4" customHeight="1" x14ac:dyDescent="0.3">
      <c r="A105" s="831">
        <v>13</v>
      </c>
      <c r="B105" s="832" t="s">
        <v>1462</v>
      </c>
      <c r="C105" s="832" t="s">
        <v>1468</v>
      </c>
      <c r="D105" s="833" t="s">
        <v>2865</v>
      </c>
      <c r="E105" s="834" t="s">
        <v>1478</v>
      </c>
      <c r="F105" s="832" t="s">
        <v>1463</v>
      </c>
      <c r="G105" s="832" t="s">
        <v>1546</v>
      </c>
      <c r="H105" s="832" t="s">
        <v>577</v>
      </c>
      <c r="I105" s="832" t="s">
        <v>1741</v>
      </c>
      <c r="J105" s="832" t="s">
        <v>1740</v>
      </c>
      <c r="K105" s="832" t="s">
        <v>1558</v>
      </c>
      <c r="L105" s="835">
        <v>85.27</v>
      </c>
      <c r="M105" s="835">
        <v>426.35</v>
      </c>
      <c r="N105" s="832">
        <v>5</v>
      </c>
      <c r="O105" s="836">
        <v>1.5</v>
      </c>
      <c r="P105" s="835">
        <v>255.81</v>
      </c>
      <c r="Q105" s="837">
        <v>0.6</v>
      </c>
      <c r="R105" s="832">
        <v>3</v>
      </c>
      <c r="S105" s="837">
        <v>0.6</v>
      </c>
      <c r="T105" s="836">
        <v>0.5</v>
      </c>
      <c r="U105" s="838">
        <v>0.33333333333333331</v>
      </c>
    </row>
    <row r="106" spans="1:21" ht="14.4" customHeight="1" x14ac:dyDescent="0.3">
      <c r="A106" s="831">
        <v>13</v>
      </c>
      <c r="B106" s="832" t="s">
        <v>1462</v>
      </c>
      <c r="C106" s="832" t="s">
        <v>1468</v>
      </c>
      <c r="D106" s="833" t="s">
        <v>2865</v>
      </c>
      <c r="E106" s="834" t="s">
        <v>1478</v>
      </c>
      <c r="F106" s="832" t="s">
        <v>1463</v>
      </c>
      <c r="G106" s="832" t="s">
        <v>1550</v>
      </c>
      <c r="H106" s="832" t="s">
        <v>577</v>
      </c>
      <c r="I106" s="832" t="s">
        <v>1553</v>
      </c>
      <c r="J106" s="832" t="s">
        <v>1552</v>
      </c>
      <c r="K106" s="832" t="s">
        <v>1554</v>
      </c>
      <c r="L106" s="835">
        <v>55.41</v>
      </c>
      <c r="M106" s="835">
        <v>221.64</v>
      </c>
      <c r="N106" s="832">
        <v>4</v>
      </c>
      <c r="O106" s="836">
        <v>1.5</v>
      </c>
      <c r="P106" s="835">
        <v>221.64</v>
      </c>
      <c r="Q106" s="837">
        <v>1</v>
      </c>
      <c r="R106" s="832">
        <v>4</v>
      </c>
      <c r="S106" s="837">
        <v>1</v>
      </c>
      <c r="T106" s="836">
        <v>1.5</v>
      </c>
      <c r="U106" s="838">
        <v>1</v>
      </c>
    </row>
    <row r="107" spans="1:21" ht="14.4" customHeight="1" x14ac:dyDescent="0.3">
      <c r="A107" s="831">
        <v>13</v>
      </c>
      <c r="B107" s="832" t="s">
        <v>1462</v>
      </c>
      <c r="C107" s="832" t="s">
        <v>1468</v>
      </c>
      <c r="D107" s="833" t="s">
        <v>2865</v>
      </c>
      <c r="E107" s="834" t="s">
        <v>1478</v>
      </c>
      <c r="F107" s="832" t="s">
        <v>1463</v>
      </c>
      <c r="G107" s="832" t="s">
        <v>1550</v>
      </c>
      <c r="H107" s="832" t="s">
        <v>612</v>
      </c>
      <c r="I107" s="832" t="s">
        <v>1315</v>
      </c>
      <c r="J107" s="832" t="s">
        <v>1316</v>
      </c>
      <c r="K107" s="832" t="s">
        <v>1044</v>
      </c>
      <c r="L107" s="835">
        <v>170.52</v>
      </c>
      <c r="M107" s="835">
        <v>1364.16</v>
      </c>
      <c r="N107" s="832">
        <v>8</v>
      </c>
      <c r="O107" s="836">
        <v>3.5</v>
      </c>
      <c r="P107" s="835">
        <v>1193.6400000000001</v>
      </c>
      <c r="Q107" s="837">
        <v>0.875</v>
      </c>
      <c r="R107" s="832">
        <v>7</v>
      </c>
      <c r="S107" s="837">
        <v>0.875</v>
      </c>
      <c r="T107" s="836">
        <v>2.5</v>
      </c>
      <c r="U107" s="838">
        <v>0.7142857142857143</v>
      </c>
    </row>
    <row r="108" spans="1:21" ht="14.4" customHeight="1" x14ac:dyDescent="0.3">
      <c r="A108" s="831">
        <v>13</v>
      </c>
      <c r="B108" s="832" t="s">
        <v>1462</v>
      </c>
      <c r="C108" s="832" t="s">
        <v>1468</v>
      </c>
      <c r="D108" s="833" t="s">
        <v>2865</v>
      </c>
      <c r="E108" s="834" t="s">
        <v>1478</v>
      </c>
      <c r="F108" s="832" t="s">
        <v>1463</v>
      </c>
      <c r="G108" s="832" t="s">
        <v>1550</v>
      </c>
      <c r="H108" s="832" t="s">
        <v>612</v>
      </c>
      <c r="I108" s="832" t="s">
        <v>1557</v>
      </c>
      <c r="J108" s="832" t="s">
        <v>1316</v>
      </c>
      <c r="K108" s="832" t="s">
        <v>1558</v>
      </c>
      <c r="L108" s="835">
        <v>85.27</v>
      </c>
      <c r="M108" s="835">
        <v>341.08</v>
      </c>
      <c r="N108" s="832">
        <v>4</v>
      </c>
      <c r="O108" s="836">
        <v>1.5</v>
      </c>
      <c r="P108" s="835">
        <v>341.08</v>
      </c>
      <c r="Q108" s="837">
        <v>1</v>
      </c>
      <c r="R108" s="832">
        <v>4</v>
      </c>
      <c r="S108" s="837">
        <v>1</v>
      </c>
      <c r="T108" s="836">
        <v>1.5</v>
      </c>
      <c r="U108" s="838">
        <v>1</v>
      </c>
    </row>
    <row r="109" spans="1:21" ht="14.4" customHeight="1" x14ac:dyDescent="0.3">
      <c r="A109" s="831">
        <v>13</v>
      </c>
      <c r="B109" s="832" t="s">
        <v>1462</v>
      </c>
      <c r="C109" s="832" t="s">
        <v>1468</v>
      </c>
      <c r="D109" s="833" t="s">
        <v>2865</v>
      </c>
      <c r="E109" s="834" t="s">
        <v>1478</v>
      </c>
      <c r="F109" s="832" t="s">
        <v>1463</v>
      </c>
      <c r="G109" s="832" t="s">
        <v>1550</v>
      </c>
      <c r="H109" s="832" t="s">
        <v>577</v>
      </c>
      <c r="I109" s="832" t="s">
        <v>1742</v>
      </c>
      <c r="J109" s="832" t="s">
        <v>1743</v>
      </c>
      <c r="K109" s="832" t="s">
        <v>1044</v>
      </c>
      <c r="L109" s="835">
        <v>170.52</v>
      </c>
      <c r="M109" s="835">
        <v>170.52</v>
      </c>
      <c r="N109" s="832">
        <v>1</v>
      </c>
      <c r="O109" s="836">
        <v>1</v>
      </c>
      <c r="P109" s="835">
        <v>170.52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13</v>
      </c>
      <c r="B110" s="832" t="s">
        <v>1462</v>
      </c>
      <c r="C110" s="832" t="s">
        <v>1468</v>
      </c>
      <c r="D110" s="833" t="s">
        <v>2865</v>
      </c>
      <c r="E110" s="834" t="s">
        <v>1478</v>
      </c>
      <c r="F110" s="832" t="s">
        <v>1463</v>
      </c>
      <c r="G110" s="832" t="s">
        <v>1744</v>
      </c>
      <c r="H110" s="832" t="s">
        <v>577</v>
      </c>
      <c r="I110" s="832" t="s">
        <v>1745</v>
      </c>
      <c r="J110" s="832" t="s">
        <v>627</v>
      </c>
      <c r="K110" s="832" t="s">
        <v>1746</v>
      </c>
      <c r="L110" s="835">
        <v>0</v>
      </c>
      <c r="M110" s="835">
        <v>0</v>
      </c>
      <c r="N110" s="832">
        <v>2</v>
      </c>
      <c r="O110" s="836">
        <v>2</v>
      </c>
      <c r="P110" s="835">
        <v>0</v>
      </c>
      <c r="Q110" s="837"/>
      <c r="R110" s="832">
        <v>2</v>
      </c>
      <c r="S110" s="837">
        <v>1</v>
      </c>
      <c r="T110" s="836">
        <v>2</v>
      </c>
      <c r="U110" s="838">
        <v>1</v>
      </c>
    </row>
    <row r="111" spans="1:21" ht="14.4" customHeight="1" x14ac:dyDescent="0.3">
      <c r="A111" s="831">
        <v>13</v>
      </c>
      <c r="B111" s="832" t="s">
        <v>1462</v>
      </c>
      <c r="C111" s="832" t="s">
        <v>1468</v>
      </c>
      <c r="D111" s="833" t="s">
        <v>2865</v>
      </c>
      <c r="E111" s="834" t="s">
        <v>1478</v>
      </c>
      <c r="F111" s="832" t="s">
        <v>1463</v>
      </c>
      <c r="G111" s="832" t="s">
        <v>1744</v>
      </c>
      <c r="H111" s="832" t="s">
        <v>577</v>
      </c>
      <c r="I111" s="832" t="s">
        <v>1747</v>
      </c>
      <c r="J111" s="832" t="s">
        <v>627</v>
      </c>
      <c r="K111" s="832" t="s">
        <v>1748</v>
      </c>
      <c r="L111" s="835">
        <v>0</v>
      </c>
      <c r="M111" s="835">
        <v>0</v>
      </c>
      <c r="N111" s="832">
        <v>2</v>
      </c>
      <c r="O111" s="836">
        <v>2</v>
      </c>
      <c r="P111" s="835">
        <v>0</v>
      </c>
      <c r="Q111" s="837"/>
      <c r="R111" s="832">
        <v>2</v>
      </c>
      <c r="S111" s="837">
        <v>1</v>
      </c>
      <c r="T111" s="836">
        <v>2</v>
      </c>
      <c r="U111" s="838">
        <v>1</v>
      </c>
    </row>
    <row r="112" spans="1:21" ht="14.4" customHeight="1" x14ac:dyDescent="0.3">
      <c r="A112" s="831">
        <v>13</v>
      </c>
      <c r="B112" s="832" t="s">
        <v>1462</v>
      </c>
      <c r="C112" s="832" t="s">
        <v>1468</v>
      </c>
      <c r="D112" s="833" t="s">
        <v>2865</v>
      </c>
      <c r="E112" s="834" t="s">
        <v>1478</v>
      </c>
      <c r="F112" s="832" t="s">
        <v>1463</v>
      </c>
      <c r="G112" s="832" t="s">
        <v>1566</v>
      </c>
      <c r="H112" s="832" t="s">
        <v>577</v>
      </c>
      <c r="I112" s="832" t="s">
        <v>1567</v>
      </c>
      <c r="J112" s="832" t="s">
        <v>1568</v>
      </c>
      <c r="K112" s="832" t="s">
        <v>674</v>
      </c>
      <c r="L112" s="835">
        <v>75.819999999999993</v>
      </c>
      <c r="M112" s="835">
        <v>834.02</v>
      </c>
      <c r="N112" s="832">
        <v>11</v>
      </c>
      <c r="O112" s="836">
        <v>8.5</v>
      </c>
      <c r="P112" s="835">
        <v>454.91999999999996</v>
      </c>
      <c r="Q112" s="837">
        <v>0.54545454545454541</v>
      </c>
      <c r="R112" s="832">
        <v>6</v>
      </c>
      <c r="S112" s="837">
        <v>0.54545454545454541</v>
      </c>
      <c r="T112" s="836">
        <v>4.5</v>
      </c>
      <c r="U112" s="838">
        <v>0.52941176470588236</v>
      </c>
    </row>
    <row r="113" spans="1:21" ht="14.4" customHeight="1" x14ac:dyDescent="0.3">
      <c r="A113" s="831">
        <v>13</v>
      </c>
      <c r="B113" s="832" t="s">
        <v>1462</v>
      </c>
      <c r="C113" s="832" t="s">
        <v>1468</v>
      </c>
      <c r="D113" s="833" t="s">
        <v>2865</v>
      </c>
      <c r="E113" s="834" t="s">
        <v>1478</v>
      </c>
      <c r="F113" s="832" t="s">
        <v>1463</v>
      </c>
      <c r="G113" s="832" t="s">
        <v>1566</v>
      </c>
      <c r="H113" s="832" t="s">
        <v>577</v>
      </c>
      <c r="I113" s="832" t="s">
        <v>1749</v>
      </c>
      <c r="J113" s="832" t="s">
        <v>673</v>
      </c>
      <c r="K113" s="832" t="s">
        <v>674</v>
      </c>
      <c r="L113" s="835">
        <v>75.819999999999993</v>
      </c>
      <c r="M113" s="835">
        <v>530.74</v>
      </c>
      <c r="N113" s="832">
        <v>7</v>
      </c>
      <c r="O113" s="836">
        <v>5</v>
      </c>
      <c r="P113" s="835">
        <v>303.27999999999997</v>
      </c>
      <c r="Q113" s="837">
        <v>0.5714285714285714</v>
      </c>
      <c r="R113" s="832">
        <v>4</v>
      </c>
      <c r="S113" s="837">
        <v>0.5714285714285714</v>
      </c>
      <c r="T113" s="836">
        <v>3</v>
      </c>
      <c r="U113" s="838">
        <v>0.6</v>
      </c>
    </row>
    <row r="114" spans="1:21" ht="14.4" customHeight="1" x14ac:dyDescent="0.3">
      <c r="A114" s="831">
        <v>13</v>
      </c>
      <c r="B114" s="832" t="s">
        <v>1462</v>
      </c>
      <c r="C114" s="832" t="s">
        <v>1468</v>
      </c>
      <c r="D114" s="833" t="s">
        <v>2865</v>
      </c>
      <c r="E114" s="834" t="s">
        <v>1478</v>
      </c>
      <c r="F114" s="832" t="s">
        <v>1463</v>
      </c>
      <c r="G114" s="832" t="s">
        <v>1566</v>
      </c>
      <c r="H114" s="832" t="s">
        <v>577</v>
      </c>
      <c r="I114" s="832" t="s">
        <v>1571</v>
      </c>
      <c r="J114" s="832" t="s">
        <v>1572</v>
      </c>
      <c r="K114" s="832" t="s">
        <v>1044</v>
      </c>
      <c r="L114" s="835">
        <v>78.33</v>
      </c>
      <c r="M114" s="835">
        <v>234.99</v>
      </c>
      <c r="N114" s="832">
        <v>3</v>
      </c>
      <c r="O114" s="836">
        <v>1.5</v>
      </c>
      <c r="P114" s="835">
        <v>234.99</v>
      </c>
      <c r="Q114" s="837">
        <v>1</v>
      </c>
      <c r="R114" s="832">
        <v>3</v>
      </c>
      <c r="S114" s="837">
        <v>1</v>
      </c>
      <c r="T114" s="836">
        <v>1.5</v>
      </c>
      <c r="U114" s="838">
        <v>1</v>
      </c>
    </row>
    <row r="115" spans="1:21" ht="14.4" customHeight="1" x14ac:dyDescent="0.3">
      <c r="A115" s="831">
        <v>13</v>
      </c>
      <c r="B115" s="832" t="s">
        <v>1462</v>
      </c>
      <c r="C115" s="832" t="s">
        <v>1468</v>
      </c>
      <c r="D115" s="833" t="s">
        <v>2865</v>
      </c>
      <c r="E115" s="834" t="s">
        <v>1478</v>
      </c>
      <c r="F115" s="832" t="s">
        <v>1463</v>
      </c>
      <c r="G115" s="832" t="s">
        <v>1573</v>
      </c>
      <c r="H115" s="832" t="s">
        <v>612</v>
      </c>
      <c r="I115" s="832" t="s">
        <v>1574</v>
      </c>
      <c r="J115" s="832" t="s">
        <v>1575</v>
      </c>
      <c r="K115" s="832" t="s">
        <v>1576</v>
      </c>
      <c r="L115" s="835">
        <v>19.59</v>
      </c>
      <c r="M115" s="835">
        <v>39.18</v>
      </c>
      <c r="N115" s="832">
        <v>2</v>
      </c>
      <c r="O115" s="836">
        <v>1</v>
      </c>
      <c r="P115" s="835">
        <v>39.18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13</v>
      </c>
      <c r="B116" s="832" t="s">
        <v>1462</v>
      </c>
      <c r="C116" s="832" t="s">
        <v>1468</v>
      </c>
      <c r="D116" s="833" t="s">
        <v>2865</v>
      </c>
      <c r="E116" s="834" t="s">
        <v>1478</v>
      </c>
      <c r="F116" s="832" t="s">
        <v>1463</v>
      </c>
      <c r="G116" s="832" t="s">
        <v>1573</v>
      </c>
      <c r="H116" s="832" t="s">
        <v>612</v>
      </c>
      <c r="I116" s="832" t="s">
        <v>1577</v>
      </c>
      <c r="J116" s="832" t="s">
        <v>1575</v>
      </c>
      <c r="K116" s="832" t="s">
        <v>1244</v>
      </c>
      <c r="L116" s="835">
        <v>58.77</v>
      </c>
      <c r="M116" s="835">
        <v>528.93000000000006</v>
      </c>
      <c r="N116" s="832">
        <v>9</v>
      </c>
      <c r="O116" s="836">
        <v>5.5</v>
      </c>
      <c r="P116" s="835">
        <v>293.85000000000002</v>
      </c>
      <c r="Q116" s="837">
        <v>0.55555555555555558</v>
      </c>
      <c r="R116" s="832">
        <v>5</v>
      </c>
      <c r="S116" s="837">
        <v>0.55555555555555558</v>
      </c>
      <c r="T116" s="836">
        <v>3.5</v>
      </c>
      <c r="U116" s="838">
        <v>0.63636363636363635</v>
      </c>
    </row>
    <row r="117" spans="1:21" ht="14.4" customHeight="1" x14ac:dyDescent="0.3">
      <c r="A117" s="831">
        <v>13</v>
      </c>
      <c r="B117" s="832" t="s">
        <v>1462</v>
      </c>
      <c r="C117" s="832" t="s">
        <v>1468</v>
      </c>
      <c r="D117" s="833" t="s">
        <v>2865</v>
      </c>
      <c r="E117" s="834" t="s">
        <v>1478</v>
      </c>
      <c r="F117" s="832" t="s">
        <v>1463</v>
      </c>
      <c r="G117" s="832" t="s">
        <v>1573</v>
      </c>
      <c r="H117" s="832" t="s">
        <v>612</v>
      </c>
      <c r="I117" s="832" t="s">
        <v>1578</v>
      </c>
      <c r="J117" s="832" t="s">
        <v>1575</v>
      </c>
      <c r="K117" s="832" t="s">
        <v>1579</v>
      </c>
      <c r="L117" s="835">
        <v>97.96</v>
      </c>
      <c r="M117" s="835">
        <v>195.92</v>
      </c>
      <c r="N117" s="832">
        <v>2</v>
      </c>
      <c r="O117" s="836">
        <v>1.5</v>
      </c>
      <c r="P117" s="835">
        <v>97.96</v>
      </c>
      <c r="Q117" s="837">
        <v>0.5</v>
      </c>
      <c r="R117" s="832">
        <v>1</v>
      </c>
      <c r="S117" s="837">
        <v>0.5</v>
      </c>
      <c r="T117" s="836">
        <v>1</v>
      </c>
      <c r="U117" s="838">
        <v>0.66666666666666663</v>
      </c>
    </row>
    <row r="118" spans="1:21" ht="14.4" customHeight="1" x14ac:dyDescent="0.3">
      <c r="A118" s="831">
        <v>13</v>
      </c>
      <c r="B118" s="832" t="s">
        <v>1462</v>
      </c>
      <c r="C118" s="832" t="s">
        <v>1468</v>
      </c>
      <c r="D118" s="833" t="s">
        <v>2865</v>
      </c>
      <c r="E118" s="834" t="s">
        <v>1478</v>
      </c>
      <c r="F118" s="832" t="s">
        <v>1463</v>
      </c>
      <c r="G118" s="832" t="s">
        <v>1573</v>
      </c>
      <c r="H118" s="832" t="s">
        <v>612</v>
      </c>
      <c r="I118" s="832" t="s">
        <v>1580</v>
      </c>
      <c r="J118" s="832" t="s">
        <v>1575</v>
      </c>
      <c r="K118" s="832" t="s">
        <v>1581</v>
      </c>
      <c r="L118" s="835">
        <v>176.32</v>
      </c>
      <c r="M118" s="835">
        <v>1410.56</v>
      </c>
      <c r="N118" s="832">
        <v>8</v>
      </c>
      <c r="O118" s="836">
        <v>5</v>
      </c>
      <c r="P118" s="835">
        <v>881.59999999999991</v>
      </c>
      <c r="Q118" s="837">
        <v>0.625</v>
      </c>
      <c r="R118" s="832">
        <v>5</v>
      </c>
      <c r="S118" s="837">
        <v>0.625</v>
      </c>
      <c r="T118" s="836">
        <v>2.5</v>
      </c>
      <c r="U118" s="838">
        <v>0.5</v>
      </c>
    </row>
    <row r="119" spans="1:21" ht="14.4" customHeight="1" x14ac:dyDescent="0.3">
      <c r="A119" s="831">
        <v>13</v>
      </c>
      <c r="B119" s="832" t="s">
        <v>1462</v>
      </c>
      <c r="C119" s="832" t="s">
        <v>1468</v>
      </c>
      <c r="D119" s="833" t="s">
        <v>2865</v>
      </c>
      <c r="E119" s="834" t="s">
        <v>1478</v>
      </c>
      <c r="F119" s="832" t="s">
        <v>1463</v>
      </c>
      <c r="G119" s="832" t="s">
        <v>1573</v>
      </c>
      <c r="H119" s="832" t="s">
        <v>577</v>
      </c>
      <c r="I119" s="832" t="s">
        <v>1750</v>
      </c>
      <c r="J119" s="832" t="s">
        <v>1583</v>
      </c>
      <c r="K119" s="832" t="s">
        <v>1751</v>
      </c>
      <c r="L119" s="835">
        <v>117.55</v>
      </c>
      <c r="M119" s="835">
        <v>117.55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13</v>
      </c>
      <c r="B120" s="832" t="s">
        <v>1462</v>
      </c>
      <c r="C120" s="832" t="s">
        <v>1468</v>
      </c>
      <c r="D120" s="833" t="s">
        <v>2865</v>
      </c>
      <c r="E120" s="834" t="s">
        <v>1478</v>
      </c>
      <c r="F120" s="832" t="s">
        <v>1463</v>
      </c>
      <c r="G120" s="832" t="s">
        <v>1573</v>
      </c>
      <c r="H120" s="832" t="s">
        <v>577</v>
      </c>
      <c r="I120" s="832" t="s">
        <v>1752</v>
      </c>
      <c r="J120" s="832" t="s">
        <v>1583</v>
      </c>
      <c r="K120" s="832" t="s">
        <v>1753</v>
      </c>
      <c r="L120" s="835">
        <v>58.77</v>
      </c>
      <c r="M120" s="835">
        <v>58.77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13</v>
      </c>
      <c r="B121" s="832" t="s">
        <v>1462</v>
      </c>
      <c r="C121" s="832" t="s">
        <v>1468</v>
      </c>
      <c r="D121" s="833" t="s">
        <v>2865</v>
      </c>
      <c r="E121" s="834" t="s">
        <v>1478</v>
      </c>
      <c r="F121" s="832" t="s">
        <v>1463</v>
      </c>
      <c r="G121" s="832" t="s">
        <v>1573</v>
      </c>
      <c r="H121" s="832" t="s">
        <v>577</v>
      </c>
      <c r="I121" s="832" t="s">
        <v>1754</v>
      </c>
      <c r="J121" s="832" t="s">
        <v>1583</v>
      </c>
      <c r="K121" s="832" t="s">
        <v>1755</v>
      </c>
      <c r="L121" s="835">
        <v>88.16</v>
      </c>
      <c r="M121" s="835">
        <v>352.64</v>
      </c>
      <c r="N121" s="832">
        <v>4</v>
      </c>
      <c r="O121" s="836">
        <v>3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13</v>
      </c>
      <c r="B122" s="832" t="s">
        <v>1462</v>
      </c>
      <c r="C122" s="832" t="s">
        <v>1468</v>
      </c>
      <c r="D122" s="833" t="s">
        <v>2865</v>
      </c>
      <c r="E122" s="834" t="s">
        <v>1478</v>
      </c>
      <c r="F122" s="832" t="s">
        <v>1463</v>
      </c>
      <c r="G122" s="832" t="s">
        <v>1573</v>
      </c>
      <c r="H122" s="832" t="s">
        <v>577</v>
      </c>
      <c r="I122" s="832" t="s">
        <v>1585</v>
      </c>
      <c r="J122" s="832" t="s">
        <v>1583</v>
      </c>
      <c r="K122" s="832" t="s">
        <v>1586</v>
      </c>
      <c r="L122" s="835">
        <v>11.75</v>
      </c>
      <c r="M122" s="835">
        <v>35.25</v>
      </c>
      <c r="N122" s="832">
        <v>3</v>
      </c>
      <c r="O122" s="836">
        <v>1.5</v>
      </c>
      <c r="P122" s="835">
        <v>35.25</v>
      </c>
      <c r="Q122" s="837">
        <v>1</v>
      </c>
      <c r="R122" s="832">
        <v>3</v>
      </c>
      <c r="S122" s="837">
        <v>1</v>
      </c>
      <c r="T122" s="836">
        <v>1.5</v>
      </c>
      <c r="U122" s="838">
        <v>1</v>
      </c>
    </row>
    <row r="123" spans="1:21" ht="14.4" customHeight="1" x14ac:dyDescent="0.3">
      <c r="A123" s="831">
        <v>13</v>
      </c>
      <c r="B123" s="832" t="s">
        <v>1462</v>
      </c>
      <c r="C123" s="832" t="s">
        <v>1468</v>
      </c>
      <c r="D123" s="833" t="s">
        <v>2865</v>
      </c>
      <c r="E123" s="834" t="s">
        <v>1478</v>
      </c>
      <c r="F123" s="832" t="s">
        <v>1463</v>
      </c>
      <c r="G123" s="832" t="s">
        <v>1573</v>
      </c>
      <c r="H123" s="832" t="s">
        <v>577</v>
      </c>
      <c r="I123" s="832" t="s">
        <v>1587</v>
      </c>
      <c r="J123" s="832" t="s">
        <v>1583</v>
      </c>
      <c r="K123" s="832" t="s">
        <v>1588</v>
      </c>
      <c r="L123" s="835">
        <v>23.51</v>
      </c>
      <c r="M123" s="835">
        <v>188.08</v>
      </c>
      <c r="N123" s="832">
        <v>8</v>
      </c>
      <c r="O123" s="836">
        <v>3</v>
      </c>
      <c r="P123" s="835">
        <v>188.08</v>
      </c>
      <c r="Q123" s="837">
        <v>1</v>
      </c>
      <c r="R123" s="832">
        <v>8</v>
      </c>
      <c r="S123" s="837">
        <v>1</v>
      </c>
      <c r="T123" s="836">
        <v>3</v>
      </c>
      <c r="U123" s="838">
        <v>1</v>
      </c>
    </row>
    <row r="124" spans="1:21" ht="14.4" customHeight="1" x14ac:dyDescent="0.3">
      <c r="A124" s="831">
        <v>13</v>
      </c>
      <c r="B124" s="832" t="s">
        <v>1462</v>
      </c>
      <c r="C124" s="832" t="s">
        <v>1468</v>
      </c>
      <c r="D124" s="833" t="s">
        <v>2865</v>
      </c>
      <c r="E124" s="834" t="s">
        <v>1478</v>
      </c>
      <c r="F124" s="832" t="s">
        <v>1463</v>
      </c>
      <c r="G124" s="832" t="s">
        <v>1573</v>
      </c>
      <c r="H124" s="832" t="s">
        <v>577</v>
      </c>
      <c r="I124" s="832" t="s">
        <v>1756</v>
      </c>
      <c r="J124" s="832" t="s">
        <v>1757</v>
      </c>
      <c r="K124" s="832" t="s">
        <v>1758</v>
      </c>
      <c r="L124" s="835">
        <v>23.51</v>
      </c>
      <c r="M124" s="835">
        <v>70.53</v>
      </c>
      <c r="N124" s="832">
        <v>3</v>
      </c>
      <c r="O124" s="836">
        <v>1.5</v>
      </c>
      <c r="P124" s="835">
        <v>70.53</v>
      </c>
      <c r="Q124" s="837">
        <v>1</v>
      </c>
      <c r="R124" s="832">
        <v>3</v>
      </c>
      <c r="S124" s="837">
        <v>1</v>
      </c>
      <c r="T124" s="836">
        <v>1.5</v>
      </c>
      <c r="U124" s="838">
        <v>1</v>
      </c>
    </row>
    <row r="125" spans="1:21" ht="14.4" customHeight="1" x14ac:dyDescent="0.3">
      <c r="A125" s="831">
        <v>13</v>
      </c>
      <c r="B125" s="832" t="s">
        <v>1462</v>
      </c>
      <c r="C125" s="832" t="s">
        <v>1468</v>
      </c>
      <c r="D125" s="833" t="s">
        <v>2865</v>
      </c>
      <c r="E125" s="834" t="s">
        <v>1478</v>
      </c>
      <c r="F125" s="832" t="s">
        <v>1463</v>
      </c>
      <c r="G125" s="832" t="s">
        <v>1759</v>
      </c>
      <c r="H125" s="832" t="s">
        <v>577</v>
      </c>
      <c r="I125" s="832" t="s">
        <v>1760</v>
      </c>
      <c r="J125" s="832" t="s">
        <v>691</v>
      </c>
      <c r="K125" s="832" t="s">
        <v>1761</v>
      </c>
      <c r="L125" s="835">
        <v>85.15</v>
      </c>
      <c r="M125" s="835">
        <v>255.45000000000002</v>
      </c>
      <c r="N125" s="832">
        <v>3</v>
      </c>
      <c r="O125" s="836">
        <v>1.5</v>
      </c>
      <c r="P125" s="835">
        <v>255.45000000000002</v>
      </c>
      <c r="Q125" s="837">
        <v>1</v>
      </c>
      <c r="R125" s="832">
        <v>3</v>
      </c>
      <c r="S125" s="837">
        <v>1</v>
      </c>
      <c r="T125" s="836">
        <v>1.5</v>
      </c>
      <c r="U125" s="838">
        <v>1</v>
      </c>
    </row>
    <row r="126" spans="1:21" ht="14.4" customHeight="1" x14ac:dyDescent="0.3">
      <c r="A126" s="831">
        <v>13</v>
      </c>
      <c r="B126" s="832" t="s">
        <v>1462</v>
      </c>
      <c r="C126" s="832" t="s">
        <v>1468</v>
      </c>
      <c r="D126" s="833" t="s">
        <v>2865</v>
      </c>
      <c r="E126" s="834" t="s">
        <v>1478</v>
      </c>
      <c r="F126" s="832" t="s">
        <v>1463</v>
      </c>
      <c r="G126" s="832" t="s">
        <v>1589</v>
      </c>
      <c r="H126" s="832" t="s">
        <v>577</v>
      </c>
      <c r="I126" s="832" t="s">
        <v>1762</v>
      </c>
      <c r="J126" s="832" t="s">
        <v>956</v>
      </c>
      <c r="K126" s="832" t="s">
        <v>1763</v>
      </c>
      <c r="L126" s="835">
        <v>47.47</v>
      </c>
      <c r="M126" s="835">
        <v>47.47</v>
      </c>
      <c r="N126" s="832">
        <v>1</v>
      </c>
      <c r="O126" s="836">
        <v>1</v>
      </c>
      <c r="P126" s="835">
        <v>47.47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13</v>
      </c>
      <c r="B127" s="832" t="s">
        <v>1462</v>
      </c>
      <c r="C127" s="832" t="s">
        <v>1468</v>
      </c>
      <c r="D127" s="833" t="s">
        <v>2865</v>
      </c>
      <c r="E127" s="834" t="s">
        <v>1478</v>
      </c>
      <c r="F127" s="832" t="s">
        <v>1463</v>
      </c>
      <c r="G127" s="832" t="s">
        <v>1589</v>
      </c>
      <c r="H127" s="832" t="s">
        <v>577</v>
      </c>
      <c r="I127" s="832" t="s">
        <v>1590</v>
      </c>
      <c r="J127" s="832" t="s">
        <v>1591</v>
      </c>
      <c r="K127" s="832" t="s">
        <v>1592</v>
      </c>
      <c r="L127" s="835">
        <v>0</v>
      </c>
      <c r="M127" s="835">
        <v>0</v>
      </c>
      <c r="N127" s="832">
        <v>56</v>
      </c>
      <c r="O127" s="836">
        <v>46</v>
      </c>
      <c r="P127" s="835">
        <v>0</v>
      </c>
      <c r="Q127" s="837"/>
      <c r="R127" s="832">
        <v>40</v>
      </c>
      <c r="S127" s="837">
        <v>0.7142857142857143</v>
      </c>
      <c r="T127" s="836">
        <v>33</v>
      </c>
      <c r="U127" s="838">
        <v>0.71739130434782605</v>
      </c>
    </row>
    <row r="128" spans="1:21" ht="14.4" customHeight="1" x14ac:dyDescent="0.3">
      <c r="A128" s="831">
        <v>13</v>
      </c>
      <c r="B128" s="832" t="s">
        <v>1462</v>
      </c>
      <c r="C128" s="832" t="s">
        <v>1468</v>
      </c>
      <c r="D128" s="833" t="s">
        <v>2865</v>
      </c>
      <c r="E128" s="834" t="s">
        <v>1478</v>
      </c>
      <c r="F128" s="832" t="s">
        <v>1463</v>
      </c>
      <c r="G128" s="832" t="s">
        <v>1589</v>
      </c>
      <c r="H128" s="832" t="s">
        <v>577</v>
      </c>
      <c r="I128" s="832" t="s">
        <v>1593</v>
      </c>
      <c r="J128" s="832" t="s">
        <v>852</v>
      </c>
      <c r="K128" s="832" t="s">
        <v>639</v>
      </c>
      <c r="L128" s="835">
        <v>42.05</v>
      </c>
      <c r="M128" s="835">
        <v>294.35000000000002</v>
      </c>
      <c r="N128" s="832">
        <v>7</v>
      </c>
      <c r="O128" s="836">
        <v>5.5</v>
      </c>
      <c r="P128" s="835">
        <v>210.25</v>
      </c>
      <c r="Q128" s="837">
        <v>0.71428571428571419</v>
      </c>
      <c r="R128" s="832">
        <v>5</v>
      </c>
      <c r="S128" s="837">
        <v>0.7142857142857143</v>
      </c>
      <c r="T128" s="836">
        <v>4.5</v>
      </c>
      <c r="U128" s="838">
        <v>0.81818181818181823</v>
      </c>
    </row>
    <row r="129" spans="1:21" ht="14.4" customHeight="1" x14ac:dyDescent="0.3">
      <c r="A129" s="831">
        <v>13</v>
      </c>
      <c r="B129" s="832" t="s">
        <v>1462</v>
      </c>
      <c r="C129" s="832" t="s">
        <v>1468</v>
      </c>
      <c r="D129" s="833" t="s">
        <v>2865</v>
      </c>
      <c r="E129" s="834" t="s">
        <v>1478</v>
      </c>
      <c r="F129" s="832" t="s">
        <v>1463</v>
      </c>
      <c r="G129" s="832" t="s">
        <v>1589</v>
      </c>
      <c r="H129" s="832" t="s">
        <v>577</v>
      </c>
      <c r="I129" s="832" t="s">
        <v>1764</v>
      </c>
      <c r="J129" s="832" t="s">
        <v>956</v>
      </c>
      <c r="K129" s="832" t="s">
        <v>957</v>
      </c>
      <c r="L129" s="835">
        <v>47.47</v>
      </c>
      <c r="M129" s="835">
        <v>47.47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13</v>
      </c>
      <c r="B130" s="832" t="s">
        <v>1462</v>
      </c>
      <c r="C130" s="832" t="s">
        <v>1468</v>
      </c>
      <c r="D130" s="833" t="s">
        <v>2865</v>
      </c>
      <c r="E130" s="834" t="s">
        <v>1478</v>
      </c>
      <c r="F130" s="832" t="s">
        <v>1463</v>
      </c>
      <c r="G130" s="832" t="s">
        <v>1614</v>
      </c>
      <c r="H130" s="832" t="s">
        <v>577</v>
      </c>
      <c r="I130" s="832" t="s">
        <v>1765</v>
      </c>
      <c r="J130" s="832" t="s">
        <v>1766</v>
      </c>
      <c r="K130" s="832" t="s">
        <v>1767</v>
      </c>
      <c r="L130" s="835">
        <v>75.180000000000007</v>
      </c>
      <c r="M130" s="835">
        <v>375.90000000000003</v>
      </c>
      <c r="N130" s="832">
        <v>5</v>
      </c>
      <c r="O130" s="836">
        <v>1.5</v>
      </c>
      <c r="P130" s="835">
        <v>375.90000000000003</v>
      </c>
      <c r="Q130" s="837">
        <v>1</v>
      </c>
      <c r="R130" s="832">
        <v>5</v>
      </c>
      <c r="S130" s="837">
        <v>1</v>
      </c>
      <c r="T130" s="836">
        <v>1.5</v>
      </c>
      <c r="U130" s="838">
        <v>1</v>
      </c>
    </row>
    <row r="131" spans="1:21" ht="14.4" customHeight="1" x14ac:dyDescent="0.3">
      <c r="A131" s="831">
        <v>13</v>
      </c>
      <c r="B131" s="832" t="s">
        <v>1462</v>
      </c>
      <c r="C131" s="832" t="s">
        <v>1468</v>
      </c>
      <c r="D131" s="833" t="s">
        <v>2865</v>
      </c>
      <c r="E131" s="834" t="s">
        <v>1478</v>
      </c>
      <c r="F131" s="832" t="s">
        <v>1463</v>
      </c>
      <c r="G131" s="832" t="s">
        <v>1614</v>
      </c>
      <c r="H131" s="832" t="s">
        <v>577</v>
      </c>
      <c r="I131" s="832" t="s">
        <v>1768</v>
      </c>
      <c r="J131" s="832" t="s">
        <v>1769</v>
      </c>
      <c r="K131" s="832" t="s">
        <v>1770</v>
      </c>
      <c r="L131" s="835">
        <v>112.77</v>
      </c>
      <c r="M131" s="835">
        <v>338.31</v>
      </c>
      <c r="N131" s="832">
        <v>3</v>
      </c>
      <c r="O131" s="836">
        <v>3</v>
      </c>
      <c r="P131" s="835">
        <v>225.54</v>
      </c>
      <c r="Q131" s="837">
        <v>0.66666666666666663</v>
      </c>
      <c r="R131" s="832">
        <v>2</v>
      </c>
      <c r="S131" s="837">
        <v>0.66666666666666663</v>
      </c>
      <c r="T131" s="836">
        <v>2</v>
      </c>
      <c r="U131" s="838">
        <v>0.66666666666666663</v>
      </c>
    </row>
    <row r="132" spans="1:21" ht="14.4" customHeight="1" x14ac:dyDescent="0.3">
      <c r="A132" s="831">
        <v>13</v>
      </c>
      <c r="B132" s="832" t="s">
        <v>1462</v>
      </c>
      <c r="C132" s="832" t="s">
        <v>1468</v>
      </c>
      <c r="D132" s="833" t="s">
        <v>2865</v>
      </c>
      <c r="E132" s="834" t="s">
        <v>1478</v>
      </c>
      <c r="F132" s="832" t="s">
        <v>1463</v>
      </c>
      <c r="G132" s="832" t="s">
        <v>1614</v>
      </c>
      <c r="H132" s="832" t="s">
        <v>577</v>
      </c>
      <c r="I132" s="832" t="s">
        <v>1771</v>
      </c>
      <c r="J132" s="832" t="s">
        <v>1772</v>
      </c>
      <c r="K132" s="832" t="s">
        <v>1773</v>
      </c>
      <c r="L132" s="835">
        <v>98.68</v>
      </c>
      <c r="M132" s="835">
        <v>98.68</v>
      </c>
      <c r="N132" s="832">
        <v>1</v>
      </c>
      <c r="O132" s="836">
        <v>1</v>
      </c>
      <c r="P132" s="835">
        <v>98.68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13</v>
      </c>
      <c r="B133" s="832" t="s">
        <v>1462</v>
      </c>
      <c r="C133" s="832" t="s">
        <v>1468</v>
      </c>
      <c r="D133" s="833" t="s">
        <v>2865</v>
      </c>
      <c r="E133" s="834" t="s">
        <v>1478</v>
      </c>
      <c r="F133" s="832" t="s">
        <v>1463</v>
      </c>
      <c r="G133" s="832" t="s">
        <v>1621</v>
      </c>
      <c r="H133" s="832" t="s">
        <v>577</v>
      </c>
      <c r="I133" s="832" t="s">
        <v>1622</v>
      </c>
      <c r="J133" s="832" t="s">
        <v>1623</v>
      </c>
      <c r="K133" s="832" t="s">
        <v>1624</v>
      </c>
      <c r="L133" s="835">
        <v>121.07</v>
      </c>
      <c r="M133" s="835">
        <v>1089.6299999999999</v>
      </c>
      <c r="N133" s="832">
        <v>9</v>
      </c>
      <c r="O133" s="836">
        <v>2</v>
      </c>
      <c r="P133" s="835">
        <v>605.34999999999991</v>
      </c>
      <c r="Q133" s="837">
        <v>0.55555555555555558</v>
      </c>
      <c r="R133" s="832">
        <v>5</v>
      </c>
      <c r="S133" s="837">
        <v>0.55555555555555558</v>
      </c>
      <c r="T133" s="836">
        <v>1.5</v>
      </c>
      <c r="U133" s="838">
        <v>0.75</v>
      </c>
    </row>
    <row r="134" spans="1:21" ht="14.4" customHeight="1" x14ac:dyDescent="0.3">
      <c r="A134" s="831">
        <v>13</v>
      </c>
      <c r="B134" s="832" t="s">
        <v>1462</v>
      </c>
      <c r="C134" s="832" t="s">
        <v>1468</v>
      </c>
      <c r="D134" s="833" t="s">
        <v>2865</v>
      </c>
      <c r="E134" s="834" t="s">
        <v>1478</v>
      </c>
      <c r="F134" s="832" t="s">
        <v>1463</v>
      </c>
      <c r="G134" s="832" t="s">
        <v>1625</v>
      </c>
      <c r="H134" s="832" t="s">
        <v>577</v>
      </c>
      <c r="I134" s="832" t="s">
        <v>1626</v>
      </c>
      <c r="J134" s="832" t="s">
        <v>1627</v>
      </c>
      <c r="K134" s="832" t="s">
        <v>1628</v>
      </c>
      <c r="L134" s="835">
        <v>121.07</v>
      </c>
      <c r="M134" s="835">
        <v>1694.98</v>
      </c>
      <c r="N134" s="832">
        <v>14</v>
      </c>
      <c r="O134" s="836">
        <v>6.5</v>
      </c>
      <c r="P134" s="835">
        <v>1331.77</v>
      </c>
      <c r="Q134" s="837">
        <v>0.7857142857142857</v>
      </c>
      <c r="R134" s="832">
        <v>11</v>
      </c>
      <c r="S134" s="837">
        <v>0.7857142857142857</v>
      </c>
      <c r="T134" s="836">
        <v>5.5</v>
      </c>
      <c r="U134" s="838">
        <v>0.84615384615384615</v>
      </c>
    </row>
    <row r="135" spans="1:21" ht="14.4" customHeight="1" x14ac:dyDescent="0.3">
      <c r="A135" s="831">
        <v>13</v>
      </c>
      <c r="B135" s="832" t="s">
        <v>1462</v>
      </c>
      <c r="C135" s="832" t="s">
        <v>1468</v>
      </c>
      <c r="D135" s="833" t="s">
        <v>2865</v>
      </c>
      <c r="E135" s="834" t="s">
        <v>1478</v>
      </c>
      <c r="F135" s="832" t="s">
        <v>1463</v>
      </c>
      <c r="G135" s="832" t="s">
        <v>1774</v>
      </c>
      <c r="H135" s="832" t="s">
        <v>577</v>
      </c>
      <c r="I135" s="832" t="s">
        <v>1775</v>
      </c>
      <c r="J135" s="832" t="s">
        <v>1776</v>
      </c>
      <c r="K135" s="832" t="s">
        <v>1777</v>
      </c>
      <c r="L135" s="835">
        <v>0</v>
      </c>
      <c r="M135" s="835">
        <v>0</v>
      </c>
      <c r="N135" s="832">
        <v>4</v>
      </c>
      <c r="O135" s="836">
        <v>4</v>
      </c>
      <c r="P135" s="835">
        <v>0</v>
      </c>
      <c r="Q135" s="837"/>
      <c r="R135" s="832">
        <v>3</v>
      </c>
      <c r="S135" s="837">
        <v>0.75</v>
      </c>
      <c r="T135" s="836">
        <v>3</v>
      </c>
      <c r="U135" s="838">
        <v>0.75</v>
      </c>
    </row>
    <row r="136" spans="1:21" ht="14.4" customHeight="1" x14ac:dyDescent="0.3">
      <c r="A136" s="831">
        <v>13</v>
      </c>
      <c r="B136" s="832" t="s">
        <v>1462</v>
      </c>
      <c r="C136" s="832" t="s">
        <v>1468</v>
      </c>
      <c r="D136" s="833" t="s">
        <v>2865</v>
      </c>
      <c r="E136" s="834" t="s">
        <v>1478</v>
      </c>
      <c r="F136" s="832" t="s">
        <v>1463</v>
      </c>
      <c r="G136" s="832" t="s">
        <v>1774</v>
      </c>
      <c r="H136" s="832" t="s">
        <v>577</v>
      </c>
      <c r="I136" s="832" t="s">
        <v>1778</v>
      </c>
      <c r="J136" s="832" t="s">
        <v>1776</v>
      </c>
      <c r="K136" s="832" t="s">
        <v>1779</v>
      </c>
      <c r="L136" s="835">
        <v>0</v>
      </c>
      <c r="M136" s="835">
        <v>0</v>
      </c>
      <c r="N136" s="832">
        <v>2</v>
      </c>
      <c r="O136" s="836">
        <v>1</v>
      </c>
      <c r="P136" s="835">
        <v>0</v>
      </c>
      <c r="Q136" s="837"/>
      <c r="R136" s="832">
        <v>2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13</v>
      </c>
      <c r="B137" s="832" t="s">
        <v>1462</v>
      </c>
      <c r="C137" s="832" t="s">
        <v>1468</v>
      </c>
      <c r="D137" s="833" t="s">
        <v>2865</v>
      </c>
      <c r="E137" s="834" t="s">
        <v>1478</v>
      </c>
      <c r="F137" s="832" t="s">
        <v>1463</v>
      </c>
      <c r="G137" s="832" t="s">
        <v>1780</v>
      </c>
      <c r="H137" s="832" t="s">
        <v>577</v>
      </c>
      <c r="I137" s="832" t="s">
        <v>1781</v>
      </c>
      <c r="J137" s="832" t="s">
        <v>1782</v>
      </c>
      <c r="K137" s="832" t="s">
        <v>1783</v>
      </c>
      <c r="L137" s="835">
        <v>45.03</v>
      </c>
      <c r="M137" s="835">
        <v>90.06</v>
      </c>
      <c r="N137" s="832">
        <v>2</v>
      </c>
      <c r="O137" s="836">
        <v>1</v>
      </c>
      <c r="P137" s="835">
        <v>90.06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13</v>
      </c>
      <c r="B138" s="832" t="s">
        <v>1462</v>
      </c>
      <c r="C138" s="832" t="s">
        <v>1468</v>
      </c>
      <c r="D138" s="833" t="s">
        <v>2865</v>
      </c>
      <c r="E138" s="834" t="s">
        <v>1478</v>
      </c>
      <c r="F138" s="832" t="s">
        <v>1463</v>
      </c>
      <c r="G138" s="832" t="s">
        <v>1784</v>
      </c>
      <c r="H138" s="832" t="s">
        <v>577</v>
      </c>
      <c r="I138" s="832" t="s">
        <v>1785</v>
      </c>
      <c r="J138" s="832" t="s">
        <v>1786</v>
      </c>
      <c r="K138" s="832" t="s">
        <v>1787</v>
      </c>
      <c r="L138" s="835">
        <v>1515.62</v>
      </c>
      <c r="M138" s="835">
        <v>3031.24</v>
      </c>
      <c r="N138" s="832">
        <v>2</v>
      </c>
      <c r="O138" s="836">
        <v>1.5</v>
      </c>
      <c r="P138" s="835">
        <v>1515.62</v>
      </c>
      <c r="Q138" s="837">
        <v>0.5</v>
      </c>
      <c r="R138" s="832">
        <v>1</v>
      </c>
      <c r="S138" s="837">
        <v>0.5</v>
      </c>
      <c r="T138" s="836">
        <v>0.5</v>
      </c>
      <c r="U138" s="838">
        <v>0.33333333333333331</v>
      </c>
    </row>
    <row r="139" spans="1:21" ht="14.4" customHeight="1" x14ac:dyDescent="0.3">
      <c r="A139" s="831">
        <v>13</v>
      </c>
      <c r="B139" s="832" t="s">
        <v>1462</v>
      </c>
      <c r="C139" s="832" t="s">
        <v>1468</v>
      </c>
      <c r="D139" s="833" t="s">
        <v>2865</v>
      </c>
      <c r="E139" s="834" t="s">
        <v>1478</v>
      </c>
      <c r="F139" s="832" t="s">
        <v>1463</v>
      </c>
      <c r="G139" s="832" t="s">
        <v>1637</v>
      </c>
      <c r="H139" s="832" t="s">
        <v>577</v>
      </c>
      <c r="I139" s="832" t="s">
        <v>1638</v>
      </c>
      <c r="J139" s="832" t="s">
        <v>1058</v>
      </c>
      <c r="K139" s="832" t="s">
        <v>1639</v>
      </c>
      <c r="L139" s="835">
        <v>48.09</v>
      </c>
      <c r="M139" s="835">
        <v>384.72</v>
      </c>
      <c r="N139" s="832">
        <v>8</v>
      </c>
      <c r="O139" s="836">
        <v>6</v>
      </c>
      <c r="P139" s="835">
        <v>192.36</v>
      </c>
      <c r="Q139" s="837">
        <v>0.5</v>
      </c>
      <c r="R139" s="832">
        <v>4</v>
      </c>
      <c r="S139" s="837">
        <v>0.5</v>
      </c>
      <c r="T139" s="836">
        <v>3</v>
      </c>
      <c r="U139" s="838">
        <v>0.5</v>
      </c>
    </row>
    <row r="140" spans="1:21" ht="14.4" customHeight="1" x14ac:dyDescent="0.3">
      <c r="A140" s="831">
        <v>13</v>
      </c>
      <c r="B140" s="832" t="s">
        <v>1462</v>
      </c>
      <c r="C140" s="832" t="s">
        <v>1468</v>
      </c>
      <c r="D140" s="833" t="s">
        <v>2865</v>
      </c>
      <c r="E140" s="834" t="s">
        <v>1478</v>
      </c>
      <c r="F140" s="832" t="s">
        <v>1463</v>
      </c>
      <c r="G140" s="832" t="s">
        <v>1637</v>
      </c>
      <c r="H140" s="832" t="s">
        <v>577</v>
      </c>
      <c r="I140" s="832" t="s">
        <v>1642</v>
      </c>
      <c r="J140" s="832" t="s">
        <v>1077</v>
      </c>
      <c r="K140" s="832" t="s">
        <v>1643</v>
      </c>
      <c r="L140" s="835">
        <v>89.91</v>
      </c>
      <c r="M140" s="835">
        <v>2427.5699999999997</v>
      </c>
      <c r="N140" s="832">
        <v>27</v>
      </c>
      <c r="O140" s="836">
        <v>20</v>
      </c>
      <c r="P140" s="835">
        <v>1798.2</v>
      </c>
      <c r="Q140" s="837">
        <v>0.74074074074074081</v>
      </c>
      <c r="R140" s="832">
        <v>20</v>
      </c>
      <c r="S140" s="837">
        <v>0.7407407407407407</v>
      </c>
      <c r="T140" s="836">
        <v>13</v>
      </c>
      <c r="U140" s="838">
        <v>0.65</v>
      </c>
    </row>
    <row r="141" spans="1:21" ht="14.4" customHeight="1" x14ac:dyDescent="0.3">
      <c r="A141" s="831">
        <v>13</v>
      </c>
      <c r="B141" s="832" t="s">
        <v>1462</v>
      </c>
      <c r="C141" s="832" t="s">
        <v>1468</v>
      </c>
      <c r="D141" s="833" t="s">
        <v>2865</v>
      </c>
      <c r="E141" s="834" t="s">
        <v>1478</v>
      </c>
      <c r="F141" s="832" t="s">
        <v>1463</v>
      </c>
      <c r="G141" s="832" t="s">
        <v>1644</v>
      </c>
      <c r="H141" s="832" t="s">
        <v>577</v>
      </c>
      <c r="I141" s="832" t="s">
        <v>1645</v>
      </c>
      <c r="J141" s="832" t="s">
        <v>1065</v>
      </c>
      <c r="K141" s="832" t="s">
        <v>1646</v>
      </c>
      <c r="L141" s="835">
        <v>98.75</v>
      </c>
      <c r="M141" s="835">
        <v>197.5</v>
      </c>
      <c r="N141" s="832">
        <v>2</v>
      </c>
      <c r="O141" s="836">
        <v>0.5</v>
      </c>
      <c r="P141" s="835">
        <v>197.5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13</v>
      </c>
      <c r="B142" s="832" t="s">
        <v>1462</v>
      </c>
      <c r="C142" s="832" t="s">
        <v>1468</v>
      </c>
      <c r="D142" s="833" t="s">
        <v>2865</v>
      </c>
      <c r="E142" s="834" t="s">
        <v>1478</v>
      </c>
      <c r="F142" s="832" t="s">
        <v>1463</v>
      </c>
      <c r="G142" s="832" t="s">
        <v>1788</v>
      </c>
      <c r="H142" s="832" t="s">
        <v>577</v>
      </c>
      <c r="I142" s="832" t="s">
        <v>1789</v>
      </c>
      <c r="J142" s="832" t="s">
        <v>1790</v>
      </c>
      <c r="K142" s="832" t="s">
        <v>1791</v>
      </c>
      <c r="L142" s="835">
        <v>77.52</v>
      </c>
      <c r="M142" s="835">
        <v>155.04</v>
      </c>
      <c r="N142" s="832">
        <v>2</v>
      </c>
      <c r="O142" s="836">
        <v>1</v>
      </c>
      <c r="P142" s="835">
        <v>155.04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13</v>
      </c>
      <c r="B143" s="832" t="s">
        <v>1462</v>
      </c>
      <c r="C143" s="832" t="s">
        <v>1468</v>
      </c>
      <c r="D143" s="833" t="s">
        <v>2865</v>
      </c>
      <c r="E143" s="834" t="s">
        <v>1478</v>
      </c>
      <c r="F143" s="832" t="s">
        <v>1463</v>
      </c>
      <c r="G143" s="832" t="s">
        <v>1792</v>
      </c>
      <c r="H143" s="832" t="s">
        <v>577</v>
      </c>
      <c r="I143" s="832" t="s">
        <v>1793</v>
      </c>
      <c r="J143" s="832" t="s">
        <v>1794</v>
      </c>
      <c r="K143" s="832" t="s">
        <v>1795</v>
      </c>
      <c r="L143" s="835">
        <v>24.37</v>
      </c>
      <c r="M143" s="835">
        <v>121.85</v>
      </c>
      <c r="N143" s="832">
        <v>5</v>
      </c>
      <c r="O143" s="836">
        <v>2</v>
      </c>
      <c r="P143" s="835">
        <v>73.11</v>
      </c>
      <c r="Q143" s="837">
        <v>0.6</v>
      </c>
      <c r="R143" s="832">
        <v>3</v>
      </c>
      <c r="S143" s="837">
        <v>0.6</v>
      </c>
      <c r="T143" s="836">
        <v>1</v>
      </c>
      <c r="U143" s="838">
        <v>0.5</v>
      </c>
    </row>
    <row r="144" spans="1:21" ht="14.4" customHeight="1" x14ac:dyDescent="0.3">
      <c r="A144" s="831">
        <v>13</v>
      </c>
      <c r="B144" s="832" t="s">
        <v>1462</v>
      </c>
      <c r="C144" s="832" t="s">
        <v>1468</v>
      </c>
      <c r="D144" s="833" t="s">
        <v>2865</v>
      </c>
      <c r="E144" s="834" t="s">
        <v>1478</v>
      </c>
      <c r="F144" s="832" t="s">
        <v>1463</v>
      </c>
      <c r="G144" s="832" t="s">
        <v>1796</v>
      </c>
      <c r="H144" s="832" t="s">
        <v>577</v>
      </c>
      <c r="I144" s="832" t="s">
        <v>1797</v>
      </c>
      <c r="J144" s="832" t="s">
        <v>1798</v>
      </c>
      <c r="K144" s="832" t="s">
        <v>1799</v>
      </c>
      <c r="L144" s="835">
        <v>0</v>
      </c>
      <c r="M144" s="835">
        <v>0</v>
      </c>
      <c r="N144" s="832">
        <v>2</v>
      </c>
      <c r="O144" s="836">
        <v>2</v>
      </c>
      <c r="P144" s="835">
        <v>0</v>
      </c>
      <c r="Q144" s="837"/>
      <c r="R144" s="832">
        <v>2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13</v>
      </c>
      <c r="B145" s="832" t="s">
        <v>1462</v>
      </c>
      <c r="C145" s="832" t="s">
        <v>1468</v>
      </c>
      <c r="D145" s="833" t="s">
        <v>2865</v>
      </c>
      <c r="E145" s="834" t="s">
        <v>1478</v>
      </c>
      <c r="F145" s="832" t="s">
        <v>1463</v>
      </c>
      <c r="G145" s="832" t="s">
        <v>1648</v>
      </c>
      <c r="H145" s="832" t="s">
        <v>577</v>
      </c>
      <c r="I145" s="832" t="s">
        <v>1649</v>
      </c>
      <c r="J145" s="832" t="s">
        <v>892</v>
      </c>
      <c r="K145" s="832" t="s">
        <v>1650</v>
      </c>
      <c r="L145" s="835">
        <v>147.85</v>
      </c>
      <c r="M145" s="835">
        <v>591.4</v>
      </c>
      <c r="N145" s="832">
        <v>4</v>
      </c>
      <c r="O145" s="836">
        <v>4</v>
      </c>
      <c r="P145" s="835">
        <v>295.7</v>
      </c>
      <c r="Q145" s="837">
        <v>0.5</v>
      </c>
      <c r="R145" s="832">
        <v>2</v>
      </c>
      <c r="S145" s="837">
        <v>0.5</v>
      </c>
      <c r="T145" s="836">
        <v>2</v>
      </c>
      <c r="U145" s="838">
        <v>0.5</v>
      </c>
    </row>
    <row r="146" spans="1:21" ht="14.4" customHeight="1" x14ac:dyDescent="0.3">
      <c r="A146" s="831">
        <v>13</v>
      </c>
      <c r="B146" s="832" t="s">
        <v>1462</v>
      </c>
      <c r="C146" s="832" t="s">
        <v>1468</v>
      </c>
      <c r="D146" s="833" t="s">
        <v>2865</v>
      </c>
      <c r="E146" s="834" t="s">
        <v>1478</v>
      </c>
      <c r="F146" s="832" t="s">
        <v>1463</v>
      </c>
      <c r="G146" s="832" t="s">
        <v>1651</v>
      </c>
      <c r="H146" s="832" t="s">
        <v>612</v>
      </c>
      <c r="I146" s="832" t="s">
        <v>1434</v>
      </c>
      <c r="J146" s="832" t="s">
        <v>1432</v>
      </c>
      <c r="K146" s="832" t="s">
        <v>1435</v>
      </c>
      <c r="L146" s="835">
        <v>176.32</v>
      </c>
      <c r="M146" s="835">
        <v>176.32</v>
      </c>
      <c r="N146" s="832">
        <v>1</v>
      </c>
      <c r="O146" s="836">
        <v>1</v>
      </c>
      <c r="P146" s="835">
        <v>176.32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13</v>
      </c>
      <c r="B147" s="832" t="s">
        <v>1462</v>
      </c>
      <c r="C147" s="832" t="s">
        <v>1468</v>
      </c>
      <c r="D147" s="833" t="s">
        <v>2865</v>
      </c>
      <c r="E147" s="834" t="s">
        <v>1478</v>
      </c>
      <c r="F147" s="832" t="s">
        <v>1463</v>
      </c>
      <c r="G147" s="832" t="s">
        <v>1651</v>
      </c>
      <c r="H147" s="832" t="s">
        <v>577</v>
      </c>
      <c r="I147" s="832" t="s">
        <v>1800</v>
      </c>
      <c r="J147" s="832" t="s">
        <v>1801</v>
      </c>
      <c r="K147" s="832" t="s">
        <v>1802</v>
      </c>
      <c r="L147" s="835">
        <v>97.96</v>
      </c>
      <c r="M147" s="835">
        <v>195.92</v>
      </c>
      <c r="N147" s="832">
        <v>2</v>
      </c>
      <c r="O147" s="836">
        <v>1.5</v>
      </c>
      <c r="P147" s="835">
        <v>97.96</v>
      </c>
      <c r="Q147" s="837">
        <v>0.5</v>
      </c>
      <c r="R147" s="832">
        <v>1</v>
      </c>
      <c r="S147" s="837">
        <v>0.5</v>
      </c>
      <c r="T147" s="836">
        <v>0.5</v>
      </c>
      <c r="U147" s="838">
        <v>0.33333333333333331</v>
      </c>
    </row>
    <row r="148" spans="1:21" ht="14.4" customHeight="1" x14ac:dyDescent="0.3">
      <c r="A148" s="831">
        <v>13</v>
      </c>
      <c r="B148" s="832" t="s">
        <v>1462</v>
      </c>
      <c r="C148" s="832" t="s">
        <v>1468</v>
      </c>
      <c r="D148" s="833" t="s">
        <v>2865</v>
      </c>
      <c r="E148" s="834" t="s">
        <v>1478</v>
      </c>
      <c r="F148" s="832" t="s">
        <v>1463</v>
      </c>
      <c r="G148" s="832" t="s">
        <v>1656</v>
      </c>
      <c r="H148" s="832" t="s">
        <v>612</v>
      </c>
      <c r="I148" s="832" t="s">
        <v>1413</v>
      </c>
      <c r="J148" s="832" t="s">
        <v>1414</v>
      </c>
      <c r="K148" s="832" t="s">
        <v>1415</v>
      </c>
      <c r="L148" s="835">
        <v>141.25</v>
      </c>
      <c r="M148" s="835">
        <v>6638.75</v>
      </c>
      <c r="N148" s="832">
        <v>47</v>
      </c>
      <c r="O148" s="836">
        <v>16.5</v>
      </c>
      <c r="P148" s="835">
        <v>3672.5</v>
      </c>
      <c r="Q148" s="837">
        <v>0.55319148936170215</v>
      </c>
      <c r="R148" s="832">
        <v>26</v>
      </c>
      <c r="S148" s="837">
        <v>0.55319148936170215</v>
      </c>
      <c r="T148" s="836">
        <v>8.5</v>
      </c>
      <c r="U148" s="838">
        <v>0.51515151515151514</v>
      </c>
    </row>
    <row r="149" spans="1:21" ht="14.4" customHeight="1" x14ac:dyDescent="0.3">
      <c r="A149" s="831">
        <v>13</v>
      </c>
      <c r="B149" s="832" t="s">
        <v>1462</v>
      </c>
      <c r="C149" s="832" t="s">
        <v>1468</v>
      </c>
      <c r="D149" s="833" t="s">
        <v>2865</v>
      </c>
      <c r="E149" s="834" t="s">
        <v>1478</v>
      </c>
      <c r="F149" s="832" t="s">
        <v>1463</v>
      </c>
      <c r="G149" s="832" t="s">
        <v>1803</v>
      </c>
      <c r="H149" s="832" t="s">
        <v>577</v>
      </c>
      <c r="I149" s="832" t="s">
        <v>1804</v>
      </c>
      <c r="J149" s="832" t="s">
        <v>1805</v>
      </c>
      <c r="K149" s="832" t="s">
        <v>1806</v>
      </c>
      <c r="L149" s="835">
        <v>0</v>
      </c>
      <c r="M149" s="835">
        <v>0</v>
      </c>
      <c r="N149" s="832">
        <v>1</v>
      </c>
      <c r="O149" s="836">
        <v>1</v>
      </c>
      <c r="P149" s="835">
        <v>0</v>
      </c>
      <c r="Q149" s="837"/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13</v>
      </c>
      <c r="B150" s="832" t="s">
        <v>1462</v>
      </c>
      <c r="C150" s="832" t="s">
        <v>1468</v>
      </c>
      <c r="D150" s="833" t="s">
        <v>2865</v>
      </c>
      <c r="E150" s="834" t="s">
        <v>1478</v>
      </c>
      <c r="F150" s="832" t="s">
        <v>1463</v>
      </c>
      <c r="G150" s="832" t="s">
        <v>1807</v>
      </c>
      <c r="H150" s="832" t="s">
        <v>577</v>
      </c>
      <c r="I150" s="832" t="s">
        <v>1808</v>
      </c>
      <c r="J150" s="832" t="s">
        <v>1809</v>
      </c>
      <c r="K150" s="832" t="s">
        <v>1810</v>
      </c>
      <c r="L150" s="835">
        <v>78.33</v>
      </c>
      <c r="M150" s="835">
        <v>156.66</v>
      </c>
      <c r="N150" s="832">
        <v>2</v>
      </c>
      <c r="O150" s="836">
        <v>0.5</v>
      </c>
      <c r="P150" s="835">
        <v>156.66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13</v>
      </c>
      <c r="B151" s="832" t="s">
        <v>1462</v>
      </c>
      <c r="C151" s="832" t="s">
        <v>1468</v>
      </c>
      <c r="D151" s="833" t="s">
        <v>2865</v>
      </c>
      <c r="E151" s="834" t="s">
        <v>1478</v>
      </c>
      <c r="F151" s="832" t="s">
        <v>1463</v>
      </c>
      <c r="G151" s="832" t="s">
        <v>1671</v>
      </c>
      <c r="H151" s="832" t="s">
        <v>577</v>
      </c>
      <c r="I151" s="832" t="s">
        <v>1811</v>
      </c>
      <c r="J151" s="832" t="s">
        <v>770</v>
      </c>
      <c r="K151" s="832" t="s">
        <v>1812</v>
      </c>
      <c r="L151" s="835">
        <v>16.12</v>
      </c>
      <c r="M151" s="835">
        <v>112.84000000000002</v>
      </c>
      <c r="N151" s="832">
        <v>7</v>
      </c>
      <c r="O151" s="836">
        <v>4.5</v>
      </c>
      <c r="P151" s="835">
        <v>96.720000000000013</v>
      </c>
      <c r="Q151" s="837">
        <v>0.8571428571428571</v>
      </c>
      <c r="R151" s="832">
        <v>6</v>
      </c>
      <c r="S151" s="837">
        <v>0.8571428571428571</v>
      </c>
      <c r="T151" s="836">
        <v>3.5</v>
      </c>
      <c r="U151" s="838">
        <v>0.77777777777777779</v>
      </c>
    </row>
    <row r="152" spans="1:21" ht="14.4" customHeight="1" x14ac:dyDescent="0.3">
      <c r="A152" s="831">
        <v>13</v>
      </c>
      <c r="B152" s="832" t="s">
        <v>1462</v>
      </c>
      <c r="C152" s="832" t="s">
        <v>1468</v>
      </c>
      <c r="D152" s="833" t="s">
        <v>2865</v>
      </c>
      <c r="E152" s="834" t="s">
        <v>1478</v>
      </c>
      <c r="F152" s="832" t="s">
        <v>1463</v>
      </c>
      <c r="G152" s="832" t="s">
        <v>1671</v>
      </c>
      <c r="H152" s="832" t="s">
        <v>577</v>
      </c>
      <c r="I152" s="832" t="s">
        <v>1813</v>
      </c>
      <c r="J152" s="832" t="s">
        <v>770</v>
      </c>
      <c r="K152" s="832" t="s">
        <v>1814</v>
      </c>
      <c r="L152" s="835">
        <v>103.67</v>
      </c>
      <c r="M152" s="835">
        <v>518.35</v>
      </c>
      <c r="N152" s="832">
        <v>5</v>
      </c>
      <c r="O152" s="836">
        <v>2.5</v>
      </c>
      <c r="P152" s="835">
        <v>311.01</v>
      </c>
      <c r="Q152" s="837">
        <v>0.6</v>
      </c>
      <c r="R152" s="832">
        <v>3</v>
      </c>
      <c r="S152" s="837">
        <v>0.6</v>
      </c>
      <c r="T152" s="836">
        <v>2</v>
      </c>
      <c r="U152" s="838">
        <v>0.8</v>
      </c>
    </row>
    <row r="153" spans="1:21" ht="14.4" customHeight="1" x14ac:dyDescent="0.3">
      <c r="A153" s="831">
        <v>13</v>
      </c>
      <c r="B153" s="832" t="s">
        <v>1462</v>
      </c>
      <c r="C153" s="832" t="s">
        <v>1468</v>
      </c>
      <c r="D153" s="833" t="s">
        <v>2865</v>
      </c>
      <c r="E153" s="834" t="s">
        <v>1478</v>
      </c>
      <c r="F153" s="832" t="s">
        <v>1463</v>
      </c>
      <c r="G153" s="832" t="s">
        <v>1682</v>
      </c>
      <c r="H153" s="832" t="s">
        <v>577</v>
      </c>
      <c r="I153" s="832" t="s">
        <v>1815</v>
      </c>
      <c r="J153" s="832" t="s">
        <v>1816</v>
      </c>
      <c r="K153" s="832" t="s">
        <v>1817</v>
      </c>
      <c r="L153" s="835">
        <v>21.92</v>
      </c>
      <c r="M153" s="835">
        <v>43.84</v>
      </c>
      <c r="N153" s="832">
        <v>2</v>
      </c>
      <c r="O153" s="836">
        <v>1</v>
      </c>
      <c r="P153" s="835">
        <v>43.84</v>
      </c>
      <c r="Q153" s="837">
        <v>1</v>
      </c>
      <c r="R153" s="832">
        <v>2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13</v>
      </c>
      <c r="B154" s="832" t="s">
        <v>1462</v>
      </c>
      <c r="C154" s="832" t="s">
        <v>1468</v>
      </c>
      <c r="D154" s="833" t="s">
        <v>2865</v>
      </c>
      <c r="E154" s="834" t="s">
        <v>1478</v>
      </c>
      <c r="F154" s="832" t="s">
        <v>1463</v>
      </c>
      <c r="G154" s="832" t="s">
        <v>1682</v>
      </c>
      <c r="H154" s="832" t="s">
        <v>577</v>
      </c>
      <c r="I154" s="832" t="s">
        <v>1683</v>
      </c>
      <c r="J154" s="832" t="s">
        <v>1684</v>
      </c>
      <c r="K154" s="832" t="s">
        <v>1685</v>
      </c>
      <c r="L154" s="835">
        <v>87.67</v>
      </c>
      <c r="M154" s="835">
        <v>613.68999999999994</v>
      </c>
      <c r="N154" s="832">
        <v>7</v>
      </c>
      <c r="O154" s="836">
        <v>3.5</v>
      </c>
      <c r="P154" s="835">
        <v>526.02</v>
      </c>
      <c r="Q154" s="837">
        <v>0.85714285714285721</v>
      </c>
      <c r="R154" s="832">
        <v>6</v>
      </c>
      <c r="S154" s="837">
        <v>0.8571428571428571</v>
      </c>
      <c r="T154" s="836">
        <v>3</v>
      </c>
      <c r="U154" s="838">
        <v>0.8571428571428571</v>
      </c>
    </row>
    <row r="155" spans="1:21" ht="14.4" customHeight="1" x14ac:dyDescent="0.3">
      <c r="A155" s="831">
        <v>13</v>
      </c>
      <c r="B155" s="832" t="s">
        <v>1462</v>
      </c>
      <c r="C155" s="832" t="s">
        <v>1468</v>
      </c>
      <c r="D155" s="833" t="s">
        <v>2865</v>
      </c>
      <c r="E155" s="834" t="s">
        <v>1478</v>
      </c>
      <c r="F155" s="832" t="s">
        <v>1463</v>
      </c>
      <c r="G155" s="832" t="s">
        <v>1818</v>
      </c>
      <c r="H155" s="832" t="s">
        <v>577</v>
      </c>
      <c r="I155" s="832" t="s">
        <v>1819</v>
      </c>
      <c r="J155" s="832" t="s">
        <v>675</v>
      </c>
      <c r="K155" s="832" t="s">
        <v>1820</v>
      </c>
      <c r="L155" s="835">
        <v>0</v>
      </c>
      <c r="M155" s="835">
        <v>0</v>
      </c>
      <c r="N155" s="832">
        <v>2</v>
      </c>
      <c r="O155" s="836">
        <v>1</v>
      </c>
      <c r="P155" s="835">
        <v>0</v>
      </c>
      <c r="Q155" s="837"/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13</v>
      </c>
      <c r="B156" s="832" t="s">
        <v>1462</v>
      </c>
      <c r="C156" s="832" t="s">
        <v>1468</v>
      </c>
      <c r="D156" s="833" t="s">
        <v>2865</v>
      </c>
      <c r="E156" s="834" t="s">
        <v>1478</v>
      </c>
      <c r="F156" s="832" t="s">
        <v>1463</v>
      </c>
      <c r="G156" s="832" t="s">
        <v>1821</v>
      </c>
      <c r="H156" s="832" t="s">
        <v>577</v>
      </c>
      <c r="I156" s="832" t="s">
        <v>1822</v>
      </c>
      <c r="J156" s="832" t="s">
        <v>1823</v>
      </c>
      <c r="K156" s="832" t="s">
        <v>1824</v>
      </c>
      <c r="L156" s="835">
        <v>23.51</v>
      </c>
      <c r="M156" s="835">
        <v>23.51</v>
      </c>
      <c r="N156" s="832">
        <v>1</v>
      </c>
      <c r="O156" s="836">
        <v>1</v>
      </c>
      <c r="P156" s="835">
        <v>23.51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13</v>
      </c>
      <c r="B157" s="832" t="s">
        <v>1462</v>
      </c>
      <c r="C157" s="832" t="s">
        <v>1468</v>
      </c>
      <c r="D157" s="833" t="s">
        <v>2865</v>
      </c>
      <c r="E157" s="834" t="s">
        <v>1478</v>
      </c>
      <c r="F157" s="832" t="s">
        <v>1463</v>
      </c>
      <c r="G157" s="832" t="s">
        <v>1825</v>
      </c>
      <c r="H157" s="832" t="s">
        <v>577</v>
      </c>
      <c r="I157" s="832" t="s">
        <v>1826</v>
      </c>
      <c r="J157" s="832" t="s">
        <v>1827</v>
      </c>
      <c r="K157" s="832" t="s">
        <v>1828</v>
      </c>
      <c r="L157" s="835">
        <v>243.64</v>
      </c>
      <c r="M157" s="835">
        <v>243.64</v>
      </c>
      <c r="N157" s="832">
        <v>1</v>
      </c>
      <c r="O157" s="836">
        <v>0.5</v>
      </c>
      <c r="P157" s="835">
        <v>243.64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13</v>
      </c>
      <c r="B158" s="832" t="s">
        <v>1462</v>
      </c>
      <c r="C158" s="832" t="s">
        <v>1468</v>
      </c>
      <c r="D158" s="833" t="s">
        <v>2865</v>
      </c>
      <c r="E158" s="834" t="s">
        <v>1478</v>
      </c>
      <c r="F158" s="832" t="s">
        <v>1463</v>
      </c>
      <c r="G158" s="832" t="s">
        <v>1829</v>
      </c>
      <c r="H158" s="832" t="s">
        <v>577</v>
      </c>
      <c r="I158" s="832" t="s">
        <v>1830</v>
      </c>
      <c r="J158" s="832" t="s">
        <v>1831</v>
      </c>
      <c r="K158" s="832" t="s">
        <v>1832</v>
      </c>
      <c r="L158" s="835">
        <v>789.2</v>
      </c>
      <c r="M158" s="835">
        <v>789.2</v>
      </c>
      <c r="N158" s="832">
        <v>1</v>
      </c>
      <c r="O158" s="836">
        <v>1</v>
      </c>
      <c r="P158" s="835">
        <v>789.2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13</v>
      </c>
      <c r="B159" s="832" t="s">
        <v>1462</v>
      </c>
      <c r="C159" s="832" t="s">
        <v>1468</v>
      </c>
      <c r="D159" s="833" t="s">
        <v>2865</v>
      </c>
      <c r="E159" s="834" t="s">
        <v>1478</v>
      </c>
      <c r="F159" s="832" t="s">
        <v>1463</v>
      </c>
      <c r="G159" s="832" t="s">
        <v>1698</v>
      </c>
      <c r="H159" s="832" t="s">
        <v>577</v>
      </c>
      <c r="I159" s="832" t="s">
        <v>1699</v>
      </c>
      <c r="J159" s="832" t="s">
        <v>958</v>
      </c>
      <c r="K159" s="832" t="s">
        <v>1700</v>
      </c>
      <c r="L159" s="835">
        <v>98.2</v>
      </c>
      <c r="M159" s="835">
        <v>196.4</v>
      </c>
      <c r="N159" s="832">
        <v>2</v>
      </c>
      <c r="O159" s="836">
        <v>1</v>
      </c>
      <c r="P159" s="835">
        <v>98.2</v>
      </c>
      <c r="Q159" s="837">
        <v>0.5</v>
      </c>
      <c r="R159" s="832">
        <v>1</v>
      </c>
      <c r="S159" s="837">
        <v>0.5</v>
      </c>
      <c r="T159" s="836">
        <v>0.5</v>
      </c>
      <c r="U159" s="838">
        <v>0.5</v>
      </c>
    </row>
    <row r="160" spans="1:21" ht="14.4" customHeight="1" x14ac:dyDescent="0.3">
      <c r="A160" s="831">
        <v>13</v>
      </c>
      <c r="B160" s="832" t="s">
        <v>1462</v>
      </c>
      <c r="C160" s="832" t="s">
        <v>1468</v>
      </c>
      <c r="D160" s="833" t="s">
        <v>2865</v>
      </c>
      <c r="E160" s="834" t="s">
        <v>1478</v>
      </c>
      <c r="F160" s="832" t="s">
        <v>1463</v>
      </c>
      <c r="G160" s="832" t="s">
        <v>1705</v>
      </c>
      <c r="H160" s="832" t="s">
        <v>612</v>
      </c>
      <c r="I160" s="832" t="s">
        <v>1833</v>
      </c>
      <c r="J160" s="832" t="s">
        <v>668</v>
      </c>
      <c r="K160" s="832" t="s">
        <v>1438</v>
      </c>
      <c r="L160" s="835">
        <v>0</v>
      </c>
      <c r="M160" s="835">
        <v>0</v>
      </c>
      <c r="N160" s="832">
        <v>1</v>
      </c>
      <c r="O160" s="836">
        <v>0.5</v>
      </c>
      <c r="P160" s="835">
        <v>0</v>
      </c>
      <c r="Q160" s="837"/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13</v>
      </c>
      <c r="B161" s="832" t="s">
        <v>1462</v>
      </c>
      <c r="C161" s="832" t="s">
        <v>1468</v>
      </c>
      <c r="D161" s="833" t="s">
        <v>2865</v>
      </c>
      <c r="E161" s="834" t="s">
        <v>1478</v>
      </c>
      <c r="F161" s="832" t="s">
        <v>1463</v>
      </c>
      <c r="G161" s="832" t="s">
        <v>1705</v>
      </c>
      <c r="H161" s="832" t="s">
        <v>612</v>
      </c>
      <c r="I161" s="832" t="s">
        <v>1396</v>
      </c>
      <c r="J161" s="832" t="s">
        <v>668</v>
      </c>
      <c r="K161" s="832" t="s">
        <v>1397</v>
      </c>
      <c r="L161" s="835">
        <v>0</v>
      </c>
      <c r="M161" s="835">
        <v>0</v>
      </c>
      <c r="N161" s="832">
        <v>16</v>
      </c>
      <c r="O161" s="836">
        <v>7</v>
      </c>
      <c r="P161" s="835">
        <v>0</v>
      </c>
      <c r="Q161" s="837"/>
      <c r="R161" s="832">
        <v>12</v>
      </c>
      <c r="S161" s="837">
        <v>0.75</v>
      </c>
      <c r="T161" s="836">
        <v>5.5</v>
      </c>
      <c r="U161" s="838">
        <v>0.7857142857142857</v>
      </c>
    </row>
    <row r="162" spans="1:21" ht="14.4" customHeight="1" x14ac:dyDescent="0.3">
      <c r="A162" s="831">
        <v>13</v>
      </c>
      <c r="B162" s="832" t="s">
        <v>1462</v>
      </c>
      <c r="C162" s="832" t="s">
        <v>1468</v>
      </c>
      <c r="D162" s="833" t="s">
        <v>2865</v>
      </c>
      <c r="E162" s="834" t="s">
        <v>1478</v>
      </c>
      <c r="F162" s="832" t="s">
        <v>1463</v>
      </c>
      <c r="G162" s="832" t="s">
        <v>1705</v>
      </c>
      <c r="H162" s="832" t="s">
        <v>612</v>
      </c>
      <c r="I162" s="832" t="s">
        <v>1398</v>
      </c>
      <c r="J162" s="832" t="s">
        <v>665</v>
      </c>
      <c r="K162" s="832" t="s">
        <v>1399</v>
      </c>
      <c r="L162" s="835">
        <v>0</v>
      </c>
      <c r="M162" s="835">
        <v>0</v>
      </c>
      <c r="N162" s="832">
        <v>2</v>
      </c>
      <c r="O162" s="836">
        <v>0.5</v>
      </c>
      <c r="P162" s="835">
        <v>0</v>
      </c>
      <c r="Q162" s="837"/>
      <c r="R162" s="832">
        <v>2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13</v>
      </c>
      <c r="B163" s="832" t="s">
        <v>1462</v>
      </c>
      <c r="C163" s="832" t="s">
        <v>1468</v>
      </c>
      <c r="D163" s="833" t="s">
        <v>2865</v>
      </c>
      <c r="E163" s="834" t="s">
        <v>1478</v>
      </c>
      <c r="F163" s="832" t="s">
        <v>1463</v>
      </c>
      <c r="G163" s="832" t="s">
        <v>1705</v>
      </c>
      <c r="H163" s="832" t="s">
        <v>612</v>
      </c>
      <c r="I163" s="832" t="s">
        <v>1400</v>
      </c>
      <c r="J163" s="832" t="s">
        <v>665</v>
      </c>
      <c r="K163" s="832" t="s">
        <v>1401</v>
      </c>
      <c r="L163" s="835">
        <v>0</v>
      </c>
      <c r="M163" s="835">
        <v>0</v>
      </c>
      <c r="N163" s="832">
        <v>1</v>
      </c>
      <c r="O163" s="836">
        <v>1</v>
      </c>
      <c r="P163" s="835"/>
      <c r="Q163" s="837"/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13</v>
      </c>
      <c r="B164" s="832" t="s">
        <v>1462</v>
      </c>
      <c r="C164" s="832" t="s">
        <v>1468</v>
      </c>
      <c r="D164" s="833" t="s">
        <v>2865</v>
      </c>
      <c r="E164" s="834" t="s">
        <v>1478</v>
      </c>
      <c r="F164" s="832" t="s">
        <v>1463</v>
      </c>
      <c r="G164" s="832" t="s">
        <v>1834</v>
      </c>
      <c r="H164" s="832" t="s">
        <v>577</v>
      </c>
      <c r="I164" s="832" t="s">
        <v>1835</v>
      </c>
      <c r="J164" s="832" t="s">
        <v>859</v>
      </c>
      <c r="K164" s="832" t="s">
        <v>1836</v>
      </c>
      <c r="L164" s="835">
        <v>0</v>
      </c>
      <c r="M164" s="835">
        <v>0</v>
      </c>
      <c r="N164" s="832">
        <v>4</v>
      </c>
      <c r="O164" s="836">
        <v>2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13</v>
      </c>
      <c r="B165" s="832" t="s">
        <v>1462</v>
      </c>
      <c r="C165" s="832" t="s">
        <v>1468</v>
      </c>
      <c r="D165" s="833" t="s">
        <v>2865</v>
      </c>
      <c r="E165" s="834" t="s">
        <v>1478</v>
      </c>
      <c r="F165" s="832" t="s">
        <v>1463</v>
      </c>
      <c r="G165" s="832" t="s">
        <v>1834</v>
      </c>
      <c r="H165" s="832" t="s">
        <v>577</v>
      </c>
      <c r="I165" s="832" t="s">
        <v>1837</v>
      </c>
      <c r="J165" s="832" t="s">
        <v>859</v>
      </c>
      <c r="K165" s="832" t="s">
        <v>1838</v>
      </c>
      <c r="L165" s="835">
        <v>0</v>
      </c>
      <c r="M165" s="835">
        <v>0</v>
      </c>
      <c r="N165" s="832">
        <v>3</v>
      </c>
      <c r="O165" s="836">
        <v>1.5</v>
      </c>
      <c r="P165" s="835">
        <v>0</v>
      </c>
      <c r="Q165" s="837"/>
      <c r="R165" s="832">
        <v>1</v>
      </c>
      <c r="S165" s="837">
        <v>0.33333333333333331</v>
      </c>
      <c r="T165" s="836">
        <v>0.5</v>
      </c>
      <c r="U165" s="838">
        <v>0.33333333333333331</v>
      </c>
    </row>
    <row r="166" spans="1:21" ht="14.4" customHeight="1" x14ac:dyDescent="0.3">
      <c r="A166" s="831">
        <v>13</v>
      </c>
      <c r="B166" s="832" t="s">
        <v>1462</v>
      </c>
      <c r="C166" s="832" t="s">
        <v>1468</v>
      </c>
      <c r="D166" s="833" t="s">
        <v>2865</v>
      </c>
      <c r="E166" s="834" t="s">
        <v>1478</v>
      </c>
      <c r="F166" s="832" t="s">
        <v>1463</v>
      </c>
      <c r="G166" s="832" t="s">
        <v>1839</v>
      </c>
      <c r="H166" s="832" t="s">
        <v>612</v>
      </c>
      <c r="I166" s="832" t="s">
        <v>1383</v>
      </c>
      <c r="J166" s="832" t="s">
        <v>1000</v>
      </c>
      <c r="K166" s="832" t="s">
        <v>1384</v>
      </c>
      <c r="L166" s="835">
        <v>0</v>
      </c>
      <c r="M166" s="835">
        <v>0</v>
      </c>
      <c r="N166" s="832">
        <v>3</v>
      </c>
      <c r="O166" s="836">
        <v>1.5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13</v>
      </c>
      <c r="B167" s="832" t="s">
        <v>1462</v>
      </c>
      <c r="C167" s="832" t="s">
        <v>1468</v>
      </c>
      <c r="D167" s="833" t="s">
        <v>2865</v>
      </c>
      <c r="E167" s="834" t="s">
        <v>1478</v>
      </c>
      <c r="F167" s="832" t="s">
        <v>1463</v>
      </c>
      <c r="G167" s="832" t="s">
        <v>1710</v>
      </c>
      <c r="H167" s="832" t="s">
        <v>577</v>
      </c>
      <c r="I167" s="832" t="s">
        <v>1711</v>
      </c>
      <c r="J167" s="832" t="s">
        <v>1712</v>
      </c>
      <c r="K167" s="832" t="s">
        <v>1713</v>
      </c>
      <c r="L167" s="835">
        <v>75.819999999999993</v>
      </c>
      <c r="M167" s="835">
        <v>2274.5999999999995</v>
      </c>
      <c r="N167" s="832">
        <v>30</v>
      </c>
      <c r="O167" s="836">
        <v>20</v>
      </c>
      <c r="P167" s="835">
        <v>1668.0399999999995</v>
      </c>
      <c r="Q167" s="837">
        <v>0.73333333333333328</v>
      </c>
      <c r="R167" s="832">
        <v>22</v>
      </c>
      <c r="S167" s="837">
        <v>0.73333333333333328</v>
      </c>
      <c r="T167" s="836">
        <v>13.5</v>
      </c>
      <c r="U167" s="838">
        <v>0.67500000000000004</v>
      </c>
    </row>
    <row r="168" spans="1:21" ht="14.4" customHeight="1" x14ac:dyDescent="0.3">
      <c r="A168" s="831">
        <v>13</v>
      </c>
      <c r="B168" s="832" t="s">
        <v>1462</v>
      </c>
      <c r="C168" s="832" t="s">
        <v>1468</v>
      </c>
      <c r="D168" s="833" t="s">
        <v>2865</v>
      </c>
      <c r="E168" s="834" t="s">
        <v>1478</v>
      </c>
      <c r="F168" s="832" t="s">
        <v>1463</v>
      </c>
      <c r="G168" s="832" t="s">
        <v>1714</v>
      </c>
      <c r="H168" s="832" t="s">
        <v>612</v>
      </c>
      <c r="I168" s="832" t="s">
        <v>1308</v>
      </c>
      <c r="J168" s="832" t="s">
        <v>1029</v>
      </c>
      <c r="K168" s="832" t="s">
        <v>1309</v>
      </c>
      <c r="L168" s="835">
        <v>154.36000000000001</v>
      </c>
      <c r="M168" s="835">
        <v>771.80000000000007</v>
      </c>
      <c r="N168" s="832">
        <v>5</v>
      </c>
      <c r="O168" s="836">
        <v>2.5</v>
      </c>
      <c r="P168" s="835">
        <v>617.44000000000005</v>
      </c>
      <c r="Q168" s="837">
        <v>0.8</v>
      </c>
      <c r="R168" s="832">
        <v>4</v>
      </c>
      <c r="S168" s="837">
        <v>0.8</v>
      </c>
      <c r="T168" s="836">
        <v>2</v>
      </c>
      <c r="U168" s="838">
        <v>0.8</v>
      </c>
    </row>
    <row r="169" spans="1:21" ht="14.4" customHeight="1" x14ac:dyDescent="0.3">
      <c r="A169" s="831">
        <v>13</v>
      </c>
      <c r="B169" s="832" t="s">
        <v>1462</v>
      </c>
      <c r="C169" s="832" t="s">
        <v>1468</v>
      </c>
      <c r="D169" s="833" t="s">
        <v>2865</v>
      </c>
      <c r="E169" s="834" t="s">
        <v>1478</v>
      </c>
      <c r="F169" s="832" t="s">
        <v>1463</v>
      </c>
      <c r="G169" s="832" t="s">
        <v>1714</v>
      </c>
      <c r="H169" s="832" t="s">
        <v>612</v>
      </c>
      <c r="I169" s="832" t="s">
        <v>1724</v>
      </c>
      <c r="J169" s="832" t="s">
        <v>1725</v>
      </c>
      <c r="K169" s="832" t="s">
        <v>1726</v>
      </c>
      <c r="L169" s="835">
        <v>75.73</v>
      </c>
      <c r="M169" s="835">
        <v>151.46</v>
      </c>
      <c r="N169" s="832">
        <v>2</v>
      </c>
      <c r="O169" s="836">
        <v>0.5</v>
      </c>
      <c r="P169" s="835">
        <v>151.46</v>
      </c>
      <c r="Q169" s="837">
        <v>1</v>
      </c>
      <c r="R169" s="832">
        <v>2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13</v>
      </c>
      <c r="B170" s="832" t="s">
        <v>1462</v>
      </c>
      <c r="C170" s="832" t="s">
        <v>1468</v>
      </c>
      <c r="D170" s="833" t="s">
        <v>2865</v>
      </c>
      <c r="E170" s="834" t="s">
        <v>1478</v>
      </c>
      <c r="F170" s="832" t="s">
        <v>1463</v>
      </c>
      <c r="G170" s="832" t="s">
        <v>1714</v>
      </c>
      <c r="H170" s="832" t="s">
        <v>577</v>
      </c>
      <c r="I170" s="832" t="s">
        <v>1727</v>
      </c>
      <c r="J170" s="832" t="s">
        <v>1029</v>
      </c>
      <c r="K170" s="832" t="s">
        <v>1309</v>
      </c>
      <c r="L170" s="835">
        <v>154.36000000000001</v>
      </c>
      <c r="M170" s="835">
        <v>1389.2400000000002</v>
      </c>
      <c r="N170" s="832">
        <v>9</v>
      </c>
      <c r="O170" s="836">
        <v>8.5</v>
      </c>
      <c r="P170" s="835">
        <v>926.16000000000008</v>
      </c>
      <c r="Q170" s="837">
        <v>0.66666666666666663</v>
      </c>
      <c r="R170" s="832">
        <v>6</v>
      </c>
      <c r="S170" s="837">
        <v>0.66666666666666663</v>
      </c>
      <c r="T170" s="836">
        <v>5.5</v>
      </c>
      <c r="U170" s="838">
        <v>0.6470588235294118</v>
      </c>
    </row>
    <row r="171" spans="1:21" ht="14.4" customHeight="1" x14ac:dyDescent="0.3">
      <c r="A171" s="831">
        <v>13</v>
      </c>
      <c r="B171" s="832" t="s">
        <v>1462</v>
      </c>
      <c r="C171" s="832" t="s">
        <v>1468</v>
      </c>
      <c r="D171" s="833" t="s">
        <v>2865</v>
      </c>
      <c r="E171" s="834" t="s">
        <v>1478</v>
      </c>
      <c r="F171" s="832" t="s">
        <v>1463</v>
      </c>
      <c r="G171" s="832" t="s">
        <v>1840</v>
      </c>
      <c r="H171" s="832" t="s">
        <v>577</v>
      </c>
      <c r="I171" s="832" t="s">
        <v>1841</v>
      </c>
      <c r="J171" s="832" t="s">
        <v>1842</v>
      </c>
      <c r="K171" s="832" t="s">
        <v>1843</v>
      </c>
      <c r="L171" s="835">
        <v>0</v>
      </c>
      <c r="M171" s="835">
        <v>0</v>
      </c>
      <c r="N171" s="832">
        <v>3</v>
      </c>
      <c r="O171" s="836">
        <v>1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13</v>
      </c>
      <c r="B172" s="832" t="s">
        <v>1462</v>
      </c>
      <c r="C172" s="832" t="s">
        <v>1468</v>
      </c>
      <c r="D172" s="833" t="s">
        <v>2865</v>
      </c>
      <c r="E172" s="834" t="s">
        <v>1478</v>
      </c>
      <c r="F172" s="832" t="s">
        <v>1463</v>
      </c>
      <c r="G172" s="832" t="s">
        <v>1840</v>
      </c>
      <c r="H172" s="832" t="s">
        <v>577</v>
      </c>
      <c r="I172" s="832" t="s">
        <v>1844</v>
      </c>
      <c r="J172" s="832" t="s">
        <v>1842</v>
      </c>
      <c r="K172" s="832" t="s">
        <v>1845</v>
      </c>
      <c r="L172" s="835">
        <v>0</v>
      </c>
      <c r="M172" s="835">
        <v>0</v>
      </c>
      <c r="N172" s="832">
        <v>2</v>
      </c>
      <c r="O172" s="836">
        <v>1</v>
      </c>
      <c r="P172" s="835">
        <v>0</v>
      </c>
      <c r="Q172" s="837"/>
      <c r="R172" s="832">
        <v>2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13</v>
      </c>
      <c r="B173" s="832" t="s">
        <v>1462</v>
      </c>
      <c r="C173" s="832" t="s">
        <v>1468</v>
      </c>
      <c r="D173" s="833" t="s">
        <v>2865</v>
      </c>
      <c r="E173" s="834" t="s">
        <v>1478</v>
      </c>
      <c r="F173" s="832" t="s">
        <v>1464</v>
      </c>
      <c r="G173" s="832" t="s">
        <v>1846</v>
      </c>
      <c r="H173" s="832" t="s">
        <v>577</v>
      </c>
      <c r="I173" s="832" t="s">
        <v>1847</v>
      </c>
      <c r="J173" s="832" t="s">
        <v>1487</v>
      </c>
      <c r="K173" s="832"/>
      <c r="L173" s="835">
        <v>0</v>
      </c>
      <c r="M173" s="835">
        <v>0</v>
      </c>
      <c r="N173" s="832">
        <v>1</v>
      </c>
      <c r="O173" s="836">
        <v>1</v>
      </c>
      <c r="P173" s="835">
        <v>0</v>
      </c>
      <c r="Q173" s="837"/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13</v>
      </c>
      <c r="B174" s="832" t="s">
        <v>1462</v>
      </c>
      <c r="C174" s="832" t="s">
        <v>1468</v>
      </c>
      <c r="D174" s="833" t="s">
        <v>2865</v>
      </c>
      <c r="E174" s="834" t="s">
        <v>1478</v>
      </c>
      <c r="F174" s="832" t="s">
        <v>1465</v>
      </c>
      <c r="G174" s="832" t="s">
        <v>1848</v>
      </c>
      <c r="H174" s="832" t="s">
        <v>577</v>
      </c>
      <c r="I174" s="832" t="s">
        <v>1849</v>
      </c>
      <c r="J174" s="832" t="s">
        <v>1850</v>
      </c>
      <c r="K174" s="832" t="s">
        <v>1851</v>
      </c>
      <c r="L174" s="835">
        <v>50</v>
      </c>
      <c r="M174" s="835">
        <v>400</v>
      </c>
      <c r="N174" s="832">
        <v>8</v>
      </c>
      <c r="O174" s="836">
        <v>3</v>
      </c>
      <c r="P174" s="835">
        <v>250</v>
      </c>
      <c r="Q174" s="837">
        <v>0.625</v>
      </c>
      <c r="R174" s="832">
        <v>5</v>
      </c>
      <c r="S174" s="837">
        <v>0.625</v>
      </c>
      <c r="T174" s="836">
        <v>2</v>
      </c>
      <c r="U174" s="838">
        <v>0.66666666666666663</v>
      </c>
    </row>
    <row r="175" spans="1:21" ht="14.4" customHeight="1" x14ac:dyDescent="0.3">
      <c r="A175" s="831">
        <v>13</v>
      </c>
      <c r="B175" s="832" t="s">
        <v>1462</v>
      </c>
      <c r="C175" s="832" t="s">
        <v>1468</v>
      </c>
      <c r="D175" s="833" t="s">
        <v>2865</v>
      </c>
      <c r="E175" s="834" t="s">
        <v>1478</v>
      </c>
      <c r="F175" s="832" t="s">
        <v>1465</v>
      </c>
      <c r="G175" s="832" t="s">
        <v>1852</v>
      </c>
      <c r="H175" s="832" t="s">
        <v>577</v>
      </c>
      <c r="I175" s="832" t="s">
        <v>1853</v>
      </c>
      <c r="J175" s="832" t="s">
        <v>1854</v>
      </c>
      <c r="K175" s="832" t="s">
        <v>1855</v>
      </c>
      <c r="L175" s="835">
        <v>1697.06</v>
      </c>
      <c r="M175" s="835">
        <v>3394.12</v>
      </c>
      <c r="N175" s="832">
        <v>2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13</v>
      </c>
      <c r="B176" s="832" t="s">
        <v>1462</v>
      </c>
      <c r="C176" s="832" t="s">
        <v>1468</v>
      </c>
      <c r="D176" s="833" t="s">
        <v>2865</v>
      </c>
      <c r="E176" s="834" t="s">
        <v>1478</v>
      </c>
      <c r="F176" s="832" t="s">
        <v>1465</v>
      </c>
      <c r="G176" s="832" t="s">
        <v>1852</v>
      </c>
      <c r="H176" s="832" t="s">
        <v>577</v>
      </c>
      <c r="I176" s="832" t="s">
        <v>1856</v>
      </c>
      <c r="J176" s="832" t="s">
        <v>1857</v>
      </c>
      <c r="K176" s="832" t="s">
        <v>1858</v>
      </c>
      <c r="L176" s="835">
        <v>453</v>
      </c>
      <c r="M176" s="835">
        <v>906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13</v>
      </c>
      <c r="B177" s="832" t="s">
        <v>1462</v>
      </c>
      <c r="C177" s="832" t="s">
        <v>1468</v>
      </c>
      <c r="D177" s="833" t="s">
        <v>2865</v>
      </c>
      <c r="E177" s="834" t="s">
        <v>1479</v>
      </c>
      <c r="F177" s="832" t="s">
        <v>1463</v>
      </c>
      <c r="G177" s="832" t="s">
        <v>1859</v>
      </c>
      <c r="H177" s="832" t="s">
        <v>577</v>
      </c>
      <c r="I177" s="832" t="s">
        <v>1860</v>
      </c>
      <c r="J177" s="832" t="s">
        <v>856</v>
      </c>
      <c r="K177" s="832" t="s">
        <v>1861</v>
      </c>
      <c r="L177" s="835">
        <v>0</v>
      </c>
      <c r="M177" s="835">
        <v>0</v>
      </c>
      <c r="N177" s="832">
        <v>2</v>
      </c>
      <c r="O177" s="836">
        <v>1</v>
      </c>
      <c r="P177" s="835">
        <v>0</v>
      </c>
      <c r="Q177" s="837"/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13</v>
      </c>
      <c r="B178" s="832" t="s">
        <v>1462</v>
      </c>
      <c r="C178" s="832" t="s">
        <v>1468</v>
      </c>
      <c r="D178" s="833" t="s">
        <v>2865</v>
      </c>
      <c r="E178" s="834" t="s">
        <v>1479</v>
      </c>
      <c r="F178" s="832" t="s">
        <v>1463</v>
      </c>
      <c r="G178" s="832" t="s">
        <v>1514</v>
      </c>
      <c r="H178" s="832" t="s">
        <v>612</v>
      </c>
      <c r="I178" s="832" t="s">
        <v>1518</v>
      </c>
      <c r="J178" s="832" t="s">
        <v>1516</v>
      </c>
      <c r="K178" s="832" t="s">
        <v>1519</v>
      </c>
      <c r="L178" s="835">
        <v>425.17</v>
      </c>
      <c r="M178" s="835">
        <v>850.34</v>
      </c>
      <c r="N178" s="832">
        <v>2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13</v>
      </c>
      <c r="B179" s="832" t="s">
        <v>1462</v>
      </c>
      <c r="C179" s="832" t="s">
        <v>1468</v>
      </c>
      <c r="D179" s="833" t="s">
        <v>2865</v>
      </c>
      <c r="E179" s="834" t="s">
        <v>1479</v>
      </c>
      <c r="F179" s="832" t="s">
        <v>1463</v>
      </c>
      <c r="G179" s="832" t="s">
        <v>1524</v>
      </c>
      <c r="H179" s="832" t="s">
        <v>577</v>
      </c>
      <c r="I179" s="832" t="s">
        <v>1862</v>
      </c>
      <c r="J179" s="832" t="s">
        <v>1530</v>
      </c>
      <c r="K179" s="832" t="s">
        <v>1527</v>
      </c>
      <c r="L179" s="835">
        <v>103.8</v>
      </c>
      <c r="M179" s="835">
        <v>207.6</v>
      </c>
      <c r="N179" s="832">
        <v>2</v>
      </c>
      <c r="O179" s="836">
        <v>1</v>
      </c>
      <c r="P179" s="835">
        <v>207.6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13</v>
      </c>
      <c r="B180" s="832" t="s">
        <v>1462</v>
      </c>
      <c r="C180" s="832" t="s">
        <v>1468</v>
      </c>
      <c r="D180" s="833" t="s">
        <v>2865</v>
      </c>
      <c r="E180" s="834" t="s">
        <v>1479</v>
      </c>
      <c r="F180" s="832" t="s">
        <v>1463</v>
      </c>
      <c r="G180" s="832" t="s">
        <v>1524</v>
      </c>
      <c r="H180" s="832" t="s">
        <v>612</v>
      </c>
      <c r="I180" s="832" t="s">
        <v>1528</v>
      </c>
      <c r="J180" s="832" t="s">
        <v>1526</v>
      </c>
      <c r="K180" s="832" t="s">
        <v>1407</v>
      </c>
      <c r="L180" s="835">
        <v>129.75</v>
      </c>
      <c r="M180" s="835">
        <v>519</v>
      </c>
      <c r="N180" s="832">
        <v>4</v>
      </c>
      <c r="O180" s="836">
        <v>2</v>
      </c>
      <c r="P180" s="835">
        <v>519</v>
      </c>
      <c r="Q180" s="837">
        <v>1</v>
      </c>
      <c r="R180" s="832">
        <v>4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13</v>
      </c>
      <c r="B181" s="832" t="s">
        <v>1462</v>
      </c>
      <c r="C181" s="832" t="s">
        <v>1468</v>
      </c>
      <c r="D181" s="833" t="s">
        <v>2865</v>
      </c>
      <c r="E181" s="834" t="s">
        <v>1479</v>
      </c>
      <c r="F181" s="832" t="s">
        <v>1463</v>
      </c>
      <c r="G181" s="832" t="s">
        <v>1863</v>
      </c>
      <c r="H181" s="832" t="s">
        <v>577</v>
      </c>
      <c r="I181" s="832" t="s">
        <v>1864</v>
      </c>
      <c r="J181" s="832" t="s">
        <v>1865</v>
      </c>
      <c r="K181" s="832" t="s">
        <v>1866</v>
      </c>
      <c r="L181" s="835">
        <v>97.96</v>
      </c>
      <c r="M181" s="835">
        <v>97.96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13</v>
      </c>
      <c r="B182" s="832" t="s">
        <v>1462</v>
      </c>
      <c r="C182" s="832" t="s">
        <v>1468</v>
      </c>
      <c r="D182" s="833" t="s">
        <v>2865</v>
      </c>
      <c r="E182" s="834" t="s">
        <v>1479</v>
      </c>
      <c r="F182" s="832" t="s">
        <v>1463</v>
      </c>
      <c r="G182" s="832" t="s">
        <v>1867</v>
      </c>
      <c r="H182" s="832" t="s">
        <v>577</v>
      </c>
      <c r="I182" s="832" t="s">
        <v>1868</v>
      </c>
      <c r="J182" s="832" t="s">
        <v>1869</v>
      </c>
      <c r="K182" s="832" t="s">
        <v>1870</v>
      </c>
      <c r="L182" s="835">
        <v>0</v>
      </c>
      <c r="M182" s="835">
        <v>0</v>
      </c>
      <c r="N182" s="832">
        <v>4</v>
      </c>
      <c r="O182" s="836">
        <v>3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13</v>
      </c>
      <c r="B183" s="832" t="s">
        <v>1462</v>
      </c>
      <c r="C183" s="832" t="s">
        <v>1468</v>
      </c>
      <c r="D183" s="833" t="s">
        <v>2865</v>
      </c>
      <c r="E183" s="834" t="s">
        <v>1479</v>
      </c>
      <c r="F183" s="832" t="s">
        <v>1463</v>
      </c>
      <c r="G183" s="832" t="s">
        <v>1867</v>
      </c>
      <c r="H183" s="832" t="s">
        <v>577</v>
      </c>
      <c r="I183" s="832" t="s">
        <v>1871</v>
      </c>
      <c r="J183" s="832" t="s">
        <v>1869</v>
      </c>
      <c r="K183" s="832" t="s">
        <v>830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13</v>
      </c>
      <c r="B184" s="832" t="s">
        <v>1462</v>
      </c>
      <c r="C184" s="832" t="s">
        <v>1468</v>
      </c>
      <c r="D184" s="833" t="s">
        <v>2865</v>
      </c>
      <c r="E184" s="834" t="s">
        <v>1479</v>
      </c>
      <c r="F184" s="832" t="s">
        <v>1463</v>
      </c>
      <c r="G184" s="832" t="s">
        <v>1550</v>
      </c>
      <c r="H184" s="832" t="s">
        <v>577</v>
      </c>
      <c r="I184" s="832" t="s">
        <v>1872</v>
      </c>
      <c r="J184" s="832" t="s">
        <v>1552</v>
      </c>
      <c r="K184" s="832" t="s">
        <v>1873</v>
      </c>
      <c r="L184" s="835">
        <v>42.63</v>
      </c>
      <c r="M184" s="835">
        <v>42.63</v>
      </c>
      <c r="N184" s="832">
        <v>1</v>
      </c>
      <c r="O184" s="836">
        <v>1</v>
      </c>
      <c r="P184" s="835">
        <v>42.63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13</v>
      </c>
      <c r="B185" s="832" t="s">
        <v>1462</v>
      </c>
      <c r="C185" s="832" t="s">
        <v>1468</v>
      </c>
      <c r="D185" s="833" t="s">
        <v>2865</v>
      </c>
      <c r="E185" s="834" t="s">
        <v>1479</v>
      </c>
      <c r="F185" s="832" t="s">
        <v>1463</v>
      </c>
      <c r="G185" s="832" t="s">
        <v>1550</v>
      </c>
      <c r="H185" s="832" t="s">
        <v>612</v>
      </c>
      <c r="I185" s="832" t="s">
        <v>1315</v>
      </c>
      <c r="J185" s="832" t="s">
        <v>1316</v>
      </c>
      <c r="K185" s="832" t="s">
        <v>1044</v>
      </c>
      <c r="L185" s="835">
        <v>170.52</v>
      </c>
      <c r="M185" s="835">
        <v>3410.4</v>
      </c>
      <c r="N185" s="832">
        <v>20</v>
      </c>
      <c r="O185" s="836">
        <v>8.5</v>
      </c>
      <c r="P185" s="835">
        <v>2046.24</v>
      </c>
      <c r="Q185" s="837">
        <v>0.6</v>
      </c>
      <c r="R185" s="832">
        <v>12</v>
      </c>
      <c r="S185" s="837">
        <v>0.6</v>
      </c>
      <c r="T185" s="836">
        <v>5</v>
      </c>
      <c r="U185" s="838">
        <v>0.58823529411764708</v>
      </c>
    </row>
    <row r="186" spans="1:21" ht="14.4" customHeight="1" x14ac:dyDescent="0.3">
      <c r="A186" s="831">
        <v>13</v>
      </c>
      <c r="B186" s="832" t="s">
        <v>1462</v>
      </c>
      <c r="C186" s="832" t="s">
        <v>1468</v>
      </c>
      <c r="D186" s="833" t="s">
        <v>2865</v>
      </c>
      <c r="E186" s="834" t="s">
        <v>1479</v>
      </c>
      <c r="F186" s="832" t="s">
        <v>1463</v>
      </c>
      <c r="G186" s="832" t="s">
        <v>1550</v>
      </c>
      <c r="H186" s="832" t="s">
        <v>612</v>
      </c>
      <c r="I186" s="832" t="s">
        <v>1557</v>
      </c>
      <c r="J186" s="832" t="s">
        <v>1316</v>
      </c>
      <c r="K186" s="832" t="s">
        <v>1558</v>
      </c>
      <c r="L186" s="835">
        <v>85.27</v>
      </c>
      <c r="M186" s="835">
        <v>341.08</v>
      </c>
      <c r="N186" s="832">
        <v>4</v>
      </c>
      <c r="O186" s="836">
        <v>2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13</v>
      </c>
      <c r="B187" s="832" t="s">
        <v>1462</v>
      </c>
      <c r="C187" s="832" t="s">
        <v>1468</v>
      </c>
      <c r="D187" s="833" t="s">
        <v>2865</v>
      </c>
      <c r="E187" s="834" t="s">
        <v>1479</v>
      </c>
      <c r="F187" s="832" t="s">
        <v>1463</v>
      </c>
      <c r="G187" s="832" t="s">
        <v>1550</v>
      </c>
      <c r="H187" s="832" t="s">
        <v>612</v>
      </c>
      <c r="I187" s="832" t="s">
        <v>1874</v>
      </c>
      <c r="J187" s="832" t="s">
        <v>1316</v>
      </c>
      <c r="K187" s="832" t="s">
        <v>1875</v>
      </c>
      <c r="L187" s="835">
        <v>272.83</v>
      </c>
      <c r="M187" s="835">
        <v>272.83</v>
      </c>
      <c r="N187" s="832">
        <v>1</v>
      </c>
      <c r="O187" s="836">
        <v>1</v>
      </c>
      <c r="P187" s="835">
        <v>272.83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13</v>
      </c>
      <c r="B188" s="832" t="s">
        <v>1462</v>
      </c>
      <c r="C188" s="832" t="s">
        <v>1468</v>
      </c>
      <c r="D188" s="833" t="s">
        <v>2865</v>
      </c>
      <c r="E188" s="834" t="s">
        <v>1479</v>
      </c>
      <c r="F188" s="832" t="s">
        <v>1463</v>
      </c>
      <c r="G188" s="832" t="s">
        <v>1559</v>
      </c>
      <c r="H188" s="832" t="s">
        <v>612</v>
      </c>
      <c r="I188" s="832" t="s">
        <v>1560</v>
      </c>
      <c r="J188" s="832" t="s">
        <v>996</v>
      </c>
      <c r="K188" s="832" t="s">
        <v>1561</v>
      </c>
      <c r="L188" s="835">
        <v>0</v>
      </c>
      <c r="M188" s="835">
        <v>0</v>
      </c>
      <c r="N188" s="832">
        <v>1</v>
      </c>
      <c r="O188" s="836">
        <v>1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13</v>
      </c>
      <c r="B189" s="832" t="s">
        <v>1462</v>
      </c>
      <c r="C189" s="832" t="s">
        <v>1468</v>
      </c>
      <c r="D189" s="833" t="s">
        <v>2865</v>
      </c>
      <c r="E189" s="834" t="s">
        <v>1479</v>
      </c>
      <c r="F189" s="832" t="s">
        <v>1463</v>
      </c>
      <c r="G189" s="832" t="s">
        <v>1559</v>
      </c>
      <c r="H189" s="832" t="s">
        <v>612</v>
      </c>
      <c r="I189" s="832" t="s">
        <v>1426</v>
      </c>
      <c r="J189" s="832" t="s">
        <v>996</v>
      </c>
      <c r="K189" s="832" t="s">
        <v>1427</v>
      </c>
      <c r="L189" s="835">
        <v>58.77</v>
      </c>
      <c r="M189" s="835">
        <v>176.31</v>
      </c>
      <c r="N189" s="832">
        <v>3</v>
      </c>
      <c r="O189" s="836">
        <v>1.5</v>
      </c>
      <c r="P189" s="835">
        <v>58.77</v>
      </c>
      <c r="Q189" s="837">
        <v>0.33333333333333337</v>
      </c>
      <c r="R189" s="832">
        <v>1</v>
      </c>
      <c r="S189" s="837">
        <v>0.33333333333333331</v>
      </c>
      <c r="T189" s="836">
        <v>0.5</v>
      </c>
      <c r="U189" s="838">
        <v>0.33333333333333331</v>
      </c>
    </row>
    <row r="190" spans="1:21" ht="14.4" customHeight="1" x14ac:dyDescent="0.3">
      <c r="A190" s="831">
        <v>13</v>
      </c>
      <c r="B190" s="832" t="s">
        <v>1462</v>
      </c>
      <c r="C190" s="832" t="s">
        <v>1468</v>
      </c>
      <c r="D190" s="833" t="s">
        <v>2865</v>
      </c>
      <c r="E190" s="834" t="s">
        <v>1479</v>
      </c>
      <c r="F190" s="832" t="s">
        <v>1463</v>
      </c>
      <c r="G190" s="832" t="s">
        <v>1876</v>
      </c>
      <c r="H190" s="832" t="s">
        <v>577</v>
      </c>
      <c r="I190" s="832" t="s">
        <v>1877</v>
      </c>
      <c r="J190" s="832" t="s">
        <v>1878</v>
      </c>
      <c r="K190" s="832" t="s">
        <v>1879</v>
      </c>
      <c r="L190" s="835">
        <v>123.2</v>
      </c>
      <c r="M190" s="835">
        <v>369.6</v>
      </c>
      <c r="N190" s="832">
        <v>3</v>
      </c>
      <c r="O190" s="836">
        <v>1.5</v>
      </c>
      <c r="P190" s="835">
        <v>246.4</v>
      </c>
      <c r="Q190" s="837">
        <v>0.66666666666666663</v>
      </c>
      <c r="R190" s="832">
        <v>2</v>
      </c>
      <c r="S190" s="837">
        <v>0.66666666666666663</v>
      </c>
      <c r="T190" s="836">
        <v>1</v>
      </c>
      <c r="U190" s="838">
        <v>0.66666666666666663</v>
      </c>
    </row>
    <row r="191" spans="1:21" ht="14.4" customHeight="1" x14ac:dyDescent="0.3">
      <c r="A191" s="831">
        <v>13</v>
      </c>
      <c r="B191" s="832" t="s">
        <v>1462</v>
      </c>
      <c r="C191" s="832" t="s">
        <v>1468</v>
      </c>
      <c r="D191" s="833" t="s">
        <v>2865</v>
      </c>
      <c r="E191" s="834" t="s">
        <v>1479</v>
      </c>
      <c r="F191" s="832" t="s">
        <v>1463</v>
      </c>
      <c r="G191" s="832" t="s">
        <v>1573</v>
      </c>
      <c r="H191" s="832" t="s">
        <v>612</v>
      </c>
      <c r="I191" s="832" t="s">
        <v>1577</v>
      </c>
      <c r="J191" s="832" t="s">
        <v>1575</v>
      </c>
      <c r="K191" s="832" t="s">
        <v>1244</v>
      </c>
      <c r="L191" s="835">
        <v>58.77</v>
      </c>
      <c r="M191" s="835">
        <v>117.54</v>
      </c>
      <c r="N191" s="832">
        <v>2</v>
      </c>
      <c r="O191" s="836">
        <v>1.5</v>
      </c>
      <c r="P191" s="835">
        <v>58.77</v>
      </c>
      <c r="Q191" s="837">
        <v>0.5</v>
      </c>
      <c r="R191" s="832">
        <v>1</v>
      </c>
      <c r="S191" s="837">
        <v>0.5</v>
      </c>
      <c r="T191" s="836">
        <v>0.5</v>
      </c>
      <c r="U191" s="838">
        <v>0.33333333333333331</v>
      </c>
    </row>
    <row r="192" spans="1:21" ht="14.4" customHeight="1" x14ac:dyDescent="0.3">
      <c r="A192" s="831">
        <v>13</v>
      </c>
      <c r="B192" s="832" t="s">
        <v>1462</v>
      </c>
      <c r="C192" s="832" t="s">
        <v>1468</v>
      </c>
      <c r="D192" s="833" t="s">
        <v>2865</v>
      </c>
      <c r="E192" s="834" t="s">
        <v>1479</v>
      </c>
      <c r="F192" s="832" t="s">
        <v>1463</v>
      </c>
      <c r="G192" s="832" t="s">
        <v>1573</v>
      </c>
      <c r="H192" s="832" t="s">
        <v>612</v>
      </c>
      <c r="I192" s="832" t="s">
        <v>1578</v>
      </c>
      <c r="J192" s="832" t="s">
        <v>1575</v>
      </c>
      <c r="K192" s="832" t="s">
        <v>1579</v>
      </c>
      <c r="L192" s="835">
        <v>97.96</v>
      </c>
      <c r="M192" s="835">
        <v>195.92</v>
      </c>
      <c r="N192" s="832">
        <v>2</v>
      </c>
      <c r="O192" s="836">
        <v>1.5</v>
      </c>
      <c r="P192" s="835">
        <v>195.92</v>
      </c>
      <c r="Q192" s="837">
        <v>1</v>
      </c>
      <c r="R192" s="832">
        <v>2</v>
      </c>
      <c r="S192" s="837">
        <v>1</v>
      </c>
      <c r="T192" s="836">
        <v>1.5</v>
      </c>
      <c r="U192" s="838">
        <v>1</v>
      </c>
    </row>
    <row r="193" spans="1:21" ht="14.4" customHeight="1" x14ac:dyDescent="0.3">
      <c r="A193" s="831">
        <v>13</v>
      </c>
      <c r="B193" s="832" t="s">
        <v>1462</v>
      </c>
      <c r="C193" s="832" t="s">
        <v>1468</v>
      </c>
      <c r="D193" s="833" t="s">
        <v>2865</v>
      </c>
      <c r="E193" s="834" t="s">
        <v>1479</v>
      </c>
      <c r="F193" s="832" t="s">
        <v>1463</v>
      </c>
      <c r="G193" s="832" t="s">
        <v>1573</v>
      </c>
      <c r="H193" s="832" t="s">
        <v>577</v>
      </c>
      <c r="I193" s="832" t="s">
        <v>1585</v>
      </c>
      <c r="J193" s="832" t="s">
        <v>1583</v>
      </c>
      <c r="K193" s="832" t="s">
        <v>1586</v>
      </c>
      <c r="L193" s="835">
        <v>11.75</v>
      </c>
      <c r="M193" s="835">
        <v>23.5</v>
      </c>
      <c r="N193" s="832">
        <v>2</v>
      </c>
      <c r="O193" s="836">
        <v>1</v>
      </c>
      <c r="P193" s="835">
        <v>23.5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13</v>
      </c>
      <c r="B194" s="832" t="s">
        <v>1462</v>
      </c>
      <c r="C194" s="832" t="s">
        <v>1468</v>
      </c>
      <c r="D194" s="833" t="s">
        <v>2865</v>
      </c>
      <c r="E194" s="834" t="s">
        <v>1479</v>
      </c>
      <c r="F194" s="832" t="s">
        <v>1463</v>
      </c>
      <c r="G194" s="832" t="s">
        <v>1573</v>
      </c>
      <c r="H194" s="832" t="s">
        <v>577</v>
      </c>
      <c r="I194" s="832" t="s">
        <v>1880</v>
      </c>
      <c r="J194" s="832" t="s">
        <v>1757</v>
      </c>
      <c r="K194" s="832" t="s">
        <v>1881</v>
      </c>
      <c r="L194" s="835">
        <v>97.96</v>
      </c>
      <c r="M194" s="835">
        <v>97.96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13</v>
      </c>
      <c r="B195" s="832" t="s">
        <v>1462</v>
      </c>
      <c r="C195" s="832" t="s">
        <v>1468</v>
      </c>
      <c r="D195" s="833" t="s">
        <v>2865</v>
      </c>
      <c r="E195" s="834" t="s">
        <v>1479</v>
      </c>
      <c r="F195" s="832" t="s">
        <v>1463</v>
      </c>
      <c r="G195" s="832" t="s">
        <v>1589</v>
      </c>
      <c r="H195" s="832" t="s">
        <v>577</v>
      </c>
      <c r="I195" s="832" t="s">
        <v>1590</v>
      </c>
      <c r="J195" s="832" t="s">
        <v>1591</v>
      </c>
      <c r="K195" s="832" t="s">
        <v>1592</v>
      </c>
      <c r="L195" s="835">
        <v>0</v>
      </c>
      <c r="M195" s="835">
        <v>0</v>
      </c>
      <c r="N195" s="832">
        <v>3</v>
      </c>
      <c r="O195" s="836">
        <v>1.5</v>
      </c>
      <c r="P195" s="835">
        <v>0</v>
      </c>
      <c r="Q195" s="837"/>
      <c r="R195" s="832">
        <v>3</v>
      </c>
      <c r="S195" s="837">
        <v>1</v>
      </c>
      <c r="T195" s="836">
        <v>1.5</v>
      </c>
      <c r="U195" s="838">
        <v>1</v>
      </c>
    </row>
    <row r="196" spans="1:21" ht="14.4" customHeight="1" x14ac:dyDescent="0.3">
      <c r="A196" s="831">
        <v>13</v>
      </c>
      <c r="B196" s="832" t="s">
        <v>1462</v>
      </c>
      <c r="C196" s="832" t="s">
        <v>1468</v>
      </c>
      <c r="D196" s="833" t="s">
        <v>2865</v>
      </c>
      <c r="E196" s="834" t="s">
        <v>1479</v>
      </c>
      <c r="F196" s="832" t="s">
        <v>1463</v>
      </c>
      <c r="G196" s="832" t="s">
        <v>1882</v>
      </c>
      <c r="H196" s="832" t="s">
        <v>577</v>
      </c>
      <c r="I196" s="832" t="s">
        <v>1883</v>
      </c>
      <c r="J196" s="832" t="s">
        <v>1884</v>
      </c>
      <c r="K196" s="832" t="s">
        <v>1885</v>
      </c>
      <c r="L196" s="835">
        <v>2.44</v>
      </c>
      <c r="M196" s="835">
        <v>12.2</v>
      </c>
      <c r="N196" s="832">
        <v>5</v>
      </c>
      <c r="O196" s="836">
        <v>1</v>
      </c>
      <c r="P196" s="835">
        <v>12.2</v>
      </c>
      <c r="Q196" s="837">
        <v>1</v>
      </c>
      <c r="R196" s="832">
        <v>5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13</v>
      </c>
      <c r="B197" s="832" t="s">
        <v>1462</v>
      </c>
      <c r="C197" s="832" t="s">
        <v>1468</v>
      </c>
      <c r="D197" s="833" t="s">
        <v>2865</v>
      </c>
      <c r="E197" s="834" t="s">
        <v>1479</v>
      </c>
      <c r="F197" s="832" t="s">
        <v>1463</v>
      </c>
      <c r="G197" s="832" t="s">
        <v>1603</v>
      </c>
      <c r="H197" s="832" t="s">
        <v>577</v>
      </c>
      <c r="I197" s="832" t="s">
        <v>1607</v>
      </c>
      <c r="J197" s="832" t="s">
        <v>1605</v>
      </c>
      <c r="K197" s="832" t="s">
        <v>1608</v>
      </c>
      <c r="L197" s="835">
        <v>159.16999999999999</v>
      </c>
      <c r="M197" s="835">
        <v>318.33999999999997</v>
      </c>
      <c r="N197" s="832">
        <v>2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13</v>
      </c>
      <c r="B198" s="832" t="s">
        <v>1462</v>
      </c>
      <c r="C198" s="832" t="s">
        <v>1468</v>
      </c>
      <c r="D198" s="833" t="s">
        <v>2865</v>
      </c>
      <c r="E198" s="834" t="s">
        <v>1479</v>
      </c>
      <c r="F198" s="832" t="s">
        <v>1463</v>
      </c>
      <c r="G198" s="832" t="s">
        <v>1614</v>
      </c>
      <c r="H198" s="832" t="s">
        <v>577</v>
      </c>
      <c r="I198" s="832" t="s">
        <v>1886</v>
      </c>
      <c r="J198" s="832" t="s">
        <v>1619</v>
      </c>
      <c r="K198" s="832" t="s">
        <v>1620</v>
      </c>
      <c r="L198" s="835">
        <v>140.96</v>
      </c>
      <c r="M198" s="835">
        <v>140.96</v>
      </c>
      <c r="N198" s="832">
        <v>1</v>
      </c>
      <c r="O198" s="836">
        <v>1</v>
      </c>
      <c r="P198" s="835">
        <v>140.96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13</v>
      </c>
      <c r="B199" s="832" t="s">
        <v>1462</v>
      </c>
      <c r="C199" s="832" t="s">
        <v>1468</v>
      </c>
      <c r="D199" s="833" t="s">
        <v>2865</v>
      </c>
      <c r="E199" s="834" t="s">
        <v>1479</v>
      </c>
      <c r="F199" s="832" t="s">
        <v>1463</v>
      </c>
      <c r="G199" s="832" t="s">
        <v>1625</v>
      </c>
      <c r="H199" s="832" t="s">
        <v>577</v>
      </c>
      <c r="I199" s="832" t="s">
        <v>1626</v>
      </c>
      <c r="J199" s="832" t="s">
        <v>1627</v>
      </c>
      <c r="K199" s="832" t="s">
        <v>1628</v>
      </c>
      <c r="L199" s="835">
        <v>121.07</v>
      </c>
      <c r="M199" s="835">
        <v>1331.7699999999998</v>
      </c>
      <c r="N199" s="832">
        <v>11</v>
      </c>
      <c r="O199" s="836">
        <v>7.5</v>
      </c>
      <c r="P199" s="835">
        <v>121.07</v>
      </c>
      <c r="Q199" s="837">
        <v>9.0909090909090925E-2</v>
      </c>
      <c r="R199" s="832">
        <v>1</v>
      </c>
      <c r="S199" s="837">
        <v>9.0909090909090912E-2</v>
      </c>
      <c r="T199" s="836">
        <v>1</v>
      </c>
      <c r="U199" s="838">
        <v>0.13333333333333333</v>
      </c>
    </row>
    <row r="200" spans="1:21" ht="14.4" customHeight="1" x14ac:dyDescent="0.3">
      <c r="A200" s="831">
        <v>13</v>
      </c>
      <c r="B200" s="832" t="s">
        <v>1462</v>
      </c>
      <c r="C200" s="832" t="s">
        <v>1468</v>
      </c>
      <c r="D200" s="833" t="s">
        <v>2865</v>
      </c>
      <c r="E200" s="834" t="s">
        <v>1479</v>
      </c>
      <c r="F200" s="832" t="s">
        <v>1463</v>
      </c>
      <c r="G200" s="832" t="s">
        <v>1887</v>
      </c>
      <c r="H200" s="832" t="s">
        <v>577</v>
      </c>
      <c r="I200" s="832" t="s">
        <v>1888</v>
      </c>
      <c r="J200" s="832" t="s">
        <v>1889</v>
      </c>
      <c r="K200" s="832" t="s">
        <v>1890</v>
      </c>
      <c r="L200" s="835">
        <v>140.72</v>
      </c>
      <c r="M200" s="835">
        <v>140.72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13</v>
      </c>
      <c r="B201" s="832" t="s">
        <v>1462</v>
      </c>
      <c r="C201" s="832" t="s">
        <v>1468</v>
      </c>
      <c r="D201" s="833" t="s">
        <v>2865</v>
      </c>
      <c r="E201" s="834" t="s">
        <v>1479</v>
      </c>
      <c r="F201" s="832" t="s">
        <v>1463</v>
      </c>
      <c r="G201" s="832" t="s">
        <v>1887</v>
      </c>
      <c r="H201" s="832" t="s">
        <v>577</v>
      </c>
      <c r="I201" s="832" t="s">
        <v>1891</v>
      </c>
      <c r="J201" s="832" t="s">
        <v>1892</v>
      </c>
      <c r="K201" s="832" t="s">
        <v>1893</v>
      </c>
      <c r="L201" s="835">
        <v>0</v>
      </c>
      <c r="M201" s="835">
        <v>0</v>
      </c>
      <c r="N201" s="832">
        <v>4</v>
      </c>
      <c r="O201" s="836">
        <v>3.5</v>
      </c>
      <c r="P201" s="835">
        <v>0</v>
      </c>
      <c r="Q201" s="837"/>
      <c r="R201" s="832">
        <v>2</v>
      </c>
      <c r="S201" s="837">
        <v>0.5</v>
      </c>
      <c r="T201" s="836">
        <v>1.5</v>
      </c>
      <c r="U201" s="838">
        <v>0.42857142857142855</v>
      </c>
    </row>
    <row r="202" spans="1:21" ht="14.4" customHeight="1" x14ac:dyDescent="0.3">
      <c r="A202" s="831">
        <v>13</v>
      </c>
      <c r="B202" s="832" t="s">
        <v>1462</v>
      </c>
      <c r="C202" s="832" t="s">
        <v>1468</v>
      </c>
      <c r="D202" s="833" t="s">
        <v>2865</v>
      </c>
      <c r="E202" s="834" t="s">
        <v>1479</v>
      </c>
      <c r="F202" s="832" t="s">
        <v>1463</v>
      </c>
      <c r="G202" s="832" t="s">
        <v>1894</v>
      </c>
      <c r="H202" s="832" t="s">
        <v>577</v>
      </c>
      <c r="I202" s="832" t="s">
        <v>1895</v>
      </c>
      <c r="J202" s="832" t="s">
        <v>1896</v>
      </c>
      <c r="K202" s="832" t="s">
        <v>1897</v>
      </c>
      <c r="L202" s="835">
        <v>48.42</v>
      </c>
      <c r="M202" s="835">
        <v>96.84</v>
      </c>
      <c r="N202" s="832">
        <v>2</v>
      </c>
      <c r="O202" s="836">
        <v>1</v>
      </c>
      <c r="P202" s="835">
        <v>96.84</v>
      </c>
      <c r="Q202" s="837">
        <v>1</v>
      </c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13</v>
      </c>
      <c r="B203" s="832" t="s">
        <v>1462</v>
      </c>
      <c r="C203" s="832" t="s">
        <v>1468</v>
      </c>
      <c r="D203" s="833" t="s">
        <v>2865</v>
      </c>
      <c r="E203" s="834" t="s">
        <v>1479</v>
      </c>
      <c r="F203" s="832" t="s">
        <v>1463</v>
      </c>
      <c r="G203" s="832" t="s">
        <v>1637</v>
      </c>
      <c r="H203" s="832" t="s">
        <v>577</v>
      </c>
      <c r="I203" s="832" t="s">
        <v>1638</v>
      </c>
      <c r="J203" s="832" t="s">
        <v>1058</v>
      </c>
      <c r="K203" s="832" t="s">
        <v>1639</v>
      </c>
      <c r="L203" s="835">
        <v>48.09</v>
      </c>
      <c r="M203" s="835">
        <v>528.99</v>
      </c>
      <c r="N203" s="832">
        <v>11</v>
      </c>
      <c r="O203" s="836">
        <v>5</v>
      </c>
      <c r="P203" s="835">
        <v>528.99</v>
      </c>
      <c r="Q203" s="837">
        <v>1</v>
      </c>
      <c r="R203" s="832">
        <v>11</v>
      </c>
      <c r="S203" s="837">
        <v>1</v>
      </c>
      <c r="T203" s="836">
        <v>5</v>
      </c>
      <c r="U203" s="838">
        <v>1</v>
      </c>
    </row>
    <row r="204" spans="1:21" ht="14.4" customHeight="1" x14ac:dyDescent="0.3">
      <c r="A204" s="831">
        <v>13</v>
      </c>
      <c r="B204" s="832" t="s">
        <v>1462</v>
      </c>
      <c r="C204" s="832" t="s">
        <v>1468</v>
      </c>
      <c r="D204" s="833" t="s">
        <v>2865</v>
      </c>
      <c r="E204" s="834" t="s">
        <v>1479</v>
      </c>
      <c r="F204" s="832" t="s">
        <v>1463</v>
      </c>
      <c r="G204" s="832" t="s">
        <v>1637</v>
      </c>
      <c r="H204" s="832" t="s">
        <v>577</v>
      </c>
      <c r="I204" s="832" t="s">
        <v>1642</v>
      </c>
      <c r="J204" s="832" t="s">
        <v>1077</v>
      </c>
      <c r="K204" s="832" t="s">
        <v>1643</v>
      </c>
      <c r="L204" s="835">
        <v>89.91</v>
      </c>
      <c r="M204" s="835">
        <v>89.91</v>
      </c>
      <c r="N204" s="832">
        <v>1</v>
      </c>
      <c r="O204" s="836">
        <v>1</v>
      </c>
      <c r="P204" s="835">
        <v>89.91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13</v>
      </c>
      <c r="B205" s="832" t="s">
        <v>1462</v>
      </c>
      <c r="C205" s="832" t="s">
        <v>1468</v>
      </c>
      <c r="D205" s="833" t="s">
        <v>2865</v>
      </c>
      <c r="E205" s="834" t="s">
        <v>1479</v>
      </c>
      <c r="F205" s="832" t="s">
        <v>1463</v>
      </c>
      <c r="G205" s="832" t="s">
        <v>1644</v>
      </c>
      <c r="H205" s="832" t="s">
        <v>577</v>
      </c>
      <c r="I205" s="832" t="s">
        <v>1645</v>
      </c>
      <c r="J205" s="832" t="s">
        <v>1065</v>
      </c>
      <c r="K205" s="832" t="s">
        <v>1646</v>
      </c>
      <c r="L205" s="835">
        <v>98.75</v>
      </c>
      <c r="M205" s="835">
        <v>98.75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13</v>
      </c>
      <c r="B206" s="832" t="s">
        <v>1462</v>
      </c>
      <c r="C206" s="832" t="s">
        <v>1468</v>
      </c>
      <c r="D206" s="833" t="s">
        <v>2865</v>
      </c>
      <c r="E206" s="834" t="s">
        <v>1479</v>
      </c>
      <c r="F206" s="832" t="s">
        <v>1463</v>
      </c>
      <c r="G206" s="832" t="s">
        <v>1644</v>
      </c>
      <c r="H206" s="832" t="s">
        <v>577</v>
      </c>
      <c r="I206" s="832" t="s">
        <v>1898</v>
      </c>
      <c r="J206" s="832" t="s">
        <v>1899</v>
      </c>
      <c r="K206" s="832" t="s">
        <v>1646</v>
      </c>
      <c r="L206" s="835">
        <v>98.75</v>
      </c>
      <c r="M206" s="835">
        <v>98.75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13</v>
      </c>
      <c r="B207" s="832" t="s">
        <v>1462</v>
      </c>
      <c r="C207" s="832" t="s">
        <v>1468</v>
      </c>
      <c r="D207" s="833" t="s">
        <v>2865</v>
      </c>
      <c r="E207" s="834" t="s">
        <v>1479</v>
      </c>
      <c r="F207" s="832" t="s">
        <v>1463</v>
      </c>
      <c r="G207" s="832" t="s">
        <v>1796</v>
      </c>
      <c r="H207" s="832" t="s">
        <v>577</v>
      </c>
      <c r="I207" s="832" t="s">
        <v>1900</v>
      </c>
      <c r="J207" s="832" t="s">
        <v>1901</v>
      </c>
      <c r="K207" s="832" t="s">
        <v>1902</v>
      </c>
      <c r="L207" s="835">
        <v>0</v>
      </c>
      <c r="M207" s="835">
        <v>0</v>
      </c>
      <c r="N207" s="832">
        <v>1</v>
      </c>
      <c r="O207" s="836">
        <v>1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13</v>
      </c>
      <c r="B208" s="832" t="s">
        <v>1462</v>
      </c>
      <c r="C208" s="832" t="s">
        <v>1468</v>
      </c>
      <c r="D208" s="833" t="s">
        <v>2865</v>
      </c>
      <c r="E208" s="834" t="s">
        <v>1479</v>
      </c>
      <c r="F208" s="832" t="s">
        <v>1463</v>
      </c>
      <c r="G208" s="832" t="s">
        <v>1903</v>
      </c>
      <c r="H208" s="832" t="s">
        <v>577</v>
      </c>
      <c r="I208" s="832" t="s">
        <v>1904</v>
      </c>
      <c r="J208" s="832" t="s">
        <v>1905</v>
      </c>
      <c r="K208" s="832" t="s">
        <v>1906</v>
      </c>
      <c r="L208" s="835">
        <v>38.5</v>
      </c>
      <c r="M208" s="835">
        <v>77</v>
      </c>
      <c r="N208" s="832">
        <v>2</v>
      </c>
      <c r="O208" s="836">
        <v>2</v>
      </c>
      <c r="P208" s="835">
        <v>38.5</v>
      </c>
      <c r="Q208" s="837">
        <v>0.5</v>
      </c>
      <c r="R208" s="832">
        <v>1</v>
      </c>
      <c r="S208" s="837">
        <v>0.5</v>
      </c>
      <c r="T208" s="836">
        <v>1</v>
      </c>
      <c r="U208" s="838">
        <v>0.5</v>
      </c>
    </row>
    <row r="209" spans="1:21" ht="14.4" customHeight="1" x14ac:dyDescent="0.3">
      <c r="A209" s="831">
        <v>13</v>
      </c>
      <c r="B209" s="832" t="s">
        <v>1462</v>
      </c>
      <c r="C209" s="832" t="s">
        <v>1468</v>
      </c>
      <c r="D209" s="833" t="s">
        <v>2865</v>
      </c>
      <c r="E209" s="834" t="s">
        <v>1479</v>
      </c>
      <c r="F209" s="832" t="s">
        <v>1463</v>
      </c>
      <c r="G209" s="832" t="s">
        <v>1648</v>
      </c>
      <c r="H209" s="832" t="s">
        <v>577</v>
      </c>
      <c r="I209" s="832" t="s">
        <v>1649</v>
      </c>
      <c r="J209" s="832" t="s">
        <v>892</v>
      </c>
      <c r="K209" s="832" t="s">
        <v>1650</v>
      </c>
      <c r="L209" s="835">
        <v>147.85</v>
      </c>
      <c r="M209" s="835">
        <v>443.54999999999995</v>
      </c>
      <c r="N209" s="832">
        <v>3</v>
      </c>
      <c r="O209" s="836">
        <v>1.5</v>
      </c>
      <c r="P209" s="835">
        <v>295.7</v>
      </c>
      <c r="Q209" s="837">
        <v>0.66666666666666674</v>
      </c>
      <c r="R209" s="832">
        <v>2</v>
      </c>
      <c r="S209" s="837">
        <v>0.66666666666666663</v>
      </c>
      <c r="T209" s="836">
        <v>0.5</v>
      </c>
      <c r="U209" s="838">
        <v>0.33333333333333331</v>
      </c>
    </row>
    <row r="210" spans="1:21" ht="14.4" customHeight="1" x14ac:dyDescent="0.3">
      <c r="A210" s="831">
        <v>13</v>
      </c>
      <c r="B210" s="832" t="s">
        <v>1462</v>
      </c>
      <c r="C210" s="832" t="s">
        <v>1468</v>
      </c>
      <c r="D210" s="833" t="s">
        <v>2865</v>
      </c>
      <c r="E210" s="834" t="s">
        <v>1479</v>
      </c>
      <c r="F210" s="832" t="s">
        <v>1463</v>
      </c>
      <c r="G210" s="832" t="s">
        <v>1907</v>
      </c>
      <c r="H210" s="832" t="s">
        <v>612</v>
      </c>
      <c r="I210" s="832" t="s">
        <v>1908</v>
      </c>
      <c r="J210" s="832" t="s">
        <v>1909</v>
      </c>
      <c r="K210" s="832" t="s">
        <v>1910</v>
      </c>
      <c r="L210" s="835">
        <v>32.25</v>
      </c>
      <c r="M210" s="835">
        <v>387</v>
      </c>
      <c r="N210" s="832">
        <v>12</v>
      </c>
      <c r="O210" s="836">
        <v>3.5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13</v>
      </c>
      <c r="B211" s="832" t="s">
        <v>1462</v>
      </c>
      <c r="C211" s="832" t="s">
        <v>1468</v>
      </c>
      <c r="D211" s="833" t="s">
        <v>2865</v>
      </c>
      <c r="E211" s="834" t="s">
        <v>1479</v>
      </c>
      <c r="F211" s="832" t="s">
        <v>1463</v>
      </c>
      <c r="G211" s="832" t="s">
        <v>1651</v>
      </c>
      <c r="H211" s="832" t="s">
        <v>612</v>
      </c>
      <c r="I211" s="832" t="s">
        <v>1431</v>
      </c>
      <c r="J211" s="832" t="s">
        <v>1432</v>
      </c>
      <c r="K211" s="832" t="s">
        <v>1433</v>
      </c>
      <c r="L211" s="835">
        <v>58.77</v>
      </c>
      <c r="M211" s="835">
        <v>117.54</v>
      </c>
      <c r="N211" s="832">
        <v>2</v>
      </c>
      <c r="O211" s="836">
        <v>1.5</v>
      </c>
      <c r="P211" s="835">
        <v>58.77</v>
      </c>
      <c r="Q211" s="837">
        <v>0.5</v>
      </c>
      <c r="R211" s="832">
        <v>1</v>
      </c>
      <c r="S211" s="837">
        <v>0.5</v>
      </c>
      <c r="T211" s="836">
        <v>0.5</v>
      </c>
      <c r="U211" s="838">
        <v>0.33333333333333331</v>
      </c>
    </row>
    <row r="212" spans="1:21" ht="14.4" customHeight="1" x14ac:dyDescent="0.3">
      <c r="A212" s="831">
        <v>13</v>
      </c>
      <c r="B212" s="832" t="s">
        <v>1462</v>
      </c>
      <c r="C212" s="832" t="s">
        <v>1468</v>
      </c>
      <c r="D212" s="833" t="s">
        <v>2865</v>
      </c>
      <c r="E212" s="834" t="s">
        <v>1479</v>
      </c>
      <c r="F212" s="832" t="s">
        <v>1463</v>
      </c>
      <c r="G212" s="832" t="s">
        <v>1651</v>
      </c>
      <c r="H212" s="832" t="s">
        <v>577</v>
      </c>
      <c r="I212" s="832" t="s">
        <v>1911</v>
      </c>
      <c r="J212" s="832" t="s">
        <v>1912</v>
      </c>
      <c r="K212" s="832" t="s">
        <v>1581</v>
      </c>
      <c r="L212" s="835">
        <v>176.32</v>
      </c>
      <c r="M212" s="835">
        <v>176.32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13</v>
      </c>
      <c r="B213" s="832" t="s">
        <v>1462</v>
      </c>
      <c r="C213" s="832" t="s">
        <v>1468</v>
      </c>
      <c r="D213" s="833" t="s">
        <v>2865</v>
      </c>
      <c r="E213" s="834" t="s">
        <v>1479</v>
      </c>
      <c r="F213" s="832" t="s">
        <v>1463</v>
      </c>
      <c r="G213" s="832" t="s">
        <v>1913</v>
      </c>
      <c r="H213" s="832" t="s">
        <v>577</v>
      </c>
      <c r="I213" s="832" t="s">
        <v>1914</v>
      </c>
      <c r="J213" s="832" t="s">
        <v>841</v>
      </c>
      <c r="K213" s="832" t="s">
        <v>1915</v>
      </c>
      <c r="L213" s="835">
        <v>0</v>
      </c>
      <c r="M213" s="835">
        <v>0</v>
      </c>
      <c r="N213" s="832">
        <v>1</v>
      </c>
      <c r="O213" s="836">
        <v>0.5</v>
      </c>
      <c r="P213" s="835">
        <v>0</v>
      </c>
      <c r="Q213" s="837"/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13</v>
      </c>
      <c r="B214" s="832" t="s">
        <v>1462</v>
      </c>
      <c r="C214" s="832" t="s">
        <v>1468</v>
      </c>
      <c r="D214" s="833" t="s">
        <v>2865</v>
      </c>
      <c r="E214" s="834" t="s">
        <v>1479</v>
      </c>
      <c r="F214" s="832" t="s">
        <v>1463</v>
      </c>
      <c r="G214" s="832" t="s">
        <v>1916</v>
      </c>
      <c r="H214" s="832" t="s">
        <v>577</v>
      </c>
      <c r="I214" s="832" t="s">
        <v>1917</v>
      </c>
      <c r="J214" s="832" t="s">
        <v>1918</v>
      </c>
      <c r="K214" s="832" t="s">
        <v>1919</v>
      </c>
      <c r="L214" s="835">
        <v>122.73</v>
      </c>
      <c r="M214" s="835">
        <v>613.65</v>
      </c>
      <c r="N214" s="832">
        <v>5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13</v>
      </c>
      <c r="B215" s="832" t="s">
        <v>1462</v>
      </c>
      <c r="C215" s="832" t="s">
        <v>1468</v>
      </c>
      <c r="D215" s="833" t="s">
        <v>2865</v>
      </c>
      <c r="E215" s="834" t="s">
        <v>1479</v>
      </c>
      <c r="F215" s="832" t="s">
        <v>1463</v>
      </c>
      <c r="G215" s="832" t="s">
        <v>1920</v>
      </c>
      <c r="H215" s="832" t="s">
        <v>612</v>
      </c>
      <c r="I215" s="832" t="s">
        <v>1921</v>
      </c>
      <c r="J215" s="832" t="s">
        <v>1922</v>
      </c>
      <c r="K215" s="832" t="s">
        <v>1923</v>
      </c>
      <c r="L215" s="835">
        <v>38.04</v>
      </c>
      <c r="M215" s="835">
        <v>38.04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13</v>
      </c>
      <c r="B216" s="832" t="s">
        <v>1462</v>
      </c>
      <c r="C216" s="832" t="s">
        <v>1468</v>
      </c>
      <c r="D216" s="833" t="s">
        <v>2865</v>
      </c>
      <c r="E216" s="834" t="s">
        <v>1479</v>
      </c>
      <c r="F216" s="832" t="s">
        <v>1463</v>
      </c>
      <c r="G216" s="832" t="s">
        <v>1656</v>
      </c>
      <c r="H216" s="832" t="s">
        <v>577</v>
      </c>
      <c r="I216" s="832" t="s">
        <v>1924</v>
      </c>
      <c r="J216" s="832" t="s">
        <v>1925</v>
      </c>
      <c r="K216" s="832" t="s">
        <v>1926</v>
      </c>
      <c r="L216" s="835">
        <v>141.25</v>
      </c>
      <c r="M216" s="835">
        <v>282.5</v>
      </c>
      <c r="N216" s="832">
        <v>2</v>
      </c>
      <c r="O216" s="836">
        <v>1</v>
      </c>
      <c r="P216" s="835">
        <v>282.5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13</v>
      </c>
      <c r="B217" s="832" t="s">
        <v>1462</v>
      </c>
      <c r="C217" s="832" t="s">
        <v>1468</v>
      </c>
      <c r="D217" s="833" t="s">
        <v>2865</v>
      </c>
      <c r="E217" s="834" t="s">
        <v>1479</v>
      </c>
      <c r="F217" s="832" t="s">
        <v>1463</v>
      </c>
      <c r="G217" s="832" t="s">
        <v>1656</v>
      </c>
      <c r="H217" s="832" t="s">
        <v>612</v>
      </c>
      <c r="I217" s="832" t="s">
        <v>1413</v>
      </c>
      <c r="J217" s="832" t="s">
        <v>1414</v>
      </c>
      <c r="K217" s="832" t="s">
        <v>1415</v>
      </c>
      <c r="L217" s="835">
        <v>141.25</v>
      </c>
      <c r="M217" s="835">
        <v>1271.25</v>
      </c>
      <c r="N217" s="832">
        <v>9</v>
      </c>
      <c r="O217" s="836">
        <v>7.5</v>
      </c>
      <c r="P217" s="835">
        <v>847.5</v>
      </c>
      <c r="Q217" s="837">
        <v>0.66666666666666663</v>
      </c>
      <c r="R217" s="832">
        <v>6</v>
      </c>
      <c r="S217" s="837">
        <v>0.66666666666666663</v>
      </c>
      <c r="T217" s="836">
        <v>4.5</v>
      </c>
      <c r="U217" s="838">
        <v>0.6</v>
      </c>
    </row>
    <row r="218" spans="1:21" ht="14.4" customHeight="1" x14ac:dyDescent="0.3">
      <c r="A218" s="831">
        <v>13</v>
      </c>
      <c r="B218" s="832" t="s">
        <v>1462</v>
      </c>
      <c r="C218" s="832" t="s">
        <v>1468</v>
      </c>
      <c r="D218" s="833" t="s">
        <v>2865</v>
      </c>
      <c r="E218" s="834" t="s">
        <v>1479</v>
      </c>
      <c r="F218" s="832" t="s">
        <v>1463</v>
      </c>
      <c r="G218" s="832" t="s">
        <v>1659</v>
      </c>
      <c r="H218" s="832" t="s">
        <v>577</v>
      </c>
      <c r="I218" s="832" t="s">
        <v>1660</v>
      </c>
      <c r="J218" s="832" t="s">
        <v>1661</v>
      </c>
      <c r="K218" s="832" t="s">
        <v>1662</v>
      </c>
      <c r="L218" s="835">
        <v>153.13</v>
      </c>
      <c r="M218" s="835">
        <v>153.13</v>
      </c>
      <c r="N218" s="832">
        <v>1</v>
      </c>
      <c r="O218" s="836">
        <v>1</v>
      </c>
      <c r="P218" s="835">
        <v>153.13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13</v>
      </c>
      <c r="B219" s="832" t="s">
        <v>1462</v>
      </c>
      <c r="C219" s="832" t="s">
        <v>1468</v>
      </c>
      <c r="D219" s="833" t="s">
        <v>2865</v>
      </c>
      <c r="E219" s="834" t="s">
        <v>1479</v>
      </c>
      <c r="F219" s="832" t="s">
        <v>1463</v>
      </c>
      <c r="G219" s="832" t="s">
        <v>1659</v>
      </c>
      <c r="H219" s="832" t="s">
        <v>577</v>
      </c>
      <c r="I219" s="832" t="s">
        <v>1663</v>
      </c>
      <c r="J219" s="832" t="s">
        <v>1664</v>
      </c>
      <c r="K219" s="832" t="s">
        <v>1665</v>
      </c>
      <c r="L219" s="835">
        <v>69.59</v>
      </c>
      <c r="M219" s="835">
        <v>69.59</v>
      </c>
      <c r="N219" s="832">
        <v>1</v>
      </c>
      <c r="O219" s="836">
        <v>1</v>
      </c>
      <c r="P219" s="835">
        <v>69.59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13</v>
      </c>
      <c r="B220" s="832" t="s">
        <v>1462</v>
      </c>
      <c r="C220" s="832" t="s">
        <v>1468</v>
      </c>
      <c r="D220" s="833" t="s">
        <v>2865</v>
      </c>
      <c r="E220" s="834" t="s">
        <v>1479</v>
      </c>
      <c r="F220" s="832" t="s">
        <v>1463</v>
      </c>
      <c r="G220" s="832" t="s">
        <v>1927</v>
      </c>
      <c r="H220" s="832" t="s">
        <v>612</v>
      </c>
      <c r="I220" s="832" t="s">
        <v>1928</v>
      </c>
      <c r="J220" s="832" t="s">
        <v>753</v>
      </c>
      <c r="K220" s="832" t="s">
        <v>1207</v>
      </c>
      <c r="L220" s="835">
        <v>1385.62</v>
      </c>
      <c r="M220" s="835">
        <v>1385.62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13</v>
      </c>
      <c r="B221" s="832" t="s">
        <v>1462</v>
      </c>
      <c r="C221" s="832" t="s">
        <v>1468</v>
      </c>
      <c r="D221" s="833" t="s">
        <v>2865</v>
      </c>
      <c r="E221" s="834" t="s">
        <v>1479</v>
      </c>
      <c r="F221" s="832" t="s">
        <v>1463</v>
      </c>
      <c r="G221" s="832" t="s">
        <v>1666</v>
      </c>
      <c r="H221" s="832" t="s">
        <v>612</v>
      </c>
      <c r="I221" s="832" t="s">
        <v>1345</v>
      </c>
      <c r="J221" s="832" t="s">
        <v>635</v>
      </c>
      <c r="K221" s="832" t="s">
        <v>1346</v>
      </c>
      <c r="L221" s="835">
        <v>48.42</v>
      </c>
      <c r="M221" s="835">
        <v>677.88</v>
      </c>
      <c r="N221" s="832">
        <v>14</v>
      </c>
      <c r="O221" s="836">
        <v>3.5</v>
      </c>
      <c r="P221" s="835">
        <v>242.1</v>
      </c>
      <c r="Q221" s="837">
        <v>0.35714285714285715</v>
      </c>
      <c r="R221" s="832">
        <v>5</v>
      </c>
      <c r="S221" s="837">
        <v>0.35714285714285715</v>
      </c>
      <c r="T221" s="836">
        <v>1.5</v>
      </c>
      <c r="U221" s="838">
        <v>0.42857142857142855</v>
      </c>
    </row>
    <row r="222" spans="1:21" ht="14.4" customHeight="1" x14ac:dyDescent="0.3">
      <c r="A222" s="831">
        <v>13</v>
      </c>
      <c r="B222" s="832" t="s">
        <v>1462</v>
      </c>
      <c r="C222" s="832" t="s">
        <v>1468</v>
      </c>
      <c r="D222" s="833" t="s">
        <v>2865</v>
      </c>
      <c r="E222" s="834" t="s">
        <v>1479</v>
      </c>
      <c r="F222" s="832" t="s">
        <v>1463</v>
      </c>
      <c r="G222" s="832" t="s">
        <v>1666</v>
      </c>
      <c r="H222" s="832" t="s">
        <v>612</v>
      </c>
      <c r="I222" s="832" t="s">
        <v>1345</v>
      </c>
      <c r="J222" s="832" t="s">
        <v>635</v>
      </c>
      <c r="K222" s="832" t="s">
        <v>1346</v>
      </c>
      <c r="L222" s="835">
        <v>35.25</v>
      </c>
      <c r="M222" s="835">
        <v>105.75</v>
      </c>
      <c r="N222" s="832">
        <v>3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13</v>
      </c>
      <c r="B223" s="832" t="s">
        <v>1462</v>
      </c>
      <c r="C223" s="832" t="s">
        <v>1468</v>
      </c>
      <c r="D223" s="833" t="s">
        <v>2865</v>
      </c>
      <c r="E223" s="834" t="s">
        <v>1479</v>
      </c>
      <c r="F223" s="832" t="s">
        <v>1463</v>
      </c>
      <c r="G223" s="832" t="s">
        <v>1666</v>
      </c>
      <c r="H223" s="832" t="s">
        <v>577</v>
      </c>
      <c r="I223" s="832" t="s">
        <v>1929</v>
      </c>
      <c r="J223" s="832" t="s">
        <v>1930</v>
      </c>
      <c r="K223" s="832" t="s">
        <v>1931</v>
      </c>
      <c r="L223" s="835">
        <v>48.42</v>
      </c>
      <c r="M223" s="835">
        <v>48.42</v>
      </c>
      <c r="N223" s="832">
        <v>1</v>
      </c>
      <c r="O223" s="836">
        <v>1</v>
      </c>
      <c r="P223" s="835">
        <v>48.42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13</v>
      </c>
      <c r="B224" s="832" t="s">
        <v>1462</v>
      </c>
      <c r="C224" s="832" t="s">
        <v>1468</v>
      </c>
      <c r="D224" s="833" t="s">
        <v>2865</v>
      </c>
      <c r="E224" s="834" t="s">
        <v>1479</v>
      </c>
      <c r="F224" s="832" t="s">
        <v>1463</v>
      </c>
      <c r="G224" s="832" t="s">
        <v>1807</v>
      </c>
      <c r="H224" s="832" t="s">
        <v>577</v>
      </c>
      <c r="I224" s="832" t="s">
        <v>1808</v>
      </c>
      <c r="J224" s="832" t="s">
        <v>1809</v>
      </c>
      <c r="K224" s="832" t="s">
        <v>1810</v>
      </c>
      <c r="L224" s="835">
        <v>78.33</v>
      </c>
      <c r="M224" s="835">
        <v>156.66</v>
      </c>
      <c r="N224" s="832">
        <v>2</v>
      </c>
      <c r="O224" s="836">
        <v>1</v>
      </c>
      <c r="P224" s="835">
        <v>156.66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13</v>
      </c>
      <c r="B225" s="832" t="s">
        <v>1462</v>
      </c>
      <c r="C225" s="832" t="s">
        <v>1468</v>
      </c>
      <c r="D225" s="833" t="s">
        <v>2865</v>
      </c>
      <c r="E225" s="834" t="s">
        <v>1479</v>
      </c>
      <c r="F225" s="832" t="s">
        <v>1463</v>
      </c>
      <c r="G225" s="832" t="s">
        <v>1671</v>
      </c>
      <c r="H225" s="832" t="s">
        <v>577</v>
      </c>
      <c r="I225" s="832" t="s">
        <v>1932</v>
      </c>
      <c r="J225" s="832" t="s">
        <v>770</v>
      </c>
      <c r="K225" s="832" t="s">
        <v>1933</v>
      </c>
      <c r="L225" s="835">
        <v>32.25</v>
      </c>
      <c r="M225" s="835">
        <v>32.25</v>
      </c>
      <c r="N225" s="832">
        <v>1</v>
      </c>
      <c r="O225" s="836">
        <v>0.5</v>
      </c>
      <c r="P225" s="835">
        <v>32.25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13</v>
      </c>
      <c r="B226" s="832" t="s">
        <v>1462</v>
      </c>
      <c r="C226" s="832" t="s">
        <v>1468</v>
      </c>
      <c r="D226" s="833" t="s">
        <v>2865</v>
      </c>
      <c r="E226" s="834" t="s">
        <v>1479</v>
      </c>
      <c r="F226" s="832" t="s">
        <v>1463</v>
      </c>
      <c r="G226" s="832" t="s">
        <v>1678</v>
      </c>
      <c r="H226" s="832" t="s">
        <v>612</v>
      </c>
      <c r="I226" s="832" t="s">
        <v>1934</v>
      </c>
      <c r="J226" s="832" t="s">
        <v>1193</v>
      </c>
      <c r="K226" s="832" t="s">
        <v>1935</v>
      </c>
      <c r="L226" s="835">
        <v>16.12</v>
      </c>
      <c r="M226" s="835">
        <v>16.12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13</v>
      </c>
      <c r="B227" s="832" t="s">
        <v>1462</v>
      </c>
      <c r="C227" s="832" t="s">
        <v>1468</v>
      </c>
      <c r="D227" s="833" t="s">
        <v>2865</v>
      </c>
      <c r="E227" s="834" t="s">
        <v>1479</v>
      </c>
      <c r="F227" s="832" t="s">
        <v>1463</v>
      </c>
      <c r="G227" s="832" t="s">
        <v>1678</v>
      </c>
      <c r="H227" s="832" t="s">
        <v>612</v>
      </c>
      <c r="I227" s="832" t="s">
        <v>1936</v>
      </c>
      <c r="J227" s="832" t="s">
        <v>1193</v>
      </c>
      <c r="K227" s="832" t="s">
        <v>1937</v>
      </c>
      <c r="L227" s="835">
        <v>8.06</v>
      </c>
      <c r="M227" s="835">
        <v>8.06</v>
      </c>
      <c r="N227" s="832">
        <v>1</v>
      </c>
      <c r="O227" s="836">
        <v>1</v>
      </c>
      <c r="P227" s="835">
        <v>8.06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13</v>
      </c>
      <c r="B228" s="832" t="s">
        <v>1462</v>
      </c>
      <c r="C228" s="832" t="s">
        <v>1468</v>
      </c>
      <c r="D228" s="833" t="s">
        <v>2865</v>
      </c>
      <c r="E228" s="834" t="s">
        <v>1479</v>
      </c>
      <c r="F228" s="832" t="s">
        <v>1463</v>
      </c>
      <c r="G228" s="832" t="s">
        <v>1938</v>
      </c>
      <c r="H228" s="832" t="s">
        <v>612</v>
      </c>
      <c r="I228" s="832" t="s">
        <v>1259</v>
      </c>
      <c r="J228" s="832" t="s">
        <v>1260</v>
      </c>
      <c r="K228" s="832" t="s">
        <v>1261</v>
      </c>
      <c r="L228" s="835">
        <v>352.37</v>
      </c>
      <c r="M228" s="835">
        <v>352.37</v>
      </c>
      <c r="N228" s="832">
        <v>1</v>
      </c>
      <c r="O228" s="836">
        <v>1</v>
      </c>
      <c r="P228" s="835">
        <v>352.37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13</v>
      </c>
      <c r="B229" s="832" t="s">
        <v>1462</v>
      </c>
      <c r="C229" s="832" t="s">
        <v>1468</v>
      </c>
      <c r="D229" s="833" t="s">
        <v>2865</v>
      </c>
      <c r="E229" s="834" t="s">
        <v>1479</v>
      </c>
      <c r="F229" s="832" t="s">
        <v>1463</v>
      </c>
      <c r="G229" s="832" t="s">
        <v>1938</v>
      </c>
      <c r="H229" s="832" t="s">
        <v>612</v>
      </c>
      <c r="I229" s="832" t="s">
        <v>1939</v>
      </c>
      <c r="J229" s="832" t="s">
        <v>1260</v>
      </c>
      <c r="K229" s="832" t="s">
        <v>1940</v>
      </c>
      <c r="L229" s="835">
        <v>234.91</v>
      </c>
      <c r="M229" s="835">
        <v>704.73</v>
      </c>
      <c r="N229" s="832">
        <v>3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13</v>
      </c>
      <c r="B230" s="832" t="s">
        <v>1462</v>
      </c>
      <c r="C230" s="832" t="s">
        <v>1468</v>
      </c>
      <c r="D230" s="833" t="s">
        <v>2865</v>
      </c>
      <c r="E230" s="834" t="s">
        <v>1479</v>
      </c>
      <c r="F230" s="832" t="s">
        <v>1463</v>
      </c>
      <c r="G230" s="832" t="s">
        <v>1941</v>
      </c>
      <c r="H230" s="832" t="s">
        <v>577</v>
      </c>
      <c r="I230" s="832" t="s">
        <v>1942</v>
      </c>
      <c r="J230" s="832" t="s">
        <v>608</v>
      </c>
      <c r="K230" s="832" t="s">
        <v>1943</v>
      </c>
      <c r="L230" s="835">
        <v>52.61</v>
      </c>
      <c r="M230" s="835">
        <v>473.48999999999995</v>
      </c>
      <c r="N230" s="832">
        <v>9</v>
      </c>
      <c r="O230" s="836">
        <v>3</v>
      </c>
      <c r="P230" s="835">
        <v>473.48999999999995</v>
      </c>
      <c r="Q230" s="837">
        <v>1</v>
      </c>
      <c r="R230" s="832">
        <v>9</v>
      </c>
      <c r="S230" s="837">
        <v>1</v>
      </c>
      <c r="T230" s="836">
        <v>3</v>
      </c>
      <c r="U230" s="838">
        <v>1</v>
      </c>
    </row>
    <row r="231" spans="1:21" ht="14.4" customHeight="1" x14ac:dyDescent="0.3">
      <c r="A231" s="831">
        <v>13</v>
      </c>
      <c r="B231" s="832" t="s">
        <v>1462</v>
      </c>
      <c r="C231" s="832" t="s">
        <v>1468</v>
      </c>
      <c r="D231" s="833" t="s">
        <v>2865</v>
      </c>
      <c r="E231" s="834" t="s">
        <v>1479</v>
      </c>
      <c r="F231" s="832" t="s">
        <v>1463</v>
      </c>
      <c r="G231" s="832" t="s">
        <v>1944</v>
      </c>
      <c r="H231" s="832" t="s">
        <v>612</v>
      </c>
      <c r="I231" s="832" t="s">
        <v>1945</v>
      </c>
      <c r="J231" s="832" t="s">
        <v>1946</v>
      </c>
      <c r="K231" s="832" t="s">
        <v>1947</v>
      </c>
      <c r="L231" s="835">
        <v>194.26</v>
      </c>
      <c r="M231" s="835">
        <v>3885.2</v>
      </c>
      <c r="N231" s="832">
        <v>20</v>
      </c>
      <c r="O231" s="836">
        <v>2</v>
      </c>
      <c r="P231" s="835">
        <v>1942.6</v>
      </c>
      <c r="Q231" s="837">
        <v>0.5</v>
      </c>
      <c r="R231" s="832">
        <v>10</v>
      </c>
      <c r="S231" s="837">
        <v>0.5</v>
      </c>
      <c r="T231" s="836">
        <v>1</v>
      </c>
      <c r="U231" s="838">
        <v>0.5</v>
      </c>
    </row>
    <row r="232" spans="1:21" ht="14.4" customHeight="1" x14ac:dyDescent="0.3">
      <c r="A232" s="831">
        <v>13</v>
      </c>
      <c r="B232" s="832" t="s">
        <v>1462</v>
      </c>
      <c r="C232" s="832" t="s">
        <v>1468</v>
      </c>
      <c r="D232" s="833" t="s">
        <v>2865</v>
      </c>
      <c r="E232" s="834" t="s">
        <v>1479</v>
      </c>
      <c r="F232" s="832" t="s">
        <v>1463</v>
      </c>
      <c r="G232" s="832" t="s">
        <v>1944</v>
      </c>
      <c r="H232" s="832" t="s">
        <v>612</v>
      </c>
      <c r="I232" s="832" t="s">
        <v>1451</v>
      </c>
      <c r="J232" s="832" t="s">
        <v>1010</v>
      </c>
      <c r="K232" s="832" t="s">
        <v>1011</v>
      </c>
      <c r="L232" s="835">
        <v>127.34</v>
      </c>
      <c r="M232" s="835">
        <v>509.36</v>
      </c>
      <c r="N232" s="832">
        <v>4</v>
      </c>
      <c r="O232" s="836">
        <v>0.5</v>
      </c>
      <c r="P232" s="835">
        <v>509.36</v>
      </c>
      <c r="Q232" s="837">
        <v>1</v>
      </c>
      <c r="R232" s="832">
        <v>4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13</v>
      </c>
      <c r="B233" s="832" t="s">
        <v>1462</v>
      </c>
      <c r="C233" s="832" t="s">
        <v>1468</v>
      </c>
      <c r="D233" s="833" t="s">
        <v>2865</v>
      </c>
      <c r="E233" s="834" t="s">
        <v>1479</v>
      </c>
      <c r="F233" s="832" t="s">
        <v>1463</v>
      </c>
      <c r="G233" s="832" t="s">
        <v>1944</v>
      </c>
      <c r="H233" s="832" t="s">
        <v>612</v>
      </c>
      <c r="I233" s="832" t="s">
        <v>1450</v>
      </c>
      <c r="J233" s="832" t="s">
        <v>1012</v>
      </c>
      <c r="K233" s="832" t="s">
        <v>1011</v>
      </c>
      <c r="L233" s="835">
        <v>127.34</v>
      </c>
      <c r="M233" s="835">
        <v>509.36</v>
      </c>
      <c r="N233" s="832">
        <v>4</v>
      </c>
      <c r="O233" s="836">
        <v>0.5</v>
      </c>
      <c r="P233" s="835">
        <v>509.36</v>
      </c>
      <c r="Q233" s="837">
        <v>1</v>
      </c>
      <c r="R233" s="832">
        <v>4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13</v>
      </c>
      <c r="B234" s="832" t="s">
        <v>1462</v>
      </c>
      <c r="C234" s="832" t="s">
        <v>1468</v>
      </c>
      <c r="D234" s="833" t="s">
        <v>2865</v>
      </c>
      <c r="E234" s="834" t="s">
        <v>1479</v>
      </c>
      <c r="F234" s="832" t="s">
        <v>1463</v>
      </c>
      <c r="G234" s="832" t="s">
        <v>1944</v>
      </c>
      <c r="H234" s="832" t="s">
        <v>612</v>
      </c>
      <c r="I234" s="832" t="s">
        <v>1948</v>
      </c>
      <c r="J234" s="832" t="s">
        <v>1949</v>
      </c>
      <c r="K234" s="832" t="s">
        <v>1011</v>
      </c>
      <c r="L234" s="835">
        <v>127.34</v>
      </c>
      <c r="M234" s="835">
        <v>382.02</v>
      </c>
      <c r="N234" s="832">
        <v>3</v>
      </c>
      <c r="O234" s="836">
        <v>0.5</v>
      </c>
      <c r="P234" s="835">
        <v>382.02</v>
      </c>
      <c r="Q234" s="837">
        <v>1</v>
      </c>
      <c r="R234" s="832">
        <v>3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13</v>
      </c>
      <c r="B235" s="832" t="s">
        <v>1462</v>
      </c>
      <c r="C235" s="832" t="s">
        <v>1468</v>
      </c>
      <c r="D235" s="833" t="s">
        <v>2865</v>
      </c>
      <c r="E235" s="834" t="s">
        <v>1479</v>
      </c>
      <c r="F235" s="832" t="s">
        <v>1463</v>
      </c>
      <c r="G235" s="832" t="s">
        <v>1944</v>
      </c>
      <c r="H235" s="832" t="s">
        <v>612</v>
      </c>
      <c r="I235" s="832" t="s">
        <v>1950</v>
      </c>
      <c r="J235" s="832" t="s">
        <v>1024</v>
      </c>
      <c r="K235" s="832" t="s">
        <v>1951</v>
      </c>
      <c r="L235" s="835">
        <v>1451.04</v>
      </c>
      <c r="M235" s="835">
        <v>262638.24000000005</v>
      </c>
      <c r="N235" s="832">
        <v>181</v>
      </c>
      <c r="O235" s="836">
        <v>42</v>
      </c>
      <c r="P235" s="835">
        <v>200243.52000000005</v>
      </c>
      <c r="Q235" s="837">
        <v>0.76243093922651939</v>
      </c>
      <c r="R235" s="832">
        <v>138</v>
      </c>
      <c r="S235" s="837">
        <v>0.76243093922651939</v>
      </c>
      <c r="T235" s="836">
        <v>33</v>
      </c>
      <c r="U235" s="838">
        <v>0.7857142857142857</v>
      </c>
    </row>
    <row r="236" spans="1:21" ht="14.4" customHeight="1" x14ac:dyDescent="0.3">
      <c r="A236" s="831">
        <v>13</v>
      </c>
      <c r="B236" s="832" t="s">
        <v>1462</v>
      </c>
      <c r="C236" s="832" t="s">
        <v>1468</v>
      </c>
      <c r="D236" s="833" t="s">
        <v>2865</v>
      </c>
      <c r="E236" s="834" t="s">
        <v>1479</v>
      </c>
      <c r="F236" s="832" t="s">
        <v>1463</v>
      </c>
      <c r="G236" s="832" t="s">
        <v>1944</v>
      </c>
      <c r="H236" s="832" t="s">
        <v>612</v>
      </c>
      <c r="I236" s="832" t="s">
        <v>1952</v>
      </c>
      <c r="J236" s="832" t="s">
        <v>1953</v>
      </c>
      <c r="K236" s="832" t="s">
        <v>1947</v>
      </c>
      <c r="L236" s="835">
        <v>194.26</v>
      </c>
      <c r="M236" s="835">
        <v>17677.659999999996</v>
      </c>
      <c r="N236" s="832">
        <v>91</v>
      </c>
      <c r="O236" s="836">
        <v>10</v>
      </c>
      <c r="P236" s="835">
        <v>15735.059999999998</v>
      </c>
      <c r="Q236" s="837">
        <v>0.89010989010989017</v>
      </c>
      <c r="R236" s="832">
        <v>81</v>
      </c>
      <c r="S236" s="837">
        <v>0.89010989010989006</v>
      </c>
      <c r="T236" s="836">
        <v>8</v>
      </c>
      <c r="U236" s="838">
        <v>0.8</v>
      </c>
    </row>
    <row r="237" spans="1:21" ht="14.4" customHeight="1" x14ac:dyDescent="0.3">
      <c r="A237" s="831">
        <v>13</v>
      </c>
      <c r="B237" s="832" t="s">
        <v>1462</v>
      </c>
      <c r="C237" s="832" t="s">
        <v>1468</v>
      </c>
      <c r="D237" s="833" t="s">
        <v>2865</v>
      </c>
      <c r="E237" s="834" t="s">
        <v>1479</v>
      </c>
      <c r="F237" s="832" t="s">
        <v>1463</v>
      </c>
      <c r="G237" s="832" t="s">
        <v>1944</v>
      </c>
      <c r="H237" s="832" t="s">
        <v>612</v>
      </c>
      <c r="I237" s="832" t="s">
        <v>1954</v>
      </c>
      <c r="J237" s="832" t="s">
        <v>1955</v>
      </c>
      <c r="K237" s="832" t="s">
        <v>1011</v>
      </c>
      <c r="L237" s="835">
        <v>127.34</v>
      </c>
      <c r="M237" s="835">
        <v>509.36</v>
      </c>
      <c r="N237" s="832">
        <v>4</v>
      </c>
      <c r="O237" s="836">
        <v>0.5</v>
      </c>
      <c r="P237" s="835">
        <v>509.36</v>
      </c>
      <c r="Q237" s="837">
        <v>1</v>
      </c>
      <c r="R237" s="832">
        <v>4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13</v>
      </c>
      <c r="B238" s="832" t="s">
        <v>1462</v>
      </c>
      <c r="C238" s="832" t="s">
        <v>1468</v>
      </c>
      <c r="D238" s="833" t="s">
        <v>2865</v>
      </c>
      <c r="E238" s="834" t="s">
        <v>1479</v>
      </c>
      <c r="F238" s="832" t="s">
        <v>1463</v>
      </c>
      <c r="G238" s="832" t="s">
        <v>1944</v>
      </c>
      <c r="H238" s="832" t="s">
        <v>577</v>
      </c>
      <c r="I238" s="832" t="s">
        <v>1956</v>
      </c>
      <c r="J238" s="832" t="s">
        <v>1957</v>
      </c>
      <c r="K238" s="832" t="s">
        <v>1958</v>
      </c>
      <c r="L238" s="835">
        <v>197.61</v>
      </c>
      <c r="M238" s="835">
        <v>197.61</v>
      </c>
      <c r="N238" s="832">
        <v>1</v>
      </c>
      <c r="O238" s="836">
        <v>0.5</v>
      </c>
      <c r="P238" s="835">
        <v>197.61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13</v>
      </c>
      <c r="B239" s="832" t="s">
        <v>1462</v>
      </c>
      <c r="C239" s="832" t="s">
        <v>1468</v>
      </c>
      <c r="D239" s="833" t="s">
        <v>2865</v>
      </c>
      <c r="E239" s="834" t="s">
        <v>1479</v>
      </c>
      <c r="F239" s="832" t="s">
        <v>1463</v>
      </c>
      <c r="G239" s="832" t="s">
        <v>1944</v>
      </c>
      <c r="H239" s="832" t="s">
        <v>577</v>
      </c>
      <c r="I239" s="832" t="s">
        <v>1959</v>
      </c>
      <c r="J239" s="832" t="s">
        <v>1960</v>
      </c>
      <c r="K239" s="832" t="s">
        <v>1958</v>
      </c>
      <c r="L239" s="835">
        <v>197.61</v>
      </c>
      <c r="M239" s="835">
        <v>197.61</v>
      </c>
      <c r="N239" s="832">
        <v>1</v>
      </c>
      <c r="O239" s="836">
        <v>0.5</v>
      </c>
      <c r="P239" s="835">
        <v>197.61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13</v>
      </c>
      <c r="B240" s="832" t="s">
        <v>1462</v>
      </c>
      <c r="C240" s="832" t="s">
        <v>1468</v>
      </c>
      <c r="D240" s="833" t="s">
        <v>2865</v>
      </c>
      <c r="E240" s="834" t="s">
        <v>1479</v>
      </c>
      <c r="F240" s="832" t="s">
        <v>1463</v>
      </c>
      <c r="G240" s="832" t="s">
        <v>1682</v>
      </c>
      <c r="H240" s="832" t="s">
        <v>577</v>
      </c>
      <c r="I240" s="832" t="s">
        <v>1683</v>
      </c>
      <c r="J240" s="832" t="s">
        <v>1684</v>
      </c>
      <c r="K240" s="832" t="s">
        <v>1685</v>
      </c>
      <c r="L240" s="835">
        <v>87.67</v>
      </c>
      <c r="M240" s="835">
        <v>87.67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13</v>
      </c>
      <c r="B241" s="832" t="s">
        <v>1462</v>
      </c>
      <c r="C241" s="832" t="s">
        <v>1468</v>
      </c>
      <c r="D241" s="833" t="s">
        <v>2865</v>
      </c>
      <c r="E241" s="834" t="s">
        <v>1479</v>
      </c>
      <c r="F241" s="832" t="s">
        <v>1463</v>
      </c>
      <c r="G241" s="832" t="s">
        <v>1818</v>
      </c>
      <c r="H241" s="832" t="s">
        <v>577</v>
      </c>
      <c r="I241" s="832" t="s">
        <v>1819</v>
      </c>
      <c r="J241" s="832" t="s">
        <v>675</v>
      </c>
      <c r="K241" s="832" t="s">
        <v>1820</v>
      </c>
      <c r="L241" s="835">
        <v>0</v>
      </c>
      <c r="M241" s="835">
        <v>0</v>
      </c>
      <c r="N241" s="832">
        <v>2</v>
      </c>
      <c r="O241" s="836">
        <v>2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13</v>
      </c>
      <c r="B242" s="832" t="s">
        <v>1462</v>
      </c>
      <c r="C242" s="832" t="s">
        <v>1468</v>
      </c>
      <c r="D242" s="833" t="s">
        <v>2865</v>
      </c>
      <c r="E242" s="834" t="s">
        <v>1479</v>
      </c>
      <c r="F242" s="832" t="s">
        <v>1463</v>
      </c>
      <c r="G242" s="832" t="s">
        <v>1961</v>
      </c>
      <c r="H242" s="832" t="s">
        <v>612</v>
      </c>
      <c r="I242" s="832" t="s">
        <v>1359</v>
      </c>
      <c r="J242" s="832" t="s">
        <v>881</v>
      </c>
      <c r="K242" s="832" t="s">
        <v>1360</v>
      </c>
      <c r="L242" s="835">
        <v>0</v>
      </c>
      <c r="M242" s="835">
        <v>0</v>
      </c>
      <c r="N242" s="832">
        <v>7</v>
      </c>
      <c r="O242" s="836">
        <v>4.5</v>
      </c>
      <c r="P242" s="835">
        <v>0</v>
      </c>
      <c r="Q242" s="837"/>
      <c r="R242" s="832">
        <v>6</v>
      </c>
      <c r="S242" s="837">
        <v>0.8571428571428571</v>
      </c>
      <c r="T242" s="836">
        <v>3.5</v>
      </c>
      <c r="U242" s="838">
        <v>0.77777777777777779</v>
      </c>
    </row>
    <row r="243" spans="1:21" ht="14.4" customHeight="1" x14ac:dyDescent="0.3">
      <c r="A243" s="831">
        <v>13</v>
      </c>
      <c r="B243" s="832" t="s">
        <v>1462</v>
      </c>
      <c r="C243" s="832" t="s">
        <v>1468</v>
      </c>
      <c r="D243" s="833" t="s">
        <v>2865</v>
      </c>
      <c r="E243" s="834" t="s">
        <v>1479</v>
      </c>
      <c r="F243" s="832" t="s">
        <v>1463</v>
      </c>
      <c r="G243" s="832" t="s">
        <v>1694</v>
      </c>
      <c r="H243" s="832" t="s">
        <v>577</v>
      </c>
      <c r="I243" s="832" t="s">
        <v>1962</v>
      </c>
      <c r="J243" s="832" t="s">
        <v>1696</v>
      </c>
      <c r="K243" s="832" t="s">
        <v>1963</v>
      </c>
      <c r="L243" s="835">
        <v>42.54</v>
      </c>
      <c r="M243" s="835">
        <v>85.08</v>
      </c>
      <c r="N243" s="832">
        <v>2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13</v>
      </c>
      <c r="B244" s="832" t="s">
        <v>1462</v>
      </c>
      <c r="C244" s="832" t="s">
        <v>1468</v>
      </c>
      <c r="D244" s="833" t="s">
        <v>2865</v>
      </c>
      <c r="E244" s="834" t="s">
        <v>1479</v>
      </c>
      <c r="F244" s="832" t="s">
        <v>1463</v>
      </c>
      <c r="G244" s="832" t="s">
        <v>1701</v>
      </c>
      <c r="H244" s="832" t="s">
        <v>577</v>
      </c>
      <c r="I244" s="832" t="s">
        <v>1702</v>
      </c>
      <c r="J244" s="832" t="s">
        <v>1703</v>
      </c>
      <c r="K244" s="832" t="s">
        <v>1704</v>
      </c>
      <c r="L244" s="835">
        <v>300.68</v>
      </c>
      <c r="M244" s="835">
        <v>300.68</v>
      </c>
      <c r="N244" s="832">
        <v>1</v>
      </c>
      <c r="O244" s="836">
        <v>1</v>
      </c>
      <c r="P244" s="835">
        <v>300.68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13</v>
      </c>
      <c r="B245" s="832" t="s">
        <v>1462</v>
      </c>
      <c r="C245" s="832" t="s">
        <v>1468</v>
      </c>
      <c r="D245" s="833" t="s">
        <v>2865</v>
      </c>
      <c r="E245" s="834" t="s">
        <v>1479</v>
      </c>
      <c r="F245" s="832" t="s">
        <v>1463</v>
      </c>
      <c r="G245" s="832" t="s">
        <v>1834</v>
      </c>
      <c r="H245" s="832" t="s">
        <v>577</v>
      </c>
      <c r="I245" s="832" t="s">
        <v>1964</v>
      </c>
      <c r="J245" s="832" t="s">
        <v>859</v>
      </c>
      <c r="K245" s="832" t="s">
        <v>1965</v>
      </c>
      <c r="L245" s="835">
        <v>0</v>
      </c>
      <c r="M245" s="835">
        <v>0</v>
      </c>
      <c r="N245" s="832">
        <v>2</v>
      </c>
      <c r="O245" s="836">
        <v>1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13</v>
      </c>
      <c r="B246" s="832" t="s">
        <v>1462</v>
      </c>
      <c r="C246" s="832" t="s">
        <v>1468</v>
      </c>
      <c r="D246" s="833" t="s">
        <v>2865</v>
      </c>
      <c r="E246" s="834" t="s">
        <v>1479</v>
      </c>
      <c r="F246" s="832" t="s">
        <v>1463</v>
      </c>
      <c r="G246" s="832" t="s">
        <v>1839</v>
      </c>
      <c r="H246" s="832" t="s">
        <v>612</v>
      </c>
      <c r="I246" s="832" t="s">
        <v>1381</v>
      </c>
      <c r="J246" s="832" t="s">
        <v>1000</v>
      </c>
      <c r="K246" s="832" t="s">
        <v>1382</v>
      </c>
      <c r="L246" s="835">
        <v>0</v>
      </c>
      <c r="M246" s="835">
        <v>0</v>
      </c>
      <c r="N246" s="832">
        <v>1</v>
      </c>
      <c r="O246" s="836">
        <v>1</v>
      </c>
      <c r="P246" s="835">
        <v>0</v>
      </c>
      <c r="Q246" s="837"/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13</v>
      </c>
      <c r="B247" s="832" t="s">
        <v>1462</v>
      </c>
      <c r="C247" s="832" t="s">
        <v>1468</v>
      </c>
      <c r="D247" s="833" t="s">
        <v>2865</v>
      </c>
      <c r="E247" s="834" t="s">
        <v>1479</v>
      </c>
      <c r="F247" s="832" t="s">
        <v>1463</v>
      </c>
      <c r="G247" s="832" t="s">
        <v>1839</v>
      </c>
      <c r="H247" s="832" t="s">
        <v>577</v>
      </c>
      <c r="I247" s="832" t="s">
        <v>1966</v>
      </c>
      <c r="J247" s="832" t="s">
        <v>1967</v>
      </c>
      <c r="K247" s="832" t="s">
        <v>1382</v>
      </c>
      <c r="L247" s="835">
        <v>0</v>
      </c>
      <c r="M247" s="835">
        <v>0</v>
      </c>
      <c r="N247" s="832">
        <v>1</v>
      </c>
      <c r="O247" s="836">
        <v>1</v>
      </c>
      <c r="P247" s="835">
        <v>0</v>
      </c>
      <c r="Q247" s="837"/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13</v>
      </c>
      <c r="B248" s="832" t="s">
        <v>1462</v>
      </c>
      <c r="C248" s="832" t="s">
        <v>1468</v>
      </c>
      <c r="D248" s="833" t="s">
        <v>2865</v>
      </c>
      <c r="E248" s="834" t="s">
        <v>1479</v>
      </c>
      <c r="F248" s="832" t="s">
        <v>1463</v>
      </c>
      <c r="G248" s="832" t="s">
        <v>1839</v>
      </c>
      <c r="H248" s="832" t="s">
        <v>577</v>
      </c>
      <c r="I248" s="832" t="s">
        <v>1968</v>
      </c>
      <c r="J248" s="832" t="s">
        <v>1969</v>
      </c>
      <c r="K248" s="832" t="s">
        <v>1970</v>
      </c>
      <c r="L248" s="835">
        <v>0</v>
      </c>
      <c r="M248" s="835">
        <v>0</v>
      </c>
      <c r="N248" s="832">
        <v>8</v>
      </c>
      <c r="O248" s="836">
        <v>6.5</v>
      </c>
      <c r="P248" s="835">
        <v>0</v>
      </c>
      <c r="Q248" s="837"/>
      <c r="R248" s="832">
        <v>2</v>
      </c>
      <c r="S248" s="837">
        <v>0.25</v>
      </c>
      <c r="T248" s="836">
        <v>1.5</v>
      </c>
      <c r="U248" s="838">
        <v>0.23076923076923078</v>
      </c>
    </row>
    <row r="249" spans="1:21" ht="14.4" customHeight="1" x14ac:dyDescent="0.3">
      <c r="A249" s="831">
        <v>13</v>
      </c>
      <c r="B249" s="832" t="s">
        <v>1462</v>
      </c>
      <c r="C249" s="832" t="s">
        <v>1468</v>
      </c>
      <c r="D249" s="833" t="s">
        <v>2865</v>
      </c>
      <c r="E249" s="834" t="s">
        <v>1479</v>
      </c>
      <c r="F249" s="832" t="s">
        <v>1463</v>
      </c>
      <c r="G249" s="832" t="s">
        <v>1971</v>
      </c>
      <c r="H249" s="832" t="s">
        <v>577</v>
      </c>
      <c r="I249" s="832" t="s">
        <v>1972</v>
      </c>
      <c r="J249" s="832" t="s">
        <v>1973</v>
      </c>
      <c r="K249" s="832" t="s">
        <v>1974</v>
      </c>
      <c r="L249" s="835">
        <v>0</v>
      </c>
      <c r="M249" s="835">
        <v>0</v>
      </c>
      <c r="N249" s="832">
        <v>1</v>
      </c>
      <c r="O249" s="836">
        <v>1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13</v>
      </c>
      <c r="B250" s="832" t="s">
        <v>1462</v>
      </c>
      <c r="C250" s="832" t="s">
        <v>1468</v>
      </c>
      <c r="D250" s="833" t="s">
        <v>2865</v>
      </c>
      <c r="E250" s="834" t="s">
        <v>1479</v>
      </c>
      <c r="F250" s="832" t="s">
        <v>1463</v>
      </c>
      <c r="G250" s="832" t="s">
        <v>1975</v>
      </c>
      <c r="H250" s="832" t="s">
        <v>577</v>
      </c>
      <c r="I250" s="832" t="s">
        <v>1976</v>
      </c>
      <c r="J250" s="832" t="s">
        <v>1977</v>
      </c>
      <c r="K250" s="832" t="s">
        <v>1978</v>
      </c>
      <c r="L250" s="835">
        <v>99.94</v>
      </c>
      <c r="M250" s="835">
        <v>99.94</v>
      </c>
      <c r="N250" s="832">
        <v>1</v>
      </c>
      <c r="O250" s="836">
        <v>1</v>
      </c>
      <c r="P250" s="835">
        <v>99.94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13</v>
      </c>
      <c r="B251" s="832" t="s">
        <v>1462</v>
      </c>
      <c r="C251" s="832" t="s">
        <v>1468</v>
      </c>
      <c r="D251" s="833" t="s">
        <v>2865</v>
      </c>
      <c r="E251" s="834" t="s">
        <v>1479</v>
      </c>
      <c r="F251" s="832" t="s">
        <v>1463</v>
      </c>
      <c r="G251" s="832" t="s">
        <v>1975</v>
      </c>
      <c r="H251" s="832" t="s">
        <v>577</v>
      </c>
      <c r="I251" s="832" t="s">
        <v>1979</v>
      </c>
      <c r="J251" s="832" t="s">
        <v>993</v>
      </c>
      <c r="K251" s="832" t="s">
        <v>1980</v>
      </c>
      <c r="L251" s="835">
        <v>50.32</v>
      </c>
      <c r="M251" s="835">
        <v>100.64</v>
      </c>
      <c r="N251" s="832">
        <v>2</v>
      </c>
      <c r="O251" s="836">
        <v>2</v>
      </c>
      <c r="P251" s="835">
        <v>100.64</v>
      </c>
      <c r="Q251" s="837">
        <v>1</v>
      </c>
      <c r="R251" s="832">
        <v>2</v>
      </c>
      <c r="S251" s="837">
        <v>1</v>
      </c>
      <c r="T251" s="836">
        <v>2</v>
      </c>
      <c r="U251" s="838">
        <v>1</v>
      </c>
    </row>
    <row r="252" spans="1:21" ht="14.4" customHeight="1" x14ac:dyDescent="0.3">
      <c r="A252" s="831">
        <v>13</v>
      </c>
      <c r="B252" s="832" t="s">
        <v>1462</v>
      </c>
      <c r="C252" s="832" t="s">
        <v>1468</v>
      </c>
      <c r="D252" s="833" t="s">
        <v>2865</v>
      </c>
      <c r="E252" s="834" t="s">
        <v>1479</v>
      </c>
      <c r="F252" s="832" t="s">
        <v>1463</v>
      </c>
      <c r="G252" s="832" t="s">
        <v>1714</v>
      </c>
      <c r="H252" s="832" t="s">
        <v>612</v>
      </c>
      <c r="I252" s="832" t="s">
        <v>1308</v>
      </c>
      <c r="J252" s="832" t="s">
        <v>1029</v>
      </c>
      <c r="K252" s="832" t="s">
        <v>1309</v>
      </c>
      <c r="L252" s="835">
        <v>154.36000000000001</v>
      </c>
      <c r="M252" s="835">
        <v>1543.6000000000001</v>
      </c>
      <c r="N252" s="832">
        <v>10</v>
      </c>
      <c r="O252" s="836">
        <v>9.5</v>
      </c>
      <c r="P252" s="835">
        <v>926.16000000000008</v>
      </c>
      <c r="Q252" s="837">
        <v>0.6</v>
      </c>
      <c r="R252" s="832">
        <v>6</v>
      </c>
      <c r="S252" s="837">
        <v>0.6</v>
      </c>
      <c r="T252" s="836">
        <v>6</v>
      </c>
      <c r="U252" s="838">
        <v>0.63157894736842102</v>
      </c>
    </row>
    <row r="253" spans="1:21" ht="14.4" customHeight="1" x14ac:dyDescent="0.3">
      <c r="A253" s="831">
        <v>13</v>
      </c>
      <c r="B253" s="832" t="s">
        <v>1462</v>
      </c>
      <c r="C253" s="832" t="s">
        <v>1468</v>
      </c>
      <c r="D253" s="833" t="s">
        <v>2865</v>
      </c>
      <c r="E253" s="834" t="s">
        <v>1479</v>
      </c>
      <c r="F253" s="832" t="s">
        <v>1463</v>
      </c>
      <c r="G253" s="832" t="s">
        <v>1714</v>
      </c>
      <c r="H253" s="832" t="s">
        <v>577</v>
      </c>
      <c r="I253" s="832" t="s">
        <v>1727</v>
      </c>
      <c r="J253" s="832" t="s">
        <v>1029</v>
      </c>
      <c r="K253" s="832" t="s">
        <v>1309</v>
      </c>
      <c r="L253" s="835">
        <v>154.36000000000001</v>
      </c>
      <c r="M253" s="835">
        <v>463.08000000000004</v>
      </c>
      <c r="N253" s="832">
        <v>3</v>
      </c>
      <c r="O253" s="836">
        <v>3</v>
      </c>
      <c r="P253" s="835">
        <v>463.08000000000004</v>
      </c>
      <c r="Q253" s="837">
        <v>1</v>
      </c>
      <c r="R253" s="832">
        <v>3</v>
      </c>
      <c r="S253" s="837">
        <v>1</v>
      </c>
      <c r="T253" s="836">
        <v>3</v>
      </c>
      <c r="U253" s="838">
        <v>1</v>
      </c>
    </row>
    <row r="254" spans="1:21" ht="14.4" customHeight="1" x14ac:dyDescent="0.3">
      <c r="A254" s="831">
        <v>13</v>
      </c>
      <c r="B254" s="832" t="s">
        <v>1462</v>
      </c>
      <c r="C254" s="832" t="s">
        <v>1468</v>
      </c>
      <c r="D254" s="833" t="s">
        <v>2865</v>
      </c>
      <c r="E254" s="834" t="s">
        <v>1479</v>
      </c>
      <c r="F254" s="832" t="s">
        <v>1463</v>
      </c>
      <c r="G254" s="832" t="s">
        <v>1981</v>
      </c>
      <c r="H254" s="832" t="s">
        <v>612</v>
      </c>
      <c r="I254" s="832" t="s">
        <v>1982</v>
      </c>
      <c r="J254" s="832" t="s">
        <v>1983</v>
      </c>
      <c r="K254" s="832" t="s">
        <v>1984</v>
      </c>
      <c r="L254" s="835">
        <v>74.08</v>
      </c>
      <c r="M254" s="835">
        <v>74.08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13</v>
      </c>
      <c r="B255" s="832" t="s">
        <v>1462</v>
      </c>
      <c r="C255" s="832" t="s">
        <v>1468</v>
      </c>
      <c r="D255" s="833" t="s">
        <v>2865</v>
      </c>
      <c r="E255" s="834" t="s">
        <v>1479</v>
      </c>
      <c r="F255" s="832" t="s">
        <v>1465</v>
      </c>
      <c r="G255" s="832" t="s">
        <v>1985</v>
      </c>
      <c r="H255" s="832" t="s">
        <v>577</v>
      </c>
      <c r="I255" s="832" t="s">
        <v>1986</v>
      </c>
      <c r="J255" s="832" t="s">
        <v>1987</v>
      </c>
      <c r="K255" s="832" t="s">
        <v>1988</v>
      </c>
      <c r="L255" s="835">
        <v>764.4</v>
      </c>
      <c r="M255" s="835">
        <v>15288</v>
      </c>
      <c r="N255" s="832">
        <v>20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13</v>
      </c>
      <c r="B256" s="832" t="s">
        <v>1462</v>
      </c>
      <c r="C256" s="832" t="s">
        <v>1468</v>
      </c>
      <c r="D256" s="833" t="s">
        <v>2865</v>
      </c>
      <c r="E256" s="834" t="s">
        <v>1479</v>
      </c>
      <c r="F256" s="832" t="s">
        <v>1465</v>
      </c>
      <c r="G256" s="832" t="s">
        <v>1848</v>
      </c>
      <c r="H256" s="832" t="s">
        <v>577</v>
      </c>
      <c r="I256" s="832" t="s">
        <v>1849</v>
      </c>
      <c r="J256" s="832" t="s">
        <v>1850</v>
      </c>
      <c r="K256" s="832" t="s">
        <v>1851</v>
      </c>
      <c r="L256" s="835">
        <v>50</v>
      </c>
      <c r="M256" s="835">
        <v>1800</v>
      </c>
      <c r="N256" s="832">
        <v>36</v>
      </c>
      <c r="O256" s="836">
        <v>13</v>
      </c>
      <c r="P256" s="835">
        <v>1450</v>
      </c>
      <c r="Q256" s="837">
        <v>0.80555555555555558</v>
      </c>
      <c r="R256" s="832">
        <v>29</v>
      </c>
      <c r="S256" s="837">
        <v>0.80555555555555558</v>
      </c>
      <c r="T256" s="836">
        <v>10</v>
      </c>
      <c r="U256" s="838">
        <v>0.76923076923076927</v>
      </c>
    </row>
    <row r="257" spans="1:21" ht="14.4" customHeight="1" x14ac:dyDescent="0.3">
      <c r="A257" s="831">
        <v>13</v>
      </c>
      <c r="B257" s="832" t="s">
        <v>1462</v>
      </c>
      <c r="C257" s="832" t="s">
        <v>1468</v>
      </c>
      <c r="D257" s="833" t="s">
        <v>2865</v>
      </c>
      <c r="E257" s="834" t="s">
        <v>1479</v>
      </c>
      <c r="F257" s="832" t="s">
        <v>1465</v>
      </c>
      <c r="G257" s="832" t="s">
        <v>1848</v>
      </c>
      <c r="H257" s="832" t="s">
        <v>577</v>
      </c>
      <c r="I257" s="832" t="s">
        <v>1989</v>
      </c>
      <c r="J257" s="832" t="s">
        <v>1990</v>
      </c>
      <c r="K257" s="832" t="s">
        <v>1991</v>
      </c>
      <c r="L257" s="835">
        <v>8.24</v>
      </c>
      <c r="M257" s="835">
        <v>82.4</v>
      </c>
      <c r="N257" s="832">
        <v>10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13</v>
      </c>
      <c r="B258" s="832" t="s">
        <v>1462</v>
      </c>
      <c r="C258" s="832" t="s">
        <v>1468</v>
      </c>
      <c r="D258" s="833" t="s">
        <v>2865</v>
      </c>
      <c r="E258" s="834" t="s">
        <v>1479</v>
      </c>
      <c r="F258" s="832" t="s">
        <v>1465</v>
      </c>
      <c r="G258" s="832" t="s">
        <v>1852</v>
      </c>
      <c r="H258" s="832" t="s">
        <v>577</v>
      </c>
      <c r="I258" s="832" t="s">
        <v>1992</v>
      </c>
      <c r="J258" s="832" t="s">
        <v>1993</v>
      </c>
      <c r="K258" s="832" t="s">
        <v>1994</v>
      </c>
      <c r="L258" s="835">
        <v>3500</v>
      </c>
      <c r="M258" s="835">
        <v>10500</v>
      </c>
      <c r="N258" s="832">
        <v>3</v>
      </c>
      <c r="O258" s="836">
        <v>3</v>
      </c>
      <c r="P258" s="835">
        <v>3500</v>
      </c>
      <c r="Q258" s="837">
        <v>0.33333333333333331</v>
      </c>
      <c r="R258" s="832">
        <v>1</v>
      </c>
      <c r="S258" s="837">
        <v>0.33333333333333331</v>
      </c>
      <c r="T258" s="836">
        <v>1</v>
      </c>
      <c r="U258" s="838">
        <v>0.33333333333333331</v>
      </c>
    </row>
    <row r="259" spans="1:21" ht="14.4" customHeight="1" x14ac:dyDescent="0.3">
      <c r="A259" s="831">
        <v>13</v>
      </c>
      <c r="B259" s="832" t="s">
        <v>1462</v>
      </c>
      <c r="C259" s="832" t="s">
        <v>1468</v>
      </c>
      <c r="D259" s="833" t="s">
        <v>2865</v>
      </c>
      <c r="E259" s="834" t="s">
        <v>1479</v>
      </c>
      <c r="F259" s="832" t="s">
        <v>1465</v>
      </c>
      <c r="G259" s="832" t="s">
        <v>1852</v>
      </c>
      <c r="H259" s="832" t="s">
        <v>577</v>
      </c>
      <c r="I259" s="832" t="s">
        <v>1995</v>
      </c>
      <c r="J259" s="832" t="s">
        <v>1996</v>
      </c>
      <c r="K259" s="832" t="s">
        <v>1997</v>
      </c>
      <c r="L259" s="835">
        <v>1839</v>
      </c>
      <c r="M259" s="835">
        <v>1839</v>
      </c>
      <c r="N259" s="832">
        <v>1</v>
      </c>
      <c r="O259" s="836">
        <v>1</v>
      </c>
      <c r="P259" s="835">
        <v>1839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13</v>
      </c>
      <c r="B260" s="832" t="s">
        <v>1462</v>
      </c>
      <c r="C260" s="832" t="s">
        <v>1468</v>
      </c>
      <c r="D260" s="833" t="s">
        <v>2865</v>
      </c>
      <c r="E260" s="834" t="s">
        <v>1479</v>
      </c>
      <c r="F260" s="832" t="s">
        <v>1465</v>
      </c>
      <c r="G260" s="832" t="s">
        <v>1852</v>
      </c>
      <c r="H260" s="832" t="s">
        <v>577</v>
      </c>
      <c r="I260" s="832" t="s">
        <v>1998</v>
      </c>
      <c r="J260" s="832" t="s">
        <v>1999</v>
      </c>
      <c r="K260" s="832" t="s">
        <v>2000</v>
      </c>
      <c r="L260" s="835">
        <v>725.45</v>
      </c>
      <c r="M260" s="835">
        <v>5078.1499999999996</v>
      </c>
      <c r="N260" s="832">
        <v>7</v>
      </c>
      <c r="O260" s="836">
        <v>7</v>
      </c>
      <c r="P260" s="835">
        <v>4352.7</v>
      </c>
      <c r="Q260" s="837">
        <v>0.85714285714285721</v>
      </c>
      <c r="R260" s="832">
        <v>6</v>
      </c>
      <c r="S260" s="837">
        <v>0.8571428571428571</v>
      </c>
      <c r="T260" s="836">
        <v>6</v>
      </c>
      <c r="U260" s="838">
        <v>0.8571428571428571</v>
      </c>
    </row>
    <row r="261" spans="1:21" ht="14.4" customHeight="1" x14ac:dyDescent="0.3">
      <c r="A261" s="831">
        <v>13</v>
      </c>
      <c r="B261" s="832" t="s">
        <v>1462</v>
      </c>
      <c r="C261" s="832" t="s">
        <v>1468</v>
      </c>
      <c r="D261" s="833" t="s">
        <v>2865</v>
      </c>
      <c r="E261" s="834" t="s">
        <v>1479</v>
      </c>
      <c r="F261" s="832" t="s">
        <v>1465</v>
      </c>
      <c r="G261" s="832" t="s">
        <v>1852</v>
      </c>
      <c r="H261" s="832" t="s">
        <v>577</v>
      </c>
      <c r="I261" s="832" t="s">
        <v>2001</v>
      </c>
      <c r="J261" s="832" t="s">
        <v>2002</v>
      </c>
      <c r="K261" s="832" t="s">
        <v>2003</v>
      </c>
      <c r="L261" s="835">
        <v>46.47</v>
      </c>
      <c r="M261" s="835">
        <v>139.41</v>
      </c>
      <c r="N261" s="832">
        <v>3</v>
      </c>
      <c r="O261" s="836">
        <v>3</v>
      </c>
      <c r="P261" s="835">
        <v>92.94</v>
      </c>
      <c r="Q261" s="837">
        <v>0.66666666666666663</v>
      </c>
      <c r="R261" s="832">
        <v>2</v>
      </c>
      <c r="S261" s="837">
        <v>0.66666666666666663</v>
      </c>
      <c r="T261" s="836">
        <v>2</v>
      </c>
      <c r="U261" s="838">
        <v>0.66666666666666663</v>
      </c>
    </row>
    <row r="262" spans="1:21" ht="14.4" customHeight="1" x14ac:dyDescent="0.3">
      <c r="A262" s="831">
        <v>13</v>
      </c>
      <c r="B262" s="832" t="s">
        <v>1462</v>
      </c>
      <c r="C262" s="832" t="s">
        <v>1468</v>
      </c>
      <c r="D262" s="833" t="s">
        <v>2865</v>
      </c>
      <c r="E262" s="834" t="s">
        <v>1479</v>
      </c>
      <c r="F262" s="832" t="s">
        <v>1465</v>
      </c>
      <c r="G262" s="832" t="s">
        <v>1852</v>
      </c>
      <c r="H262" s="832" t="s">
        <v>577</v>
      </c>
      <c r="I262" s="832" t="s">
        <v>2004</v>
      </c>
      <c r="J262" s="832" t="s">
        <v>2005</v>
      </c>
      <c r="K262" s="832" t="s">
        <v>2006</v>
      </c>
      <c r="L262" s="835">
        <v>2000</v>
      </c>
      <c r="M262" s="835">
        <v>6000</v>
      </c>
      <c r="N262" s="832">
        <v>3</v>
      </c>
      <c r="O262" s="836">
        <v>3</v>
      </c>
      <c r="P262" s="835">
        <v>2000</v>
      </c>
      <c r="Q262" s="837">
        <v>0.33333333333333331</v>
      </c>
      <c r="R262" s="832">
        <v>1</v>
      </c>
      <c r="S262" s="837">
        <v>0.33333333333333331</v>
      </c>
      <c r="T262" s="836">
        <v>1</v>
      </c>
      <c r="U262" s="838">
        <v>0.33333333333333331</v>
      </c>
    </row>
    <row r="263" spans="1:21" ht="14.4" customHeight="1" x14ac:dyDescent="0.3">
      <c r="A263" s="831">
        <v>13</v>
      </c>
      <c r="B263" s="832" t="s">
        <v>1462</v>
      </c>
      <c r="C263" s="832" t="s">
        <v>1468</v>
      </c>
      <c r="D263" s="833" t="s">
        <v>2865</v>
      </c>
      <c r="E263" s="834" t="s">
        <v>1479</v>
      </c>
      <c r="F263" s="832" t="s">
        <v>1465</v>
      </c>
      <c r="G263" s="832" t="s">
        <v>1852</v>
      </c>
      <c r="H263" s="832" t="s">
        <v>577</v>
      </c>
      <c r="I263" s="832" t="s">
        <v>2007</v>
      </c>
      <c r="J263" s="832" t="s">
        <v>2008</v>
      </c>
      <c r="K263" s="832" t="s">
        <v>2009</v>
      </c>
      <c r="L263" s="835">
        <v>1361</v>
      </c>
      <c r="M263" s="835">
        <v>1361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13</v>
      </c>
      <c r="B264" s="832" t="s">
        <v>1462</v>
      </c>
      <c r="C264" s="832" t="s">
        <v>1468</v>
      </c>
      <c r="D264" s="833" t="s">
        <v>2865</v>
      </c>
      <c r="E264" s="834" t="s">
        <v>1479</v>
      </c>
      <c r="F264" s="832" t="s">
        <v>1465</v>
      </c>
      <c r="G264" s="832" t="s">
        <v>1852</v>
      </c>
      <c r="H264" s="832" t="s">
        <v>577</v>
      </c>
      <c r="I264" s="832" t="s">
        <v>1856</v>
      </c>
      <c r="J264" s="832" t="s">
        <v>1857</v>
      </c>
      <c r="K264" s="832" t="s">
        <v>1858</v>
      </c>
      <c r="L264" s="835">
        <v>453</v>
      </c>
      <c r="M264" s="835">
        <v>10872</v>
      </c>
      <c r="N264" s="832">
        <v>24</v>
      </c>
      <c r="O264" s="836">
        <v>18</v>
      </c>
      <c r="P264" s="835">
        <v>10419</v>
      </c>
      <c r="Q264" s="837">
        <v>0.95833333333333337</v>
      </c>
      <c r="R264" s="832">
        <v>23</v>
      </c>
      <c r="S264" s="837">
        <v>0.95833333333333337</v>
      </c>
      <c r="T264" s="836">
        <v>17</v>
      </c>
      <c r="U264" s="838">
        <v>0.94444444444444442</v>
      </c>
    </row>
    <row r="265" spans="1:21" ht="14.4" customHeight="1" x14ac:dyDescent="0.3">
      <c r="A265" s="831">
        <v>13</v>
      </c>
      <c r="B265" s="832" t="s">
        <v>1462</v>
      </c>
      <c r="C265" s="832" t="s">
        <v>1468</v>
      </c>
      <c r="D265" s="833" t="s">
        <v>2865</v>
      </c>
      <c r="E265" s="834" t="s">
        <v>1479</v>
      </c>
      <c r="F265" s="832" t="s">
        <v>1465</v>
      </c>
      <c r="G265" s="832" t="s">
        <v>1852</v>
      </c>
      <c r="H265" s="832" t="s">
        <v>577</v>
      </c>
      <c r="I265" s="832" t="s">
        <v>2010</v>
      </c>
      <c r="J265" s="832" t="s">
        <v>2011</v>
      </c>
      <c r="K265" s="832" t="s">
        <v>2012</v>
      </c>
      <c r="L265" s="835">
        <v>1840</v>
      </c>
      <c r="M265" s="835">
        <v>1840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13</v>
      </c>
      <c r="B266" s="832" t="s">
        <v>1462</v>
      </c>
      <c r="C266" s="832" t="s">
        <v>1468</v>
      </c>
      <c r="D266" s="833" t="s">
        <v>2865</v>
      </c>
      <c r="E266" s="834" t="s">
        <v>1479</v>
      </c>
      <c r="F266" s="832" t="s">
        <v>1465</v>
      </c>
      <c r="G266" s="832" t="s">
        <v>1852</v>
      </c>
      <c r="H266" s="832" t="s">
        <v>577</v>
      </c>
      <c r="I266" s="832" t="s">
        <v>2013</v>
      </c>
      <c r="J266" s="832" t="s">
        <v>2014</v>
      </c>
      <c r="K266" s="832" t="s">
        <v>2015</v>
      </c>
      <c r="L266" s="835">
        <v>1485</v>
      </c>
      <c r="M266" s="835">
        <v>2970</v>
      </c>
      <c r="N266" s="832">
        <v>2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13</v>
      </c>
      <c r="B267" s="832" t="s">
        <v>1462</v>
      </c>
      <c r="C267" s="832" t="s">
        <v>1468</v>
      </c>
      <c r="D267" s="833" t="s">
        <v>2865</v>
      </c>
      <c r="E267" s="834" t="s">
        <v>1479</v>
      </c>
      <c r="F267" s="832" t="s">
        <v>1465</v>
      </c>
      <c r="G267" s="832" t="s">
        <v>1852</v>
      </c>
      <c r="H267" s="832" t="s">
        <v>577</v>
      </c>
      <c r="I267" s="832" t="s">
        <v>2016</v>
      </c>
      <c r="J267" s="832" t="s">
        <v>2017</v>
      </c>
      <c r="K267" s="832" t="s">
        <v>2018</v>
      </c>
      <c r="L267" s="835">
        <v>681</v>
      </c>
      <c r="M267" s="835">
        <v>681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13</v>
      </c>
      <c r="B268" s="832" t="s">
        <v>1462</v>
      </c>
      <c r="C268" s="832" t="s">
        <v>1468</v>
      </c>
      <c r="D268" s="833" t="s">
        <v>2865</v>
      </c>
      <c r="E268" s="834" t="s">
        <v>1481</v>
      </c>
      <c r="F268" s="832" t="s">
        <v>1463</v>
      </c>
      <c r="G268" s="832" t="s">
        <v>1501</v>
      </c>
      <c r="H268" s="832" t="s">
        <v>577</v>
      </c>
      <c r="I268" s="832" t="s">
        <v>1502</v>
      </c>
      <c r="J268" s="832" t="s">
        <v>1503</v>
      </c>
      <c r="K268" s="832" t="s">
        <v>1504</v>
      </c>
      <c r="L268" s="835">
        <v>57.76</v>
      </c>
      <c r="M268" s="835">
        <v>57.76</v>
      </c>
      <c r="N268" s="832">
        <v>1</v>
      </c>
      <c r="O268" s="836">
        <v>1</v>
      </c>
      <c r="P268" s="835">
        <v>57.76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13</v>
      </c>
      <c r="B269" s="832" t="s">
        <v>1462</v>
      </c>
      <c r="C269" s="832" t="s">
        <v>1468</v>
      </c>
      <c r="D269" s="833" t="s">
        <v>2865</v>
      </c>
      <c r="E269" s="834" t="s">
        <v>1481</v>
      </c>
      <c r="F269" s="832" t="s">
        <v>1463</v>
      </c>
      <c r="G269" s="832" t="s">
        <v>1509</v>
      </c>
      <c r="H269" s="832" t="s">
        <v>577</v>
      </c>
      <c r="I269" s="832" t="s">
        <v>1510</v>
      </c>
      <c r="J269" s="832" t="s">
        <v>1511</v>
      </c>
      <c r="K269" s="832" t="s">
        <v>1512</v>
      </c>
      <c r="L269" s="835">
        <v>75.819999999999993</v>
      </c>
      <c r="M269" s="835">
        <v>75.819999999999993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13</v>
      </c>
      <c r="B270" s="832" t="s">
        <v>1462</v>
      </c>
      <c r="C270" s="832" t="s">
        <v>1468</v>
      </c>
      <c r="D270" s="833" t="s">
        <v>2865</v>
      </c>
      <c r="E270" s="834" t="s">
        <v>1481</v>
      </c>
      <c r="F270" s="832" t="s">
        <v>1463</v>
      </c>
      <c r="G270" s="832" t="s">
        <v>1524</v>
      </c>
      <c r="H270" s="832" t="s">
        <v>577</v>
      </c>
      <c r="I270" s="832" t="s">
        <v>2019</v>
      </c>
      <c r="J270" s="832" t="s">
        <v>1530</v>
      </c>
      <c r="K270" s="832" t="s">
        <v>2020</v>
      </c>
      <c r="L270" s="835">
        <v>86.5</v>
      </c>
      <c r="M270" s="835">
        <v>519</v>
      </c>
      <c r="N270" s="832">
        <v>6</v>
      </c>
      <c r="O270" s="836">
        <v>1</v>
      </c>
      <c r="P270" s="835">
        <v>519</v>
      </c>
      <c r="Q270" s="837">
        <v>1</v>
      </c>
      <c r="R270" s="832">
        <v>6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13</v>
      </c>
      <c r="B271" s="832" t="s">
        <v>1462</v>
      </c>
      <c r="C271" s="832" t="s">
        <v>1468</v>
      </c>
      <c r="D271" s="833" t="s">
        <v>2865</v>
      </c>
      <c r="E271" s="834" t="s">
        <v>1481</v>
      </c>
      <c r="F271" s="832" t="s">
        <v>1463</v>
      </c>
      <c r="G271" s="832" t="s">
        <v>1524</v>
      </c>
      <c r="H271" s="832" t="s">
        <v>577</v>
      </c>
      <c r="I271" s="832" t="s">
        <v>2021</v>
      </c>
      <c r="J271" s="832" t="s">
        <v>1530</v>
      </c>
      <c r="K271" s="832" t="s">
        <v>1405</v>
      </c>
      <c r="L271" s="835">
        <v>155.69999999999999</v>
      </c>
      <c r="M271" s="835">
        <v>6850.7999999999993</v>
      </c>
      <c r="N271" s="832">
        <v>44</v>
      </c>
      <c r="O271" s="836">
        <v>7</v>
      </c>
      <c r="P271" s="835">
        <v>2491.1999999999998</v>
      </c>
      <c r="Q271" s="837">
        <v>0.36363636363636365</v>
      </c>
      <c r="R271" s="832">
        <v>16</v>
      </c>
      <c r="S271" s="837">
        <v>0.36363636363636365</v>
      </c>
      <c r="T271" s="836">
        <v>3</v>
      </c>
      <c r="U271" s="838">
        <v>0.42857142857142855</v>
      </c>
    </row>
    <row r="272" spans="1:21" ht="14.4" customHeight="1" x14ac:dyDescent="0.3">
      <c r="A272" s="831">
        <v>13</v>
      </c>
      <c r="B272" s="832" t="s">
        <v>1462</v>
      </c>
      <c r="C272" s="832" t="s">
        <v>1468</v>
      </c>
      <c r="D272" s="833" t="s">
        <v>2865</v>
      </c>
      <c r="E272" s="834" t="s">
        <v>1481</v>
      </c>
      <c r="F272" s="832" t="s">
        <v>1463</v>
      </c>
      <c r="G272" s="832" t="s">
        <v>1524</v>
      </c>
      <c r="H272" s="832" t="s">
        <v>577</v>
      </c>
      <c r="I272" s="832" t="s">
        <v>2022</v>
      </c>
      <c r="J272" s="832" t="s">
        <v>1537</v>
      </c>
      <c r="K272" s="832" t="s">
        <v>1527</v>
      </c>
      <c r="L272" s="835">
        <v>103.8</v>
      </c>
      <c r="M272" s="835">
        <v>103.8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13</v>
      </c>
      <c r="B273" s="832" t="s">
        <v>1462</v>
      </c>
      <c r="C273" s="832" t="s">
        <v>1468</v>
      </c>
      <c r="D273" s="833" t="s">
        <v>2865</v>
      </c>
      <c r="E273" s="834" t="s">
        <v>1481</v>
      </c>
      <c r="F273" s="832" t="s">
        <v>1463</v>
      </c>
      <c r="G273" s="832" t="s">
        <v>1524</v>
      </c>
      <c r="H273" s="832" t="s">
        <v>577</v>
      </c>
      <c r="I273" s="832" t="s">
        <v>2023</v>
      </c>
      <c r="J273" s="832" t="s">
        <v>640</v>
      </c>
      <c r="K273" s="832" t="s">
        <v>1407</v>
      </c>
      <c r="L273" s="835">
        <v>129.75</v>
      </c>
      <c r="M273" s="835">
        <v>3373.5</v>
      </c>
      <c r="N273" s="832">
        <v>26</v>
      </c>
      <c r="O273" s="836">
        <v>4</v>
      </c>
      <c r="P273" s="835">
        <v>1557</v>
      </c>
      <c r="Q273" s="837">
        <v>0.46153846153846156</v>
      </c>
      <c r="R273" s="832">
        <v>12</v>
      </c>
      <c r="S273" s="837">
        <v>0.46153846153846156</v>
      </c>
      <c r="T273" s="836">
        <v>1.5</v>
      </c>
      <c r="U273" s="838">
        <v>0.375</v>
      </c>
    </row>
    <row r="274" spans="1:21" ht="14.4" customHeight="1" x14ac:dyDescent="0.3">
      <c r="A274" s="831">
        <v>13</v>
      </c>
      <c r="B274" s="832" t="s">
        <v>1462</v>
      </c>
      <c r="C274" s="832" t="s">
        <v>1468</v>
      </c>
      <c r="D274" s="833" t="s">
        <v>2865</v>
      </c>
      <c r="E274" s="834" t="s">
        <v>1481</v>
      </c>
      <c r="F274" s="832" t="s">
        <v>1463</v>
      </c>
      <c r="G274" s="832" t="s">
        <v>1524</v>
      </c>
      <c r="H274" s="832" t="s">
        <v>612</v>
      </c>
      <c r="I274" s="832" t="s">
        <v>1525</v>
      </c>
      <c r="J274" s="832" t="s">
        <v>1526</v>
      </c>
      <c r="K274" s="832" t="s">
        <v>1527</v>
      </c>
      <c r="L274" s="835">
        <v>103.8</v>
      </c>
      <c r="M274" s="835">
        <v>19618.2</v>
      </c>
      <c r="N274" s="832">
        <v>189</v>
      </c>
      <c r="O274" s="836">
        <v>26.5</v>
      </c>
      <c r="P274" s="835">
        <v>13701.6</v>
      </c>
      <c r="Q274" s="837">
        <v>0.69841269841269837</v>
      </c>
      <c r="R274" s="832">
        <v>132</v>
      </c>
      <c r="S274" s="837">
        <v>0.69841269841269837</v>
      </c>
      <c r="T274" s="836">
        <v>18.5</v>
      </c>
      <c r="U274" s="838">
        <v>0.69811320754716977</v>
      </c>
    </row>
    <row r="275" spans="1:21" ht="14.4" customHeight="1" x14ac:dyDescent="0.3">
      <c r="A275" s="831">
        <v>13</v>
      </c>
      <c r="B275" s="832" t="s">
        <v>1462</v>
      </c>
      <c r="C275" s="832" t="s">
        <v>1468</v>
      </c>
      <c r="D275" s="833" t="s">
        <v>2865</v>
      </c>
      <c r="E275" s="834" t="s">
        <v>1481</v>
      </c>
      <c r="F275" s="832" t="s">
        <v>1463</v>
      </c>
      <c r="G275" s="832" t="s">
        <v>1524</v>
      </c>
      <c r="H275" s="832" t="s">
        <v>612</v>
      </c>
      <c r="I275" s="832" t="s">
        <v>1528</v>
      </c>
      <c r="J275" s="832" t="s">
        <v>1526</v>
      </c>
      <c r="K275" s="832" t="s">
        <v>1407</v>
      </c>
      <c r="L275" s="835">
        <v>129.75</v>
      </c>
      <c r="M275" s="835">
        <v>93290.25</v>
      </c>
      <c r="N275" s="832">
        <v>719</v>
      </c>
      <c r="O275" s="836">
        <v>84</v>
      </c>
      <c r="P275" s="835">
        <v>51510.75</v>
      </c>
      <c r="Q275" s="837">
        <v>0.5521557719054242</v>
      </c>
      <c r="R275" s="832">
        <v>397</v>
      </c>
      <c r="S275" s="837">
        <v>0.5521557719054242</v>
      </c>
      <c r="T275" s="836">
        <v>44</v>
      </c>
      <c r="U275" s="838">
        <v>0.52380952380952384</v>
      </c>
    </row>
    <row r="276" spans="1:21" ht="14.4" customHeight="1" x14ac:dyDescent="0.3">
      <c r="A276" s="831">
        <v>13</v>
      </c>
      <c r="B276" s="832" t="s">
        <v>1462</v>
      </c>
      <c r="C276" s="832" t="s">
        <v>1468</v>
      </c>
      <c r="D276" s="833" t="s">
        <v>2865</v>
      </c>
      <c r="E276" s="834" t="s">
        <v>1481</v>
      </c>
      <c r="F276" s="832" t="s">
        <v>1463</v>
      </c>
      <c r="G276" s="832" t="s">
        <v>1524</v>
      </c>
      <c r="H276" s="832" t="s">
        <v>577</v>
      </c>
      <c r="I276" s="832" t="s">
        <v>2024</v>
      </c>
      <c r="J276" s="832" t="s">
        <v>2025</v>
      </c>
      <c r="K276" s="832" t="s">
        <v>1405</v>
      </c>
      <c r="L276" s="835">
        <v>155.69999999999999</v>
      </c>
      <c r="M276" s="835">
        <v>622.79999999999995</v>
      </c>
      <c r="N276" s="832">
        <v>4</v>
      </c>
      <c r="O276" s="836">
        <v>1</v>
      </c>
      <c r="P276" s="835">
        <v>622.79999999999995</v>
      </c>
      <c r="Q276" s="837">
        <v>1</v>
      </c>
      <c r="R276" s="832">
        <v>4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13</v>
      </c>
      <c r="B277" s="832" t="s">
        <v>1462</v>
      </c>
      <c r="C277" s="832" t="s">
        <v>1468</v>
      </c>
      <c r="D277" s="833" t="s">
        <v>2865</v>
      </c>
      <c r="E277" s="834" t="s">
        <v>1481</v>
      </c>
      <c r="F277" s="832" t="s">
        <v>1463</v>
      </c>
      <c r="G277" s="832" t="s">
        <v>1524</v>
      </c>
      <c r="H277" s="832" t="s">
        <v>577</v>
      </c>
      <c r="I277" s="832" t="s">
        <v>2026</v>
      </c>
      <c r="J277" s="832" t="s">
        <v>1404</v>
      </c>
      <c r="K277" s="832" t="s">
        <v>2020</v>
      </c>
      <c r="L277" s="835">
        <v>86.5</v>
      </c>
      <c r="M277" s="835">
        <v>951.5</v>
      </c>
      <c r="N277" s="832">
        <v>11</v>
      </c>
      <c r="O277" s="836">
        <v>1.5</v>
      </c>
      <c r="P277" s="835">
        <v>951.5</v>
      </c>
      <c r="Q277" s="837">
        <v>1</v>
      </c>
      <c r="R277" s="832">
        <v>11</v>
      </c>
      <c r="S277" s="837">
        <v>1</v>
      </c>
      <c r="T277" s="836">
        <v>1.5</v>
      </c>
      <c r="U277" s="838">
        <v>1</v>
      </c>
    </row>
    <row r="278" spans="1:21" ht="14.4" customHeight="1" x14ac:dyDescent="0.3">
      <c r="A278" s="831">
        <v>13</v>
      </c>
      <c r="B278" s="832" t="s">
        <v>1462</v>
      </c>
      <c r="C278" s="832" t="s">
        <v>1468</v>
      </c>
      <c r="D278" s="833" t="s">
        <v>2865</v>
      </c>
      <c r="E278" s="834" t="s">
        <v>1481</v>
      </c>
      <c r="F278" s="832" t="s">
        <v>1463</v>
      </c>
      <c r="G278" s="832" t="s">
        <v>1524</v>
      </c>
      <c r="H278" s="832" t="s">
        <v>577</v>
      </c>
      <c r="I278" s="832" t="s">
        <v>1403</v>
      </c>
      <c r="J278" s="832" t="s">
        <v>1404</v>
      </c>
      <c r="K278" s="832" t="s">
        <v>1405</v>
      </c>
      <c r="L278" s="835">
        <v>155.69999999999999</v>
      </c>
      <c r="M278" s="835">
        <v>934.19999999999993</v>
      </c>
      <c r="N278" s="832">
        <v>6</v>
      </c>
      <c r="O278" s="836">
        <v>2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13</v>
      </c>
      <c r="B279" s="832" t="s">
        <v>1462</v>
      </c>
      <c r="C279" s="832" t="s">
        <v>1468</v>
      </c>
      <c r="D279" s="833" t="s">
        <v>2865</v>
      </c>
      <c r="E279" s="834" t="s">
        <v>1481</v>
      </c>
      <c r="F279" s="832" t="s">
        <v>1463</v>
      </c>
      <c r="G279" s="832" t="s">
        <v>1524</v>
      </c>
      <c r="H279" s="832" t="s">
        <v>577</v>
      </c>
      <c r="I279" s="832" t="s">
        <v>1529</v>
      </c>
      <c r="J279" s="832" t="s">
        <v>1530</v>
      </c>
      <c r="K279" s="832" t="s">
        <v>1527</v>
      </c>
      <c r="L279" s="835">
        <v>103.8</v>
      </c>
      <c r="M279" s="835">
        <v>47851.800000000017</v>
      </c>
      <c r="N279" s="832">
        <v>461</v>
      </c>
      <c r="O279" s="836">
        <v>65.5</v>
      </c>
      <c r="P279" s="835">
        <v>29167.80000000001</v>
      </c>
      <c r="Q279" s="837">
        <v>0.60954446854663769</v>
      </c>
      <c r="R279" s="832">
        <v>281</v>
      </c>
      <c r="S279" s="837">
        <v>0.6095444685466378</v>
      </c>
      <c r="T279" s="836">
        <v>41</v>
      </c>
      <c r="U279" s="838">
        <v>0.62595419847328249</v>
      </c>
    </row>
    <row r="280" spans="1:21" ht="14.4" customHeight="1" x14ac:dyDescent="0.3">
      <c r="A280" s="831">
        <v>13</v>
      </c>
      <c r="B280" s="832" t="s">
        <v>1462</v>
      </c>
      <c r="C280" s="832" t="s">
        <v>1468</v>
      </c>
      <c r="D280" s="833" t="s">
        <v>2865</v>
      </c>
      <c r="E280" s="834" t="s">
        <v>1481</v>
      </c>
      <c r="F280" s="832" t="s">
        <v>1463</v>
      </c>
      <c r="G280" s="832" t="s">
        <v>1524</v>
      </c>
      <c r="H280" s="832" t="s">
        <v>577</v>
      </c>
      <c r="I280" s="832" t="s">
        <v>2027</v>
      </c>
      <c r="J280" s="832" t="s">
        <v>1530</v>
      </c>
      <c r="K280" s="832" t="s">
        <v>2020</v>
      </c>
      <c r="L280" s="835">
        <v>86.5</v>
      </c>
      <c r="M280" s="835">
        <v>2508.5</v>
      </c>
      <c r="N280" s="832">
        <v>29</v>
      </c>
      <c r="O280" s="836">
        <v>8</v>
      </c>
      <c r="P280" s="835">
        <v>1643.5</v>
      </c>
      <c r="Q280" s="837">
        <v>0.65517241379310343</v>
      </c>
      <c r="R280" s="832">
        <v>19</v>
      </c>
      <c r="S280" s="837">
        <v>0.65517241379310343</v>
      </c>
      <c r="T280" s="836">
        <v>5</v>
      </c>
      <c r="U280" s="838">
        <v>0.625</v>
      </c>
    </row>
    <row r="281" spans="1:21" ht="14.4" customHeight="1" x14ac:dyDescent="0.3">
      <c r="A281" s="831">
        <v>13</v>
      </c>
      <c r="B281" s="832" t="s">
        <v>1462</v>
      </c>
      <c r="C281" s="832" t="s">
        <v>1468</v>
      </c>
      <c r="D281" s="833" t="s">
        <v>2865</v>
      </c>
      <c r="E281" s="834" t="s">
        <v>1481</v>
      </c>
      <c r="F281" s="832" t="s">
        <v>1463</v>
      </c>
      <c r="G281" s="832" t="s">
        <v>1524</v>
      </c>
      <c r="H281" s="832" t="s">
        <v>577</v>
      </c>
      <c r="I281" s="832" t="s">
        <v>1531</v>
      </c>
      <c r="J281" s="832" t="s">
        <v>1532</v>
      </c>
      <c r="K281" s="832" t="s">
        <v>1405</v>
      </c>
      <c r="L281" s="835">
        <v>155.69999999999999</v>
      </c>
      <c r="M281" s="835">
        <v>33631.19999999999</v>
      </c>
      <c r="N281" s="832">
        <v>216</v>
      </c>
      <c r="O281" s="836">
        <v>34</v>
      </c>
      <c r="P281" s="835">
        <v>18061.199999999993</v>
      </c>
      <c r="Q281" s="837">
        <v>0.53703703703703698</v>
      </c>
      <c r="R281" s="832">
        <v>116</v>
      </c>
      <c r="S281" s="837">
        <v>0.53703703703703709</v>
      </c>
      <c r="T281" s="836">
        <v>18.5</v>
      </c>
      <c r="U281" s="838">
        <v>0.54411764705882348</v>
      </c>
    </row>
    <row r="282" spans="1:21" ht="14.4" customHeight="1" x14ac:dyDescent="0.3">
      <c r="A282" s="831">
        <v>13</v>
      </c>
      <c r="B282" s="832" t="s">
        <v>1462</v>
      </c>
      <c r="C282" s="832" t="s">
        <v>1468</v>
      </c>
      <c r="D282" s="833" t="s">
        <v>2865</v>
      </c>
      <c r="E282" s="834" t="s">
        <v>1481</v>
      </c>
      <c r="F282" s="832" t="s">
        <v>1463</v>
      </c>
      <c r="G282" s="832" t="s">
        <v>1524</v>
      </c>
      <c r="H282" s="832" t="s">
        <v>577</v>
      </c>
      <c r="I282" s="832" t="s">
        <v>2028</v>
      </c>
      <c r="J282" s="832" t="s">
        <v>1532</v>
      </c>
      <c r="K282" s="832" t="s">
        <v>1527</v>
      </c>
      <c r="L282" s="835">
        <v>131.62</v>
      </c>
      <c r="M282" s="835">
        <v>1184.58</v>
      </c>
      <c r="N282" s="832">
        <v>9</v>
      </c>
      <c r="O282" s="836">
        <v>2</v>
      </c>
      <c r="P282" s="835">
        <v>1184.58</v>
      </c>
      <c r="Q282" s="837">
        <v>1</v>
      </c>
      <c r="R282" s="832">
        <v>9</v>
      </c>
      <c r="S282" s="837">
        <v>1</v>
      </c>
      <c r="T282" s="836">
        <v>2</v>
      </c>
      <c r="U282" s="838">
        <v>1</v>
      </c>
    </row>
    <row r="283" spans="1:21" ht="14.4" customHeight="1" x14ac:dyDescent="0.3">
      <c r="A283" s="831">
        <v>13</v>
      </c>
      <c r="B283" s="832" t="s">
        <v>1462</v>
      </c>
      <c r="C283" s="832" t="s">
        <v>1468</v>
      </c>
      <c r="D283" s="833" t="s">
        <v>2865</v>
      </c>
      <c r="E283" s="834" t="s">
        <v>1481</v>
      </c>
      <c r="F283" s="832" t="s">
        <v>1463</v>
      </c>
      <c r="G283" s="832" t="s">
        <v>1524</v>
      </c>
      <c r="H283" s="832" t="s">
        <v>577</v>
      </c>
      <c r="I283" s="832" t="s">
        <v>1533</v>
      </c>
      <c r="J283" s="832" t="s">
        <v>640</v>
      </c>
      <c r="K283" s="832" t="s">
        <v>1407</v>
      </c>
      <c r="L283" s="835">
        <v>129.75</v>
      </c>
      <c r="M283" s="835">
        <v>5709</v>
      </c>
      <c r="N283" s="832">
        <v>44</v>
      </c>
      <c r="O283" s="836">
        <v>4.5</v>
      </c>
      <c r="P283" s="835">
        <v>4152</v>
      </c>
      <c r="Q283" s="837">
        <v>0.72727272727272729</v>
      </c>
      <c r="R283" s="832">
        <v>32</v>
      </c>
      <c r="S283" s="837">
        <v>0.72727272727272729</v>
      </c>
      <c r="T283" s="836">
        <v>3</v>
      </c>
      <c r="U283" s="838">
        <v>0.66666666666666663</v>
      </c>
    </row>
    <row r="284" spans="1:21" ht="14.4" customHeight="1" x14ac:dyDescent="0.3">
      <c r="A284" s="831">
        <v>13</v>
      </c>
      <c r="B284" s="832" t="s">
        <v>1462</v>
      </c>
      <c r="C284" s="832" t="s">
        <v>1468</v>
      </c>
      <c r="D284" s="833" t="s">
        <v>2865</v>
      </c>
      <c r="E284" s="834" t="s">
        <v>1481</v>
      </c>
      <c r="F284" s="832" t="s">
        <v>1463</v>
      </c>
      <c r="G284" s="832" t="s">
        <v>1524</v>
      </c>
      <c r="H284" s="832" t="s">
        <v>577</v>
      </c>
      <c r="I284" s="832" t="s">
        <v>1534</v>
      </c>
      <c r="J284" s="832" t="s">
        <v>1535</v>
      </c>
      <c r="K284" s="832" t="s">
        <v>1405</v>
      </c>
      <c r="L284" s="835">
        <v>155.69999999999999</v>
      </c>
      <c r="M284" s="835">
        <v>1401.3</v>
      </c>
      <c r="N284" s="832">
        <v>9</v>
      </c>
      <c r="O284" s="836">
        <v>1</v>
      </c>
      <c r="P284" s="835">
        <v>1401.3</v>
      </c>
      <c r="Q284" s="837">
        <v>1</v>
      </c>
      <c r="R284" s="832">
        <v>9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13</v>
      </c>
      <c r="B285" s="832" t="s">
        <v>1462</v>
      </c>
      <c r="C285" s="832" t="s">
        <v>1468</v>
      </c>
      <c r="D285" s="833" t="s">
        <v>2865</v>
      </c>
      <c r="E285" s="834" t="s">
        <v>1481</v>
      </c>
      <c r="F285" s="832" t="s">
        <v>1463</v>
      </c>
      <c r="G285" s="832" t="s">
        <v>1524</v>
      </c>
      <c r="H285" s="832" t="s">
        <v>577</v>
      </c>
      <c r="I285" s="832" t="s">
        <v>1536</v>
      </c>
      <c r="J285" s="832" t="s">
        <v>1537</v>
      </c>
      <c r="K285" s="832" t="s">
        <v>1527</v>
      </c>
      <c r="L285" s="835">
        <v>103.8</v>
      </c>
      <c r="M285" s="835">
        <v>1557</v>
      </c>
      <c r="N285" s="832">
        <v>15</v>
      </c>
      <c r="O285" s="836">
        <v>2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13</v>
      </c>
      <c r="B286" s="832" t="s">
        <v>1462</v>
      </c>
      <c r="C286" s="832" t="s">
        <v>1468</v>
      </c>
      <c r="D286" s="833" t="s">
        <v>2865</v>
      </c>
      <c r="E286" s="834" t="s">
        <v>1481</v>
      </c>
      <c r="F286" s="832" t="s">
        <v>1463</v>
      </c>
      <c r="G286" s="832" t="s">
        <v>1867</v>
      </c>
      <c r="H286" s="832" t="s">
        <v>577</v>
      </c>
      <c r="I286" s="832" t="s">
        <v>1871</v>
      </c>
      <c r="J286" s="832" t="s">
        <v>1869</v>
      </c>
      <c r="K286" s="832" t="s">
        <v>830</v>
      </c>
      <c r="L286" s="835">
        <v>0</v>
      </c>
      <c r="M286" s="835">
        <v>0</v>
      </c>
      <c r="N286" s="832">
        <v>2</v>
      </c>
      <c r="O286" s="836">
        <v>0.5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13</v>
      </c>
      <c r="B287" s="832" t="s">
        <v>1462</v>
      </c>
      <c r="C287" s="832" t="s">
        <v>1468</v>
      </c>
      <c r="D287" s="833" t="s">
        <v>2865</v>
      </c>
      <c r="E287" s="834" t="s">
        <v>1481</v>
      </c>
      <c r="F287" s="832" t="s">
        <v>1463</v>
      </c>
      <c r="G287" s="832" t="s">
        <v>1550</v>
      </c>
      <c r="H287" s="832" t="s">
        <v>612</v>
      </c>
      <c r="I287" s="832" t="s">
        <v>1557</v>
      </c>
      <c r="J287" s="832" t="s">
        <v>1316</v>
      </c>
      <c r="K287" s="832" t="s">
        <v>1558</v>
      </c>
      <c r="L287" s="835">
        <v>85.27</v>
      </c>
      <c r="M287" s="835">
        <v>85.27</v>
      </c>
      <c r="N287" s="832">
        <v>1</v>
      </c>
      <c r="O287" s="836">
        <v>1</v>
      </c>
      <c r="P287" s="835">
        <v>85.27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13</v>
      </c>
      <c r="B288" s="832" t="s">
        <v>1462</v>
      </c>
      <c r="C288" s="832" t="s">
        <v>1468</v>
      </c>
      <c r="D288" s="833" t="s">
        <v>2865</v>
      </c>
      <c r="E288" s="834" t="s">
        <v>1481</v>
      </c>
      <c r="F288" s="832" t="s">
        <v>1463</v>
      </c>
      <c r="G288" s="832" t="s">
        <v>2029</v>
      </c>
      <c r="H288" s="832" t="s">
        <v>577</v>
      </c>
      <c r="I288" s="832" t="s">
        <v>2030</v>
      </c>
      <c r="J288" s="832" t="s">
        <v>2031</v>
      </c>
      <c r="K288" s="832" t="s">
        <v>2032</v>
      </c>
      <c r="L288" s="835">
        <v>0</v>
      </c>
      <c r="M288" s="835">
        <v>0</v>
      </c>
      <c r="N288" s="832">
        <v>7</v>
      </c>
      <c r="O288" s="836">
        <v>1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13</v>
      </c>
      <c r="B289" s="832" t="s">
        <v>1462</v>
      </c>
      <c r="C289" s="832" t="s">
        <v>1468</v>
      </c>
      <c r="D289" s="833" t="s">
        <v>2865</v>
      </c>
      <c r="E289" s="834" t="s">
        <v>1481</v>
      </c>
      <c r="F289" s="832" t="s">
        <v>1463</v>
      </c>
      <c r="G289" s="832" t="s">
        <v>1744</v>
      </c>
      <c r="H289" s="832" t="s">
        <v>577</v>
      </c>
      <c r="I289" s="832" t="s">
        <v>1747</v>
      </c>
      <c r="J289" s="832" t="s">
        <v>627</v>
      </c>
      <c r="K289" s="832" t="s">
        <v>1748</v>
      </c>
      <c r="L289" s="835">
        <v>0</v>
      </c>
      <c r="M289" s="835">
        <v>0</v>
      </c>
      <c r="N289" s="832">
        <v>13</v>
      </c>
      <c r="O289" s="836">
        <v>3.5</v>
      </c>
      <c r="P289" s="835">
        <v>0</v>
      </c>
      <c r="Q289" s="837"/>
      <c r="R289" s="832">
        <v>4</v>
      </c>
      <c r="S289" s="837">
        <v>0.30769230769230771</v>
      </c>
      <c r="T289" s="836">
        <v>2</v>
      </c>
      <c r="U289" s="838">
        <v>0.5714285714285714</v>
      </c>
    </row>
    <row r="290" spans="1:21" ht="14.4" customHeight="1" x14ac:dyDescent="0.3">
      <c r="A290" s="831">
        <v>13</v>
      </c>
      <c r="B290" s="832" t="s">
        <v>1462</v>
      </c>
      <c r="C290" s="832" t="s">
        <v>1468</v>
      </c>
      <c r="D290" s="833" t="s">
        <v>2865</v>
      </c>
      <c r="E290" s="834" t="s">
        <v>1481</v>
      </c>
      <c r="F290" s="832" t="s">
        <v>1463</v>
      </c>
      <c r="G290" s="832" t="s">
        <v>1876</v>
      </c>
      <c r="H290" s="832" t="s">
        <v>612</v>
      </c>
      <c r="I290" s="832" t="s">
        <v>2033</v>
      </c>
      <c r="J290" s="832" t="s">
        <v>2034</v>
      </c>
      <c r="K290" s="832" t="s">
        <v>1427</v>
      </c>
      <c r="L290" s="835">
        <v>65.989999999999995</v>
      </c>
      <c r="M290" s="835">
        <v>527.91999999999985</v>
      </c>
      <c r="N290" s="832">
        <v>8</v>
      </c>
      <c r="O290" s="836">
        <v>2</v>
      </c>
      <c r="P290" s="835">
        <v>527.91999999999985</v>
      </c>
      <c r="Q290" s="837">
        <v>1</v>
      </c>
      <c r="R290" s="832">
        <v>8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13</v>
      </c>
      <c r="B291" s="832" t="s">
        <v>1462</v>
      </c>
      <c r="C291" s="832" t="s">
        <v>1468</v>
      </c>
      <c r="D291" s="833" t="s">
        <v>2865</v>
      </c>
      <c r="E291" s="834" t="s">
        <v>1481</v>
      </c>
      <c r="F291" s="832" t="s">
        <v>1463</v>
      </c>
      <c r="G291" s="832" t="s">
        <v>1573</v>
      </c>
      <c r="H291" s="832" t="s">
        <v>612</v>
      </c>
      <c r="I291" s="832" t="s">
        <v>1577</v>
      </c>
      <c r="J291" s="832" t="s">
        <v>1575</v>
      </c>
      <c r="K291" s="832" t="s">
        <v>1244</v>
      </c>
      <c r="L291" s="835">
        <v>58.77</v>
      </c>
      <c r="M291" s="835">
        <v>176.31</v>
      </c>
      <c r="N291" s="832">
        <v>3</v>
      </c>
      <c r="O291" s="836">
        <v>2</v>
      </c>
      <c r="P291" s="835">
        <v>58.77</v>
      </c>
      <c r="Q291" s="837">
        <v>0.33333333333333337</v>
      </c>
      <c r="R291" s="832">
        <v>1</v>
      </c>
      <c r="S291" s="837">
        <v>0.33333333333333331</v>
      </c>
      <c r="T291" s="836">
        <v>1</v>
      </c>
      <c r="U291" s="838">
        <v>0.5</v>
      </c>
    </row>
    <row r="292" spans="1:21" ht="14.4" customHeight="1" x14ac:dyDescent="0.3">
      <c r="A292" s="831">
        <v>13</v>
      </c>
      <c r="B292" s="832" t="s">
        <v>1462</v>
      </c>
      <c r="C292" s="832" t="s">
        <v>1468</v>
      </c>
      <c r="D292" s="833" t="s">
        <v>2865</v>
      </c>
      <c r="E292" s="834" t="s">
        <v>1481</v>
      </c>
      <c r="F292" s="832" t="s">
        <v>1463</v>
      </c>
      <c r="G292" s="832" t="s">
        <v>1573</v>
      </c>
      <c r="H292" s="832" t="s">
        <v>577</v>
      </c>
      <c r="I292" s="832" t="s">
        <v>2035</v>
      </c>
      <c r="J292" s="832" t="s">
        <v>1583</v>
      </c>
      <c r="K292" s="832" t="s">
        <v>1581</v>
      </c>
      <c r="L292" s="835">
        <v>176.32</v>
      </c>
      <c r="M292" s="835">
        <v>176.32</v>
      </c>
      <c r="N292" s="832">
        <v>1</v>
      </c>
      <c r="O292" s="836">
        <v>0.5</v>
      </c>
      <c r="P292" s="835">
        <v>176.32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13</v>
      </c>
      <c r="B293" s="832" t="s">
        <v>1462</v>
      </c>
      <c r="C293" s="832" t="s">
        <v>1468</v>
      </c>
      <c r="D293" s="833" t="s">
        <v>2865</v>
      </c>
      <c r="E293" s="834" t="s">
        <v>1481</v>
      </c>
      <c r="F293" s="832" t="s">
        <v>1463</v>
      </c>
      <c r="G293" s="832" t="s">
        <v>1759</v>
      </c>
      <c r="H293" s="832" t="s">
        <v>577</v>
      </c>
      <c r="I293" s="832" t="s">
        <v>1760</v>
      </c>
      <c r="J293" s="832" t="s">
        <v>691</v>
      </c>
      <c r="K293" s="832" t="s">
        <v>1761</v>
      </c>
      <c r="L293" s="835">
        <v>85.15</v>
      </c>
      <c r="M293" s="835">
        <v>170.3</v>
      </c>
      <c r="N293" s="832">
        <v>2</v>
      </c>
      <c r="O293" s="836">
        <v>1.5</v>
      </c>
      <c r="P293" s="835">
        <v>170.3</v>
      </c>
      <c r="Q293" s="837">
        <v>1</v>
      </c>
      <c r="R293" s="832">
        <v>2</v>
      </c>
      <c r="S293" s="837">
        <v>1</v>
      </c>
      <c r="T293" s="836">
        <v>1.5</v>
      </c>
      <c r="U293" s="838">
        <v>1</v>
      </c>
    </row>
    <row r="294" spans="1:21" ht="14.4" customHeight="1" x14ac:dyDescent="0.3">
      <c r="A294" s="831">
        <v>13</v>
      </c>
      <c r="B294" s="832" t="s">
        <v>1462</v>
      </c>
      <c r="C294" s="832" t="s">
        <v>1468</v>
      </c>
      <c r="D294" s="833" t="s">
        <v>2865</v>
      </c>
      <c r="E294" s="834" t="s">
        <v>1481</v>
      </c>
      <c r="F294" s="832" t="s">
        <v>1463</v>
      </c>
      <c r="G294" s="832" t="s">
        <v>1589</v>
      </c>
      <c r="H294" s="832" t="s">
        <v>577</v>
      </c>
      <c r="I294" s="832" t="s">
        <v>1590</v>
      </c>
      <c r="J294" s="832" t="s">
        <v>1591</v>
      </c>
      <c r="K294" s="832" t="s">
        <v>1592</v>
      </c>
      <c r="L294" s="835">
        <v>0</v>
      </c>
      <c r="M294" s="835">
        <v>0</v>
      </c>
      <c r="N294" s="832">
        <v>8</v>
      </c>
      <c r="O294" s="836">
        <v>7</v>
      </c>
      <c r="P294" s="835">
        <v>0</v>
      </c>
      <c r="Q294" s="837"/>
      <c r="R294" s="832">
        <v>6</v>
      </c>
      <c r="S294" s="837">
        <v>0.75</v>
      </c>
      <c r="T294" s="836">
        <v>5</v>
      </c>
      <c r="U294" s="838">
        <v>0.7142857142857143</v>
      </c>
    </row>
    <row r="295" spans="1:21" ht="14.4" customHeight="1" x14ac:dyDescent="0.3">
      <c r="A295" s="831">
        <v>13</v>
      </c>
      <c r="B295" s="832" t="s">
        <v>1462</v>
      </c>
      <c r="C295" s="832" t="s">
        <v>1468</v>
      </c>
      <c r="D295" s="833" t="s">
        <v>2865</v>
      </c>
      <c r="E295" s="834" t="s">
        <v>1481</v>
      </c>
      <c r="F295" s="832" t="s">
        <v>1463</v>
      </c>
      <c r="G295" s="832" t="s">
        <v>1589</v>
      </c>
      <c r="H295" s="832" t="s">
        <v>577</v>
      </c>
      <c r="I295" s="832" t="s">
        <v>1593</v>
      </c>
      <c r="J295" s="832" t="s">
        <v>852</v>
      </c>
      <c r="K295" s="832" t="s">
        <v>639</v>
      </c>
      <c r="L295" s="835">
        <v>42.05</v>
      </c>
      <c r="M295" s="835">
        <v>252.3</v>
      </c>
      <c r="N295" s="832">
        <v>6</v>
      </c>
      <c r="O295" s="836">
        <v>5</v>
      </c>
      <c r="P295" s="835">
        <v>210.25</v>
      </c>
      <c r="Q295" s="837">
        <v>0.83333333333333326</v>
      </c>
      <c r="R295" s="832">
        <v>5</v>
      </c>
      <c r="S295" s="837">
        <v>0.83333333333333337</v>
      </c>
      <c r="T295" s="836">
        <v>4</v>
      </c>
      <c r="U295" s="838">
        <v>0.8</v>
      </c>
    </row>
    <row r="296" spans="1:21" ht="14.4" customHeight="1" x14ac:dyDescent="0.3">
      <c r="A296" s="831">
        <v>13</v>
      </c>
      <c r="B296" s="832" t="s">
        <v>1462</v>
      </c>
      <c r="C296" s="832" t="s">
        <v>1468</v>
      </c>
      <c r="D296" s="833" t="s">
        <v>2865</v>
      </c>
      <c r="E296" s="834" t="s">
        <v>1481</v>
      </c>
      <c r="F296" s="832" t="s">
        <v>1463</v>
      </c>
      <c r="G296" s="832" t="s">
        <v>2036</v>
      </c>
      <c r="H296" s="832" t="s">
        <v>577</v>
      </c>
      <c r="I296" s="832" t="s">
        <v>2037</v>
      </c>
      <c r="J296" s="832" t="s">
        <v>2038</v>
      </c>
      <c r="K296" s="832" t="s">
        <v>2039</v>
      </c>
      <c r="L296" s="835">
        <v>322.8</v>
      </c>
      <c r="M296" s="835">
        <v>322.8</v>
      </c>
      <c r="N296" s="832">
        <v>1</v>
      </c>
      <c r="O296" s="836">
        <v>1</v>
      </c>
      <c r="P296" s="835">
        <v>322.8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13</v>
      </c>
      <c r="B297" s="832" t="s">
        <v>1462</v>
      </c>
      <c r="C297" s="832" t="s">
        <v>1468</v>
      </c>
      <c r="D297" s="833" t="s">
        <v>2865</v>
      </c>
      <c r="E297" s="834" t="s">
        <v>1481</v>
      </c>
      <c r="F297" s="832" t="s">
        <v>1463</v>
      </c>
      <c r="G297" s="832" t="s">
        <v>2040</v>
      </c>
      <c r="H297" s="832" t="s">
        <v>577</v>
      </c>
      <c r="I297" s="832" t="s">
        <v>2041</v>
      </c>
      <c r="J297" s="832" t="s">
        <v>2042</v>
      </c>
      <c r="K297" s="832" t="s">
        <v>2043</v>
      </c>
      <c r="L297" s="835">
        <v>37.68</v>
      </c>
      <c r="M297" s="835">
        <v>75.36</v>
      </c>
      <c r="N297" s="832">
        <v>2</v>
      </c>
      <c r="O297" s="836">
        <v>1.5</v>
      </c>
      <c r="P297" s="835">
        <v>75.36</v>
      </c>
      <c r="Q297" s="837">
        <v>1</v>
      </c>
      <c r="R297" s="832">
        <v>2</v>
      </c>
      <c r="S297" s="837">
        <v>1</v>
      </c>
      <c r="T297" s="836">
        <v>1.5</v>
      </c>
      <c r="U297" s="838">
        <v>1</v>
      </c>
    </row>
    <row r="298" spans="1:21" ht="14.4" customHeight="1" x14ac:dyDescent="0.3">
      <c r="A298" s="831">
        <v>13</v>
      </c>
      <c r="B298" s="832" t="s">
        <v>1462</v>
      </c>
      <c r="C298" s="832" t="s">
        <v>1468</v>
      </c>
      <c r="D298" s="833" t="s">
        <v>2865</v>
      </c>
      <c r="E298" s="834" t="s">
        <v>1481</v>
      </c>
      <c r="F298" s="832" t="s">
        <v>1463</v>
      </c>
      <c r="G298" s="832" t="s">
        <v>1625</v>
      </c>
      <c r="H298" s="832" t="s">
        <v>577</v>
      </c>
      <c r="I298" s="832" t="s">
        <v>1626</v>
      </c>
      <c r="J298" s="832" t="s">
        <v>1627</v>
      </c>
      <c r="K298" s="832" t="s">
        <v>1628</v>
      </c>
      <c r="L298" s="835">
        <v>121.07</v>
      </c>
      <c r="M298" s="835">
        <v>242.14</v>
      </c>
      <c r="N298" s="832">
        <v>2</v>
      </c>
      <c r="O298" s="836">
        <v>2</v>
      </c>
      <c r="P298" s="835">
        <v>242.14</v>
      </c>
      <c r="Q298" s="837">
        <v>1</v>
      </c>
      <c r="R298" s="832">
        <v>2</v>
      </c>
      <c r="S298" s="837">
        <v>1</v>
      </c>
      <c r="T298" s="836">
        <v>2</v>
      </c>
      <c r="U298" s="838">
        <v>1</v>
      </c>
    </row>
    <row r="299" spans="1:21" ht="14.4" customHeight="1" x14ac:dyDescent="0.3">
      <c r="A299" s="831">
        <v>13</v>
      </c>
      <c r="B299" s="832" t="s">
        <v>1462</v>
      </c>
      <c r="C299" s="832" t="s">
        <v>1468</v>
      </c>
      <c r="D299" s="833" t="s">
        <v>2865</v>
      </c>
      <c r="E299" s="834" t="s">
        <v>1481</v>
      </c>
      <c r="F299" s="832" t="s">
        <v>1463</v>
      </c>
      <c r="G299" s="832" t="s">
        <v>2044</v>
      </c>
      <c r="H299" s="832" t="s">
        <v>577</v>
      </c>
      <c r="I299" s="832" t="s">
        <v>2045</v>
      </c>
      <c r="J299" s="832" t="s">
        <v>846</v>
      </c>
      <c r="K299" s="832" t="s">
        <v>2046</v>
      </c>
      <c r="L299" s="835">
        <v>107.27</v>
      </c>
      <c r="M299" s="835">
        <v>858.16</v>
      </c>
      <c r="N299" s="832">
        <v>8</v>
      </c>
      <c r="O299" s="836">
        <v>2.5</v>
      </c>
      <c r="P299" s="835">
        <v>643.62</v>
      </c>
      <c r="Q299" s="837">
        <v>0.75</v>
      </c>
      <c r="R299" s="832">
        <v>6</v>
      </c>
      <c r="S299" s="837">
        <v>0.75</v>
      </c>
      <c r="T299" s="836">
        <v>2</v>
      </c>
      <c r="U299" s="838">
        <v>0.8</v>
      </c>
    </row>
    <row r="300" spans="1:21" ht="14.4" customHeight="1" x14ac:dyDescent="0.3">
      <c r="A300" s="831">
        <v>13</v>
      </c>
      <c r="B300" s="832" t="s">
        <v>1462</v>
      </c>
      <c r="C300" s="832" t="s">
        <v>1468</v>
      </c>
      <c r="D300" s="833" t="s">
        <v>2865</v>
      </c>
      <c r="E300" s="834" t="s">
        <v>1481</v>
      </c>
      <c r="F300" s="832" t="s">
        <v>1463</v>
      </c>
      <c r="G300" s="832" t="s">
        <v>1774</v>
      </c>
      <c r="H300" s="832" t="s">
        <v>577</v>
      </c>
      <c r="I300" s="832" t="s">
        <v>1775</v>
      </c>
      <c r="J300" s="832" t="s">
        <v>1776</v>
      </c>
      <c r="K300" s="832" t="s">
        <v>1777</v>
      </c>
      <c r="L300" s="835">
        <v>0</v>
      </c>
      <c r="M300" s="835">
        <v>0</v>
      </c>
      <c r="N300" s="832">
        <v>1</v>
      </c>
      <c r="O300" s="836">
        <v>1</v>
      </c>
      <c r="P300" s="835">
        <v>0</v>
      </c>
      <c r="Q300" s="837"/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13</v>
      </c>
      <c r="B301" s="832" t="s">
        <v>1462</v>
      </c>
      <c r="C301" s="832" t="s">
        <v>1468</v>
      </c>
      <c r="D301" s="833" t="s">
        <v>2865</v>
      </c>
      <c r="E301" s="834" t="s">
        <v>1481</v>
      </c>
      <c r="F301" s="832" t="s">
        <v>1463</v>
      </c>
      <c r="G301" s="832" t="s">
        <v>1894</v>
      </c>
      <c r="H301" s="832" t="s">
        <v>577</v>
      </c>
      <c r="I301" s="832" t="s">
        <v>1895</v>
      </c>
      <c r="J301" s="832" t="s">
        <v>1896</v>
      </c>
      <c r="K301" s="832" t="s">
        <v>1897</v>
      </c>
      <c r="L301" s="835">
        <v>48.42</v>
      </c>
      <c r="M301" s="835">
        <v>96.84</v>
      </c>
      <c r="N301" s="832">
        <v>2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13</v>
      </c>
      <c r="B302" s="832" t="s">
        <v>1462</v>
      </c>
      <c r="C302" s="832" t="s">
        <v>1468</v>
      </c>
      <c r="D302" s="833" t="s">
        <v>2865</v>
      </c>
      <c r="E302" s="834" t="s">
        <v>1481</v>
      </c>
      <c r="F302" s="832" t="s">
        <v>1463</v>
      </c>
      <c r="G302" s="832" t="s">
        <v>1894</v>
      </c>
      <c r="H302" s="832" t="s">
        <v>577</v>
      </c>
      <c r="I302" s="832" t="s">
        <v>1895</v>
      </c>
      <c r="J302" s="832" t="s">
        <v>1896</v>
      </c>
      <c r="K302" s="832" t="s">
        <v>1897</v>
      </c>
      <c r="L302" s="835">
        <v>35.25</v>
      </c>
      <c r="M302" s="835">
        <v>70.5</v>
      </c>
      <c r="N302" s="832">
        <v>2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13</v>
      </c>
      <c r="B303" s="832" t="s">
        <v>1462</v>
      </c>
      <c r="C303" s="832" t="s">
        <v>1468</v>
      </c>
      <c r="D303" s="833" t="s">
        <v>2865</v>
      </c>
      <c r="E303" s="834" t="s">
        <v>1481</v>
      </c>
      <c r="F303" s="832" t="s">
        <v>1463</v>
      </c>
      <c r="G303" s="832" t="s">
        <v>1637</v>
      </c>
      <c r="H303" s="832" t="s">
        <v>577</v>
      </c>
      <c r="I303" s="832" t="s">
        <v>1638</v>
      </c>
      <c r="J303" s="832" t="s">
        <v>1058</v>
      </c>
      <c r="K303" s="832" t="s">
        <v>1639</v>
      </c>
      <c r="L303" s="835">
        <v>48.09</v>
      </c>
      <c r="M303" s="835">
        <v>48.09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13</v>
      </c>
      <c r="B304" s="832" t="s">
        <v>1462</v>
      </c>
      <c r="C304" s="832" t="s">
        <v>1468</v>
      </c>
      <c r="D304" s="833" t="s">
        <v>2865</v>
      </c>
      <c r="E304" s="834" t="s">
        <v>1481</v>
      </c>
      <c r="F304" s="832" t="s">
        <v>1463</v>
      </c>
      <c r="G304" s="832" t="s">
        <v>1637</v>
      </c>
      <c r="H304" s="832" t="s">
        <v>577</v>
      </c>
      <c r="I304" s="832" t="s">
        <v>1642</v>
      </c>
      <c r="J304" s="832" t="s">
        <v>1077</v>
      </c>
      <c r="K304" s="832" t="s">
        <v>1643</v>
      </c>
      <c r="L304" s="835">
        <v>89.91</v>
      </c>
      <c r="M304" s="835">
        <v>89.91</v>
      </c>
      <c r="N304" s="832">
        <v>1</v>
      </c>
      <c r="O304" s="836">
        <v>1</v>
      </c>
      <c r="P304" s="835">
        <v>89.91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13</v>
      </c>
      <c r="B305" s="832" t="s">
        <v>1462</v>
      </c>
      <c r="C305" s="832" t="s">
        <v>1468</v>
      </c>
      <c r="D305" s="833" t="s">
        <v>2865</v>
      </c>
      <c r="E305" s="834" t="s">
        <v>1481</v>
      </c>
      <c r="F305" s="832" t="s">
        <v>1463</v>
      </c>
      <c r="G305" s="832" t="s">
        <v>2047</v>
      </c>
      <c r="H305" s="832" t="s">
        <v>577</v>
      </c>
      <c r="I305" s="832" t="s">
        <v>2048</v>
      </c>
      <c r="J305" s="832" t="s">
        <v>2049</v>
      </c>
      <c r="K305" s="832" t="s">
        <v>2050</v>
      </c>
      <c r="L305" s="835">
        <v>74.64</v>
      </c>
      <c r="M305" s="835">
        <v>149.28</v>
      </c>
      <c r="N305" s="832">
        <v>2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13</v>
      </c>
      <c r="B306" s="832" t="s">
        <v>1462</v>
      </c>
      <c r="C306" s="832" t="s">
        <v>1468</v>
      </c>
      <c r="D306" s="833" t="s">
        <v>2865</v>
      </c>
      <c r="E306" s="834" t="s">
        <v>1481</v>
      </c>
      <c r="F306" s="832" t="s">
        <v>1463</v>
      </c>
      <c r="G306" s="832" t="s">
        <v>1644</v>
      </c>
      <c r="H306" s="832" t="s">
        <v>577</v>
      </c>
      <c r="I306" s="832" t="s">
        <v>2051</v>
      </c>
      <c r="J306" s="832" t="s">
        <v>1899</v>
      </c>
      <c r="K306" s="832" t="s">
        <v>2052</v>
      </c>
      <c r="L306" s="835">
        <v>92.49</v>
      </c>
      <c r="M306" s="835">
        <v>92.49</v>
      </c>
      <c r="N306" s="832">
        <v>1</v>
      </c>
      <c r="O306" s="836">
        <v>1</v>
      </c>
      <c r="P306" s="835">
        <v>92.49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13</v>
      </c>
      <c r="B307" s="832" t="s">
        <v>1462</v>
      </c>
      <c r="C307" s="832" t="s">
        <v>1468</v>
      </c>
      <c r="D307" s="833" t="s">
        <v>2865</v>
      </c>
      <c r="E307" s="834" t="s">
        <v>1481</v>
      </c>
      <c r="F307" s="832" t="s">
        <v>1463</v>
      </c>
      <c r="G307" s="832" t="s">
        <v>1796</v>
      </c>
      <c r="H307" s="832" t="s">
        <v>577</v>
      </c>
      <c r="I307" s="832" t="s">
        <v>2053</v>
      </c>
      <c r="J307" s="832" t="s">
        <v>2054</v>
      </c>
      <c r="K307" s="832" t="s">
        <v>2055</v>
      </c>
      <c r="L307" s="835">
        <v>0</v>
      </c>
      <c r="M307" s="835">
        <v>0</v>
      </c>
      <c r="N307" s="832">
        <v>1</v>
      </c>
      <c r="O307" s="836">
        <v>1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13</v>
      </c>
      <c r="B308" s="832" t="s">
        <v>1462</v>
      </c>
      <c r="C308" s="832" t="s">
        <v>1468</v>
      </c>
      <c r="D308" s="833" t="s">
        <v>2865</v>
      </c>
      <c r="E308" s="834" t="s">
        <v>1481</v>
      </c>
      <c r="F308" s="832" t="s">
        <v>1463</v>
      </c>
      <c r="G308" s="832" t="s">
        <v>1648</v>
      </c>
      <c r="H308" s="832" t="s">
        <v>577</v>
      </c>
      <c r="I308" s="832" t="s">
        <v>1649</v>
      </c>
      <c r="J308" s="832" t="s">
        <v>892</v>
      </c>
      <c r="K308" s="832" t="s">
        <v>1650</v>
      </c>
      <c r="L308" s="835">
        <v>147.85</v>
      </c>
      <c r="M308" s="835">
        <v>2217.75</v>
      </c>
      <c r="N308" s="832">
        <v>15</v>
      </c>
      <c r="O308" s="836">
        <v>13.5</v>
      </c>
      <c r="P308" s="835">
        <v>1478.4999999999998</v>
      </c>
      <c r="Q308" s="837">
        <v>0.66666666666666652</v>
      </c>
      <c r="R308" s="832">
        <v>10</v>
      </c>
      <c r="S308" s="837">
        <v>0.66666666666666663</v>
      </c>
      <c r="T308" s="836">
        <v>9</v>
      </c>
      <c r="U308" s="838">
        <v>0.66666666666666663</v>
      </c>
    </row>
    <row r="309" spans="1:21" ht="14.4" customHeight="1" x14ac:dyDescent="0.3">
      <c r="A309" s="831">
        <v>13</v>
      </c>
      <c r="B309" s="832" t="s">
        <v>1462</v>
      </c>
      <c r="C309" s="832" t="s">
        <v>1468</v>
      </c>
      <c r="D309" s="833" t="s">
        <v>2865</v>
      </c>
      <c r="E309" s="834" t="s">
        <v>1481</v>
      </c>
      <c r="F309" s="832" t="s">
        <v>1463</v>
      </c>
      <c r="G309" s="832" t="s">
        <v>1651</v>
      </c>
      <c r="H309" s="832" t="s">
        <v>612</v>
      </c>
      <c r="I309" s="832" t="s">
        <v>1434</v>
      </c>
      <c r="J309" s="832" t="s">
        <v>1432</v>
      </c>
      <c r="K309" s="832" t="s">
        <v>1435</v>
      </c>
      <c r="L309" s="835">
        <v>176.32</v>
      </c>
      <c r="M309" s="835">
        <v>176.32</v>
      </c>
      <c r="N309" s="832">
        <v>1</v>
      </c>
      <c r="O309" s="836">
        <v>0.5</v>
      </c>
      <c r="P309" s="835">
        <v>176.32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13</v>
      </c>
      <c r="B310" s="832" t="s">
        <v>1462</v>
      </c>
      <c r="C310" s="832" t="s">
        <v>1468</v>
      </c>
      <c r="D310" s="833" t="s">
        <v>2865</v>
      </c>
      <c r="E310" s="834" t="s">
        <v>1481</v>
      </c>
      <c r="F310" s="832" t="s">
        <v>1463</v>
      </c>
      <c r="G310" s="832" t="s">
        <v>1651</v>
      </c>
      <c r="H310" s="832" t="s">
        <v>577</v>
      </c>
      <c r="I310" s="832" t="s">
        <v>2056</v>
      </c>
      <c r="J310" s="832" t="s">
        <v>1912</v>
      </c>
      <c r="K310" s="832" t="s">
        <v>2057</v>
      </c>
      <c r="L310" s="835">
        <v>0</v>
      </c>
      <c r="M310" s="835">
        <v>0</v>
      </c>
      <c r="N310" s="832">
        <v>1</v>
      </c>
      <c r="O310" s="836">
        <v>1</v>
      </c>
      <c r="P310" s="835">
        <v>0</v>
      </c>
      <c r="Q310" s="837"/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13</v>
      </c>
      <c r="B311" s="832" t="s">
        <v>1462</v>
      </c>
      <c r="C311" s="832" t="s">
        <v>1468</v>
      </c>
      <c r="D311" s="833" t="s">
        <v>2865</v>
      </c>
      <c r="E311" s="834" t="s">
        <v>1481</v>
      </c>
      <c r="F311" s="832" t="s">
        <v>1463</v>
      </c>
      <c r="G311" s="832" t="s">
        <v>1913</v>
      </c>
      <c r="H311" s="832" t="s">
        <v>577</v>
      </c>
      <c r="I311" s="832" t="s">
        <v>1914</v>
      </c>
      <c r="J311" s="832" t="s">
        <v>841</v>
      </c>
      <c r="K311" s="832" t="s">
        <v>1915</v>
      </c>
      <c r="L311" s="835">
        <v>0</v>
      </c>
      <c r="M311" s="835">
        <v>0</v>
      </c>
      <c r="N311" s="832">
        <v>2</v>
      </c>
      <c r="O311" s="836">
        <v>2</v>
      </c>
      <c r="P311" s="835">
        <v>0</v>
      </c>
      <c r="Q311" s="837"/>
      <c r="R311" s="832">
        <v>1</v>
      </c>
      <c r="S311" s="837">
        <v>0.5</v>
      </c>
      <c r="T311" s="836">
        <v>1</v>
      </c>
      <c r="U311" s="838">
        <v>0.5</v>
      </c>
    </row>
    <row r="312" spans="1:21" ht="14.4" customHeight="1" x14ac:dyDescent="0.3">
      <c r="A312" s="831">
        <v>13</v>
      </c>
      <c r="B312" s="832" t="s">
        <v>1462</v>
      </c>
      <c r="C312" s="832" t="s">
        <v>1468</v>
      </c>
      <c r="D312" s="833" t="s">
        <v>2865</v>
      </c>
      <c r="E312" s="834" t="s">
        <v>1481</v>
      </c>
      <c r="F312" s="832" t="s">
        <v>1463</v>
      </c>
      <c r="G312" s="832" t="s">
        <v>2058</v>
      </c>
      <c r="H312" s="832" t="s">
        <v>577</v>
      </c>
      <c r="I312" s="832" t="s">
        <v>2059</v>
      </c>
      <c r="J312" s="832" t="s">
        <v>709</v>
      </c>
      <c r="K312" s="832" t="s">
        <v>2060</v>
      </c>
      <c r="L312" s="835">
        <v>38.56</v>
      </c>
      <c r="M312" s="835">
        <v>77.12</v>
      </c>
      <c r="N312" s="832">
        <v>2</v>
      </c>
      <c r="O312" s="836">
        <v>2</v>
      </c>
      <c r="P312" s="835">
        <v>38.56</v>
      </c>
      <c r="Q312" s="837">
        <v>0.5</v>
      </c>
      <c r="R312" s="832">
        <v>1</v>
      </c>
      <c r="S312" s="837">
        <v>0.5</v>
      </c>
      <c r="T312" s="836">
        <v>1</v>
      </c>
      <c r="U312" s="838">
        <v>0.5</v>
      </c>
    </row>
    <row r="313" spans="1:21" ht="14.4" customHeight="1" x14ac:dyDescent="0.3">
      <c r="A313" s="831">
        <v>13</v>
      </c>
      <c r="B313" s="832" t="s">
        <v>1462</v>
      </c>
      <c r="C313" s="832" t="s">
        <v>1468</v>
      </c>
      <c r="D313" s="833" t="s">
        <v>2865</v>
      </c>
      <c r="E313" s="834" t="s">
        <v>1481</v>
      </c>
      <c r="F313" s="832" t="s">
        <v>1463</v>
      </c>
      <c r="G313" s="832" t="s">
        <v>2061</v>
      </c>
      <c r="H313" s="832" t="s">
        <v>577</v>
      </c>
      <c r="I313" s="832" t="s">
        <v>2062</v>
      </c>
      <c r="J313" s="832" t="s">
        <v>683</v>
      </c>
      <c r="K313" s="832" t="s">
        <v>2063</v>
      </c>
      <c r="L313" s="835">
        <v>53.57</v>
      </c>
      <c r="M313" s="835">
        <v>160.71</v>
      </c>
      <c r="N313" s="832">
        <v>3</v>
      </c>
      <c r="O313" s="836">
        <v>1.5</v>
      </c>
      <c r="P313" s="835">
        <v>53.57</v>
      </c>
      <c r="Q313" s="837">
        <v>0.33333333333333331</v>
      </c>
      <c r="R313" s="832">
        <v>1</v>
      </c>
      <c r="S313" s="837">
        <v>0.33333333333333331</v>
      </c>
      <c r="T313" s="836">
        <v>1</v>
      </c>
      <c r="U313" s="838">
        <v>0.66666666666666663</v>
      </c>
    </row>
    <row r="314" spans="1:21" ht="14.4" customHeight="1" x14ac:dyDescent="0.3">
      <c r="A314" s="831">
        <v>13</v>
      </c>
      <c r="B314" s="832" t="s">
        <v>1462</v>
      </c>
      <c r="C314" s="832" t="s">
        <v>1468</v>
      </c>
      <c r="D314" s="833" t="s">
        <v>2865</v>
      </c>
      <c r="E314" s="834" t="s">
        <v>1481</v>
      </c>
      <c r="F314" s="832" t="s">
        <v>1463</v>
      </c>
      <c r="G314" s="832" t="s">
        <v>1656</v>
      </c>
      <c r="H314" s="832" t="s">
        <v>612</v>
      </c>
      <c r="I314" s="832" t="s">
        <v>1413</v>
      </c>
      <c r="J314" s="832" t="s">
        <v>1414</v>
      </c>
      <c r="K314" s="832" t="s">
        <v>1415</v>
      </c>
      <c r="L314" s="835">
        <v>141.25</v>
      </c>
      <c r="M314" s="835">
        <v>4520</v>
      </c>
      <c r="N314" s="832">
        <v>32</v>
      </c>
      <c r="O314" s="836">
        <v>20.5</v>
      </c>
      <c r="P314" s="835">
        <v>3390</v>
      </c>
      <c r="Q314" s="837">
        <v>0.75</v>
      </c>
      <c r="R314" s="832">
        <v>24</v>
      </c>
      <c r="S314" s="837">
        <v>0.75</v>
      </c>
      <c r="T314" s="836">
        <v>14</v>
      </c>
      <c r="U314" s="838">
        <v>0.68292682926829273</v>
      </c>
    </row>
    <row r="315" spans="1:21" ht="14.4" customHeight="1" x14ac:dyDescent="0.3">
      <c r="A315" s="831">
        <v>13</v>
      </c>
      <c r="B315" s="832" t="s">
        <v>1462</v>
      </c>
      <c r="C315" s="832" t="s">
        <v>1468</v>
      </c>
      <c r="D315" s="833" t="s">
        <v>2865</v>
      </c>
      <c r="E315" s="834" t="s">
        <v>1481</v>
      </c>
      <c r="F315" s="832" t="s">
        <v>1463</v>
      </c>
      <c r="G315" s="832" t="s">
        <v>1671</v>
      </c>
      <c r="H315" s="832" t="s">
        <v>577</v>
      </c>
      <c r="I315" s="832" t="s">
        <v>1811</v>
      </c>
      <c r="J315" s="832" t="s">
        <v>770</v>
      </c>
      <c r="K315" s="832" t="s">
        <v>1812</v>
      </c>
      <c r="L315" s="835">
        <v>16.12</v>
      </c>
      <c r="M315" s="835">
        <v>112.84</v>
      </c>
      <c r="N315" s="832">
        <v>7</v>
      </c>
      <c r="O315" s="836">
        <v>3.5</v>
      </c>
      <c r="P315" s="835">
        <v>80.600000000000009</v>
      </c>
      <c r="Q315" s="837">
        <v>0.7142857142857143</v>
      </c>
      <c r="R315" s="832">
        <v>5</v>
      </c>
      <c r="S315" s="837">
        <v>0.7142857142857143</v>
      </c>
      <c r="T315" s="836">
        <v>2.5</v>
      </c>
      <c r="U315" s="838">
        <v>0.7142857142857143</v>
      </c>
    </row>
    <row r="316" spans="1:21" ht="14.4" customHeight="1" x14ac:dyDescent="0.3">
      <c r="A316" s="831">
        <v>13</v>
      </c>
      <c r="B316" s="832" t="s">
        <v>1462</v>
      </c>
      <c r="C316" s="832" t="s">
        <v>1468</v>
      </c>
      <c r="D316" s="833" t="s">
        <v>2865</v>
      </c>
      <c r="E316" s="834" t="s">
        <v>1481</v>
      </c>
      <c r="F316" s="832" t="s">
        <v>1463</v>
      </c>
      <c r="G316" s="832" t="s">
        <v>1671</v>
      </c>
      <c r="H316" s="832" t="s">
        <v>577</v>
      </c>
      <c r="I316" s="832" t="s">
        <v>1932</v>
      </c>
      <c r="J316" s="832" t="s">
        <v>770</v>
      </c>
      <c r="K316" s="832" t="s">
        <v>1933</v>
      </c>
      <c r="L316" s="835">
        <v>32.25</v>
      </c>
      <c r="M316" s="835">
        <v>32.25</v>
      </c>
      <c r="N316" s="832">
        <v>1</v>
      </c>
      <c r="O316" s="836">
        <v>1</v>
      </c>
      <c r="P316" s="835">
        <v>32.25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13</v>
      </c>
      <c r="B317" s="832" t="s">
        <v>1462</v>
      </c>
      <c r="C317" s="832" t="s">
        <v>1468</v>
      </c>
      <c r="D317" s="833" t="s">
        <v>2865</v>
      </c>
      <c r="E317" s="834" t="s">
        <v>1481</v>
      </c>
      <c r="F317" s="832" t="s">
        <v>1463</v>
      </c>
      <c r="G317" s="832" t="s">
        <v>1671</v>
      </c>
      <c r="H317" s="832" t="s">
        <v>577</v>
      </c>
      <c r="I317" s="832" t="s">
        <v>1813</v>
      </c>
      <c r="J317" s="832" t="s">
        <v>770</v>
      </c>
      <c r="K317" s="832" t="s">
        <v>1814</v>
      </c>
      <c r="L317" s="835">
        <v>103.67</v>
      </c>
      <c r="M317" s="835">
        <v>1244.04</v>
      </c>
      <c r="N317" s="832">
        <v>12</v>
      </c>
      <c r="O317" s="836">
        <v>5</v>
      </c>
      <c r="P317" s="835">
        <v>1036.7</v>
      </c>
      <c r="Q317" s="837">
        <v>0.83333333333333337</v>
      </c>
      <c r="R317" s="832">
        <v>10</v>
      </c>
      <c r="S317" s="837">
        <v>0.83333333333333337</v>
      </c>
      <c r="T317" s="836">
        <v>4</v>
      </c>
      <c r="U317" s="838">
        <v>0.8</v>
      </c>
    </row>
    <row r="318" spans="1:21" ht="14.4" customHeight="1" x14ac:dyDescent="0.3">
      <c r="A318" s="831">
        <v>13</v>
      </c>
      <c r="B318" s="832" t="s">
        <v>1462</v>
      </c>
      <c r="C318" s="832" t="s">
        <v>1468</v>
      </c>
      <c r="D318" s="833" t="s">
        <v>2865</v>
      </c>
      <c r="E318" s="834" t="s">
        <v>1481</v>
      </c>
      <c r="F318" s="832" t="s">
        <v>1463</v>
      </c>
      <c r="G318" s="832" t="s">
        <v>1671</v>
      </c>
      <c r="H318" s="832" t="s">
        <v>577</v>
      </c>
      <c r="I318" s="832" t="s">
        <v>2064</v>
      </c>
      <c r="J318" s="832" t="s">
        <v>770</v>
      </c>
      <c r="K318" s="832" t="s">
        <v>1812</v>
      </c>
      <c r="L318" s="835">
        <v>16.12</v>
      </c>
      <c r="M318" s="835">
        <v>16.12</v>
      </c>
      <c r="N318" s="832">
        <v>1</v>
      </c>
      <c r="O318" s="836">
        <v>1</v>
      </c>
      <c r="P318" s="835">
        <v>16.12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13</v>
      </c>
      <c r="B319" s="832" t="s">
        <v>1462</v>
      </c>
      <c r="C319" s="832" t="s">
        <v>1468</v>
      </c>
      <c r="D319" s="833" t="s">
        <v>2865</v>
      </c>
      <c r="E319" s="834" t="s">
        <v>1481</v>
      </c>
      <c r="F319" s="832" t="s">
        <v>1463</v>
      </c>
      <c r="G319" s="832" t="s">
        <v>2065</v>
      </c>
      <c r="H319" s="832" t="s">
        <v>577</v>
      </c>
      <c r="I319" s="832" t="s">
        <v>2066</v>
      </c>
      <c r="J319" s="832" t="s">
        <v>2067</v>
      </c>
      <c r="K319" s="832" t="s">
        <v>2068</v>
      </c>
      <c r="L319" s="835">
        <v>173.31</v>
      </c>
      <c r="M319" s="835">
        <v>519.93000000000006</v>
      </c>
      <c r="N319" s="832">
        <v>3</v>
      </c>
      <c r="O319" s="836">
        <v>1</v>
      </c>
      <c r="P319" s="835">
        <v>519.93000000000006</v>
      </c>
      <c r="Q319" s="837">
        <v>1</v>
      </c>
      <c r="R319" s="832">
        <v>3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13</v>
      </c>
      <c r="B320" s="832" t="s">
        <v>1462</v>
      </c>
      <c r="C320" s="832" t="s">
        <v>1468</v>
      </c>
      <c r="D320" s="833" t="s">
        <v>2865</v>
      </c>
      <c r="E320" s="834" t="s">
        <v>1481</v>
      </c>
      <c r="F320" s="832" t="s">
        <v>1463</v>
      </c>
      <c r="G320" s="832" t="s">
        <v>1941</v>
      </c>
      <c r="H320" s="832" t="s">
        <v>577</v>
      </c>
      <c r="I320" s="832" t="s">
        <v>2069</v>
      </c>
      <c r="J320" s="832" t="s">
        <v>2070</v>
      </c>
      <c r="K320" s="832" t="s">
        <v>2071</v>
      </c>
      <c r="L320" s="835">
        <v>42.09</v>
      </c>
      <c r="M320" s="835">
        <v>126.27000000000001</v>
      </c>
      <c r="N320" s="832">
        <v>3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13</v>
      </c>
      <c r="B321" s="832" t="s">
        <v>1462</v>
      </c>
      <c r="C321" s="832" t="s">
        <v>1468</v>
      </c>
      <c r="D321" s="833" t="s">
        <v>2865</v>
      </c>
      <c r="E321" s="834" t="s">
        <v>1481</v>
      </c>
      <c r="F321" s="832" t="s">
        <v>1463</v>
      </c>
      <c r="G321" s="832" t="s">
        <v>1682</v>
      </c>
      <c r="H321" s="832" t="s">
        <v>577</v>
      </c>
      <c r="I321" s="832" t="s">
        <v>1683</v>
      </c>
      <c r="J321" s="832" t="s">
        <v>1684</v>
      </c>
      <c r="K321" s="832" t="s">
        <v>1685</v>
      </c>
      <c r="L321" s="835">
        <v>87.67</v>
      </c>
      <c r="M321" s="835">
        <v>789.03</v>
      </c>
      <c r="N321" s="832">
        <v>9</v>
      </c>
      <c r="O321" s="836">
        <v>4.5</v>
      </c>
      <c r="P321" s="835">
        <v>613.68999999999994</v>
      </c>
      <c r="Q321" s="837">
        <v>0.77777777777777768</v>
      </c>
      <c r="R321" s="832">
        <v>7</v>
      </c>
      <c r="S321" s="837">
        <v>0.77777777777777779</v>
      </c>
      <c r="T321" s="836">
        <v>3.5</v>
      </c>
      <c r="U321" s="838">
        <v>0.77777777777777779</v>
      </c>
    </row>
    <row r="322" spans="1:21" ht="14.4" customHeight="1" x14ac:dyDescent="0.3">
      <c r="A322" s="831">
        <v>13</v>
      </c>
      <c r="B322" s="832" t="s">
        <v>1462</v>
      </c>
      <c r="C322" s="832" t="s">
        <v>1468</v>
      </c>
      <c r="D322" s="833" t="s">
        <v>2865</v>
      </c>
      <c r="E322" s="834" t="s">
        <v>1481</v>
      </c>
      <c r="F322" s="832" t="s">
        <v>1463</v>
      </c>
      <c r="G322" s="832" t="s">
        <v>1818</v>
      </c>
      <c r="H322" s="832" t="s">
        <v>577</v>
      </c>
      <c r="I322" s="832" t="s">
        <v>2072</v>
      </c>
      <c r="J322" s="832" t="s">
        <v>675</v>
      </c>
      <c r="K322" s="832" t="s">
        <v>2073</v>
      </c>
      <c r="L322" s="835">
        <v>0</v>
      </c>
      <c r="M322" s="835">
        <v>0</v>
      </c>
      <c r="N322" s="832">
        <v>2</v>
      </c>
      <c r="O322" s="836">
        <v>1</v>
      </c>
      <c r="P322" s="835">
        <v>0</v>
      </c>
      <c r="Q322" s="837"/>
      <c r="R322" s="832">
        <v>1</v>
      </c>
      <c r="S322" s="837">
        <v>0.5</v>
      </c>
      <c r="T322" s="836">
        <v>0.5</v>
      </c>
      <c r="U322" s="838">
        <v>0.5</v>
      </c>
    </row>
    <row r="323" spans="1:21" ht="14.4" customHeight="1" x14ac:dyDescent="0.3">
      <c r="A323" s="831">
        <v>13</v>
      </c>
      <c r="B323" s="832" t="s">
        <v>1462</v>
      </c>
      <c r="C323" s="832" t="s">
        <v>1468</v>
      </c>
      <c r="D323" s="833" t="s">
        <v>2865</v>
      </c>
      <c r="E323" s="834" t="s">
        <v>1481</v>
      </c>
      <c r="F323" s="832" t="s">
        <v>1463</v>
      </c>
      <c r="G323" s="832" t="s">
        <v>1818</v>
      </c>
      <c r="H323" s="832" t="s">
        <v>577</v>
      </c>
      <c r="I323" s="832" t="s">
        <v>1819</v>
      </c>
      <c r="J323" s="832" t="s">
        <v>675</v>
      </c>
      <c r="K323" s="832" t="s">
        <v>1820</v>
      </c>
      <c r="L323" s="835">
        <v>0</v>
      </c>
      <c r="M323" s="835">
        <v>0</v>
      </c>
      <c r="N323" s="832">
        <v>3</v>
      </c>
      <c r="O323" s="836">
        <v>2</v>
      </c>
      <c r="P323" s="835">
        <v>0</v>
      </c>
      <c r="Q323" s="837"/>
      <c r="R323" s="832">
        <v>2</v>
      </c>
      <c r="S323" s="837">
        <v>0.66666666666666663</v>
      </c>
      <c r="T323" s="836">
        <v>1</v>
      </c>
      <c r="U323" s="838">
        <v>0.5</v>
      </c>
    </row>
    <row r="324" spans="1:21" ht="14.4" customHeight="1" x14ac:dyDescent="0.3">
      <c r="A324" s="831">
        <v>13</v>
      </c>
      <c r="B324" s="832" t="s">
        <v>1462</v>
      </c>
      <c r="C324" s="832" t="s">
        <v>1468</v>
      </c>
      <c r="D324" s="833" t="s">
        <v>2865</v>
      </c>
      <c r="E324" s="834" t="s">
        <v>1481</v>
      </c>
      <c r="F324" s="832" t="s">
        <v>1463</v>
      </c>
      <c r="G324" s="832" t="s">
        <v>2074</v>
      </c>
      <c r="H324" s="832" t="s">
        <v>577</v>
      </c>
      <c r="I324" s="832" t="s">
        <v>2075</v>
      </c>
      <c r="J324" s="832" t="s">
        <v>2076</v>
      </c>
      <c r="K324" s="832" t="s">
        <v>2077</v>
      </c>
      <c r="L324" s="835">
        <v>108.28</v>
      </c>
      <c r="M324" s="835">
        <v>108.28</v>
      </c>
      <c r="N324" s="832">
        <v>1</v>
      </c>
      <c r="O324" s="836">
        <v>0.5</v>
      </c>
      <c r="P324" s="835">
        <v>108.28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13</v>
      </c>
      <c r="B325" s="832" t="s">
        <v>1462</v>
      </c>
      <c r="C325" s="832" t="s">
        <v>1468</v>
      </c>
      <c r="D325" s="833" t="s">
        <v>2865</v>
      </c>
      <c r="E325" s="834" t="s">
        <v>1481</v>
      </c>
      <c r="F325" s="832" t="s">
        <v>1463</v>
      </c>
      <c r="G325" s="832" t="s">
        <v>1961</v>
      </c>
      <c r="H325" s="832" t="s">
        <v>612</v>
      </c>
      <c r="I325" s="832" t="s">
        <v>1359</v>
      </c>
      <c r="J325" s="832" t="s">
        <v>881</v>
      </c>
      <c r="K325" s="832" t="s">
        <v>1360</v>
      </c>
      <c r="L325" s="835">
        <v>0</v>
      </c>
      <c r="M325" s="835">
        <v>0</v>
      </c>
      <c r="N325" s="832">
        <v>5</v>
      </c>
      <c r="O325" s="836">
        <v>1</v>
      </c>
      <c r="P325" s="835">
        <v>0</v>
      </c>
      <c r="Q325" s="837"/>
      <c r="R325" s="832">
        <v>5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13</v>
      </c>
      <c r="B326" s="832" t="s">
        <v>1462</v>
      </c>
      <c r="C326" s="832" t="s">
        <v>1468</v>
      </c>
      <c r="D326" s="833" t="s">
        <v>2865</v>
      </c>
      <c r="E326" s="834" t="s">
        <v>1481</v>
      </c>
      <c r="F326" s="832" t="s">
        <v>1463</v>
      </c>
      <c r="G326" s="832" t="s">
        <v>1694</v>
      </c>
      <c r="H326" s="832" t="s">
        <v>577</v>
      </c>
      <c r="I326" s="832" t="s">
        <v>2078</v>
      </c>
      <c r="J326" s="832" t="s">
        <v>2079</v>
      </c>
      <c r="K326" s="832" t="s">
        <v>2080</v>
      </c>
      <c r="L326" s="835">
        <v>33.44</v>
      </c>
      <c r="M326" s="835">
        <v>33.44</v>
      </c>
      <c r="N326" s="832">
        <v>1</v>
      </c>
      <c r="O326" s="836">
        <v>1</v>
      </c>
      <c r="P326" s="835">
        <v>33.44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13</v>
      </c>
      <c r="B327" s="832" t="s">
        <v>1462</v>
      </c>
      <c r="C327" s="832" t="s">
        <v>1468</v>
      </c>
      <c r="D327" s="833" t="s">
        <v>2865</v>
      </c>
      <c r="E327" s="834" t="s">
        <v>1481</v>
      </c>
      <c r="F327" s="832" t="s">
        <v>1463</v>
      </c>
      <c r="G327" s="832" t="s">
        <v>2081</v>
      </c>
      <c r="H327" s="832" t="s">
        <v>577</v>
      </c>
      <c r="I327" s="832" t="s">
        <v>2082</v>
      </c>
      <c r="J327" s="832" t="s">
        <v>2083</v>
      </c>
      <c r="K327" s="832" t="s">
        <v>2084</v>
      </c>
      <c r="L327" s="835">
        <v>68.819999999999993</v>
      </c>
      <c r="M327" s="835">
        <v>68.819999999999993</v>
      </c>
      <c r="N327" s="832">
        <v>1</v>
      </c>
      <c r="O327" s="836">
        <v>1</v>
      </c>
      <c r="P327" s="835">
        <v>68.819999999999993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13</v>
      </c>
      <c r="B328" s="832" t="s">
        <v>1462</v>
      </c>
      <c r="C328" s="832" t="s">
        <v>1468</v>
      </c>
      <c r="D328" s="833" t="s">
        <v>2865</v>
      </c>
      <c r="E328" s="834" t="s">
        <v>1481</v>
      </c>
      <c r="F328" s="832" t="s">
        <v>1463</v>
      </c>
      <c r="G328" s="832" t="s">
        <v>2085</v>
      </c>
      <c r="H328" s="832" t="s">
        <v>577</v>
      </c>
      <c r="I328" s="832" t="s">
        <v>2086</v>
      </c>
      <c r="J328" s="832" t="s">
        <v>2087</v>
      </c>
      <c r="K328" s="832" t="s">
        <v>2088</v>
      </c>
      <c r="L328" s="835">
        <v>101.78</v>
      </c>
      <c r="M328" s="835">
        <v>407.12</v>
      </c>
      <c r="N328" s="832">
        <v>4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13</v>
      </c>
      <c r="B329" s="832" t="s">
        <v>1462</v>
      </c>
      <c r="C329" s="832" t="s">
        <v>1468</v>
      </c>
      <c r="D329" s="833" t="s">
        <v>2865</v>
      </c>
      <c r="E329" s="834" t="s">
        <v>1481</v>
      </c>
      <c r="F329" s="832" t="s">
        <v>1463</v>
      </c>
      <c r="G329" s="832" t="s">
        <v>1698</v>
      </c>
      <c r="H329" s="832" t="s">
        <v>577</v>
      </c>
      <c r="I329" s="832" t="s">
        <v>1699</v>
      </c>
      <c r="J329" s="832" t="s">
        <v>958</v>
      </c>
      <c r="K329" s="832" t="s">
        <v>1700</v>
      </c>
      <c r="L329" s="835">
        <v>98.2</v>
      </c>
      <c r="M329" s="835">
        <v>2062.2000000000007</v>
      </c>
      <c r="N329" s="832">
        <v>21</v>
      </c>
      <c r="O329" s="836">
        <v>11</v>
      </c>
      <c r="P329" s="835">
        <v>687.40000000000009</v>
      </c>
      <c r="Q329" s="837">
        <v>0.33333333333333326</v>
      </c>
      <c r="R329" s="832">
        <v>7</v>
      </c>
      <c r="S329" s="837">
        <v>0.33333333333333331</v>
      </c>
      <c r="T329" s="836">
        <v>4</v>
      </c>
      <c r="U329" s="838">
        <v>0.36363636363636365</v>
      </c>
    </row>
    <row r="330" spans="1:21" ht="14.4" customHeight="1" x14ac:dyDescent="0.3">
      <c r="A330" s="831">
        <v>13</v>
      </c>
      <c r="B330" s="832" t="s">
        <v>1462</v>
      </c>
      <c r="C330" s="832" t="s">
        <v>1468</v>
      </c>
      <c r="D330" s="833" t="s">
        <v>2865</v>
      </c>
      <c r="E330" s="834" t="s">
        <v>1481</v>
      </c>
      <c r="F330" s="832" t="s">
        <v>1463</v>
      </c>
      <c r="G330" s="832" t="s">
        <v>1698</v>
      </c>
      <c r="H330" s="832" t="s">
        <v>577</v>
      </c>
      <c r="I330" s="832" t="s">
        <v>2089</v>
      </c>
      <c r="J330" s="832" t="s">
        <v>958</v>
      </c>
      <c r="K330" s="832" t="s">
        <v>2090</v>
      </c>
      <c r="L330" s="835">
        <v>55.16</v>
      </c>
      <c r="M330" s="835">
        <v>1930.5999999999997</v>
      </c>
      <c r="N330" s="832">
        <v>35</v>
      </c>
      <c r="O330" s="836">
        <v>7</v>
      </c>
      <c r="P330" s="835">
        <v>1599.6399999999996</v>
      </c>
      <c r="Q330" s="837">
        <v>0.82857142857142851</v>
      </c>
      <c r="R330" s="832">
        <v>29</v>
      </c>
      <c r="S330" s="837">
        <v>0.82857142857142863</v>
      </c>
      <c r="T330" s="836">
        <v>6</v>
      </c>
      <c r="U330" s="838">
        <v>0.8571428571428571</v>
      </c>
    </row>
    <row r="331" spans="1:21" ht="14.4" customHeight="1" x14ac:dyDescent="0.3">
      <c r="A331" s="831">
        <v>13</v>
      </c>
      <c r="B331" s="832" t="s">
        <v>1462</v>
      </c>
      <c r="C331" s="832" t="s">
        <v>1468</v>
      </c>
      <c r="D331" s="833" t="s">
        <v>2865</v>
      </c>
      <c r="E331" s="834" t="s">
        <v>1481</v>
      </c>
      <c r="F331" s="832" t="s">
        <v>1463</v>
      </c>
      <c r="G331" s="832" t="s">
        <v>1705</v>
      </c>
      <c r="H331" s="832" t="s">
        <v>612</v>
      </c>
      <c r="I331" s="832" t="s">
        <v>1833</v>
      </c>
      <c r="J331" s="832" t="s">
        <v>668</v>
      </c>
      <c r="K331" s="832" t="s">
        <v>1438</v>
      </c>
      <c r="L331" s="835">
        <v>0</v>
      </c>
      <c r="M331" s="835">
        <v>0</v>
      </c>
      <c r="N331" s="832">
        <v>1</v>
      </c>
      <c r="O331" s="836">
        <v>1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13</v>
      </c>
      <c r="B332" s="832" t="s">
        <v>1462</v>
      </c>
      <c r="C332" s="832" t="s">
        <v>1468</v>
      </c>
      <c r="D332" s="833" t="s">
        <v>2865</v>
      </c>
      <c r="E332" s="834" t="s">
        <v>1481</v>
      </c>
      <c r="F332" s="832" t="s">
        <v>1463</v>
      </c>
      <c r="G332" s="832" t="s">
        <v>1705</v>
      </c>
      <c r="H332" s="832" t="s">
        <v>612</v>
      </c>
      <c r="I332" s="832" t="s">
        <v>1396</v>
      </c>
      <c r="J332" s="832" t="s">
        <v>668</v>
      </c>
      <c r="K332" s="832" t="s">
        <v>1397</v>
      </c>
      <c r="L332" s="835">
        <v>0</v>
      </c>
      <c r="M332" s="835">
        <v>0</v>
      </c>
      <c r="N332" s="832">
        <v>5</v>
      </c>
      <c r="O332" s="836">
        <v>2</v>
      </c>
      <c r="P332" s="835">
        <v>0</v>
      </c>
      <c r="Q332" s="837"/>
      <c r="R332" s="832">
        <v>3</v>
      </c>
      <c r="S332" s="837">
        <v>0.6</v>
      </c>
      <c r="T332" s="836">
        <v>0.5</v>
      </c>
      <c r="U332" s="838">
        <v>0.25</v>
      </c>
    </row>
    <row r="333" spans="1:21" ht="14.4" customHeight="1" x14ac:dyDescent="0.3">
      <c r="A333" s="831">
        <v>13</v>
      </c>
      <c r="B333" s="832" t="s">
        <v>1462</v>
      </c>
      <c r="C333" s="832" t="s">
        <v>1468</v>
      </c>
      <c r="D333" s="833" t="s">
        <v>2865</v>
      </c>
      <c r="E333" s="834" t="s">
        <v>1481</v>
      </c>
      <c r="F333" s="832" t="s">
        <v>1463</v>
      </c>
      <c r="G333" s="832" t="s">
        <v>1705</v>
      </c>
      <c r="H333" s="832" t="s">
        <v>612</v>
      </c>
      <c r="I333" s="832" t="s">
        <v>1398</v>
      </c>
      <c r="J333" s="832" t="s">
        <v>665</v>
      </c>
      <c r="K333" s="832" t="s">
        <v>1399</v>
      </c>
      <c r="L333" s="835">
        <v>0</v>
      </c>
      <c r="M333" s="835">
        <v>0</v>
      </c>
      <c r="N333" s="832">
        <v>7</v>
      </c>
      <c r="O333" s="836">
        <v>3</v>
      </c>
      <c r="P333" s="835">
        <v>0</v>
      </c>
      <c r="Q333" s="837"/>
      <c r="R333" s="832">
        <v>6</v>
      </c>
      <c r="S333" s="837">
        <v>0.8571428571428571</v>
      </c>
      <c r="T333" s="836">
        <v>2.5</v>
      </c>
      <c r="U333" s="838">
        <v>0.83333333333333337</v>
      </c>
    </row>
    <row r="334" spans="1:21" ht="14.4" customHeight="1" x14ac:dyDescent="0.3">
      <c r="A334" s="831">
        <v>13</v>
      </c>
      <c r="B334" s="832" t="s">
        <v>1462</v>
      </c>
      <c r="C334" s="832" t="s">
        <v>1468</v>
      </c>
      <c r="D334" s="833" t="s">
        <v>2865</v>
      </c>
      <c r="E334" s="834" t="s">
        <v>1481</v>
      </c>
      <c r="F334" s="832" t="s">
        <v>1463</v>
      </c>
      <c r="G334" s="832" t="s">
        <v>1839</v>
      </c>
      <c r="H334" s="832" t="s">
        <v>612</v>
      </c>
      <c r="I334" s="832" t="s">
        <v>1383</v>
      </c>
      <c r="J334" s="832" t="s">
        <v>1000</v>
      </c>
      <c r="K334" s="832" t="s">
        <v>1384</v>
      </c>
      <c r="L334" s="835">
        <v>0</v>
      </c>
      <c r="M334" s="835">
        <v>0</v>
      </c>
      <c r="N334" s="832">
        <v>6</v>
      </c>
      <c r="O334" s="836">
        <v>2.5</v>
      </c>
      <c r="P334" s="835">
        <v>0</v>
      </c>
      <c r="Q334" s="837"/>
      <c r="R334" s="832">
        <v>6</v>
      </c>
      <c r="S334" s="837">
        <v>1</v>
      </c>
      <c r="T334" s="836">
        <v>2.5</v>
      </c>
      <c r="U334" s="838">
        <v>1</v>
      </c>
    </row>
    <row r="335" spans="1:21" ht="14.4" customHeight="1" x14ac:dyDescent="0.3">
      <c r="A335" s="831">
        <v>13</v>
      </c>
      <c r="B335" s="832" t="s">
        <v>1462</v>
      </c>
      <c r="C335" s="832" t="s">
        <v>1468</v>
      </c>
      <c r="D335" s="833" t="s">
        <v>2865</v>
      </c>
      <c r="E335" s="834" t="s">
        <v>1481</v>
      </c>
      <c r="F335" s="832" t="s">
        <v>1463</v>
      </c>
      <c r="G335" s="832" t="s">
        <v>2091</v>
      </c>
      <c r="H335" s="832" t="s">
        <v>612</v>
      </c>
      <c r="I335" s="832" t="s">
        <v>1196</v>
      </c>
      <c r="J335" s="832" t="s">
        <v>1197</v>
      </c>
      <c r="K335" s="832" t="s">
        <v>1198</v>
      </c>
      <c r="L335" s="835">
        <v>414.07</v>
      </c>
      <c r="M335" s="835">
        <v>414.07</v>
      </c>
      <c r="N335" s="832">
        <v>1</v>
      </c>
      <c r="O335" s="836">
        <v>0.5</v>
      </c>
      <c r="P335" s="835">
        <v>414.07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13</v>
      </c>
      <c r="B336" s="832" t="s">
        <v>1462</v>
      </c>
      <c r="C336" s="832" t="s">
        <v>1468</v>
      </c>
      <c r="D336" s="833" t="s">
        <v>2865</v>
      </c>
      <c r="E336" s="834" t="s">
        <v>1481</v>
      </c>
      <c r="F336" s="832" t="s">
        <v>1463</v>
      </c>
      <c r="G336" s="832" t="s">
        <v>2092</v>
      </c>
      <c r="H336" s="832" t="s">
        <v>577</v>
      </c>
      <c r="I336" s="832" t="s">
        <v>2093</v>
      </c>
      <c r="J336" s="832" t="s">
        <v>2094</v>
      </c>
      <c r="K336" s="832" t="s">
        <v>2095</v>
      </c>
      <c r="L336" s="835">
        <v>0</v>
      </c>
      <c r="M336" s="835">
        <v>0</v>
      </c>
      <c r="N336" s="832">
        <v>1</v>
      </c>
      <c r="O336" s="836">
        <v>1</v>
      </c>
      <c r="P336" s="835">
        <v>0</v>
      </c>
      <c r="Q336" s="837"/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13</v>
      </c>
      <c r="B337" s="832" t="s">
        <v>1462</v>
      </c>
      <c r="C337" s="832" t="s">
        <v>1468</v>
      </c>
      <c r="D337" s="833" t="s">
        <v>2865</v>
      </c>
      <c r="E337" s="834" t="s">
        <v>1481</v>
      </c>
      <c r="F337" s="832" t="s">
        <v>1463</v>
      </c>
      <c r="G337" s="832" t="s">
        <v>2096</v>
      </c>
      <c r="H337" s="832" t="s">
        <v>577</v>
      </c>
      <c r="I337" s="832" t="s">
        <v>2097</v>
      </c>
      <c r="J337" s="832" t="s">
        <v>2098</v>
      </c>
      <c r="K337" s="832" t="s">
        <v>2099</v>
      </c>
      <c r="L337" s="835">
        <v>91.19</v>
      </c>
      <c r="M337" s="835">
        <v>91.19</v>
      </c>
      <c r="N337" s="832">
        <v>1</v>
      </c>
      <c r="O337" s="836">
        <v>1</v>
      </c>
      <c r="P337" s="835">
        <v>91.19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13</v>
      </c>
      <c r="B338" s="832" t="s">
        <v>1462</v>
      </c>
      <c r="C338" s="832" t="s">
        <v>1468</v>
      </c>
      <c r="D338" s="833" t="s">
        <v>2865</v>
      </c>
      <c r="E338" s="834" t="s">
        <v>1481</v>
      </c>
      <c r="F338" s="832" t="s">
        <v>1463</v>
      </c>
      <c r="G338" s="832" t="s">
        <v>1714</v>
      </c>
      <c r="H338" s="832" t="s">
        <v>612</v>
      </c>
      <c r="I338" s="832" t="s">
        <v>1308</v>
      </c>
      <c r="J338" s="832" t="s">
        <v>1029</v>
      </c>
      <c r="K338" s="832" t="s">
        <v>1309</v>
      </c>
      <c r="L338" s="835">
        <v>154.36000000000001</v>
      </c>
      <c r="M338" s="835">
        <v>617.44000000000005</v>
      </c>
      <c r="N338" s="832">
        <v>4</v>
      </c>
      <c r="O338" s="836">
        <v>4</v>
      </c>
      <c r="P338" s="835">
        <v>463.08000000000004</v>
      </c>
      <c r="Q338" s="837">
        <v>0.75</v>
      </c>
      <c r="R338" s="832">
        <v>3</v>
      </c>
      <c r="S338" s="837">
        <v>0.75</v>
      </c>
      <c r="T338" s="836">
        <v>3</v>
      </c>
      <c r="U338" s="838">
        <v>0.75</v>
      </c>
    </row>
    <row r="339" spans="1:21" ht="14.4" customHeight="1" x14ac:dyDescent="0.3">
      <c r="A339" s="831">
        <v>13</v>
      </c>
      <c r="B339" s="832" t="s">
        <v>1462</v>
      </c>
      <c r="C339" s="832" t="s">
        <v>1468</v>
      </c>
      <c r="D339" s="833" t="s">
        <v>2865</v>
      </c>
      <c r="E339" s="834" t="s">
        <v>1481</v>
      </c>
      <c r="F339" s="832" t="s">
        <v>1463</v>
      </c>
      <c r="G339" s="832" t="s">
        <v>1714</v>
      </c>
      <c r="H339" s="832" t="s">
        <v>612</v>
      </c>
      <c r="I339" s="832" t="s">
        <v>1724</v>
      </c>
      <c r="J339" s="832" t="s">
        <v>1725</v>
      </c>
      <c r="K339" s="832" t="s">
        <v>1726</v>
      </c>
      <c r="L339" s="835">
        <v>75.73</v>
      </c>
      <c r="M339" s="835">
        <v>227.19</v>
      </c>
      <c r="N339" s="832">
        <v>3</v>
      </c>
      <c r="O339" s="836">
        <v>3</v>
      </c>
      <c r="P339" s="835">
        <v>75.73</v>
      </c>
      <c r="Q339" s="837">
        <v>0.33333333333333337</v>
      </c>
      <c r="R339" s="832">
        <v>1</v>
      </c>
      <c r="S339" s="837">
        <v>0.33333333333333331</v>
      </c>
      <c r="T339" s="836">
        <v>1</v>
      </c>
      <c r="U339" s="838">
        <v>0.33333333333333331</v>
      </c>
    </row>
    <row r="340" spans="1:21" ht="14.4" customHeight="1" x14ac:dyDescent="0.3">
      <c r="A340" s="831">
        <v>13</v>
      </c>
      <c r="B340" s="832" t="s">
        <v>1462</v>
      </c>
      <c r="C340" s="832" t="s">
        <v>1468</v>
      </c>
      <c r="D340" s="833" t="s">
        <v>2865</v>
      </c>
      <c r="E340" s="834" t="s">
        <v>1481</v>
      </c>
      <c r="F340" s="832" t="s">
        <v>1463</v>
      </c>
      <c r="G340" s="832" t="s">
        <v>1840</v>
      </c>
      <c r="H340" s="832" t="s">
        <v>577</v>
      </c>
      <c r="I340" s="832" t="s">
        <v>2100</v>
      </c>
      <c r="J340" s="832" t="s">
        <v>1842</v>
      </c>
      <c r="K340" s="832" t="s">
        <v>2101</v>
      </c>
      <c r="L340" s="835">
        <v>0</v>
      </c>
      <c r="M340" s="835">
        <v>0</v>
      </c>
      <c r="N340" s="832">
        <v>4</v>
      </c>
      <c r="O340" s="836">
        <v>1.5</v>
      </c>
      <c r="P340" s="835"/>
      <c r="Q340" s="837"/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13</v>
      </c>
      <c r="B341" s="832" t="s">
        <v>1462</v>
      </c>
      <c r="C341" s="832" t="s">
        <v>1468</v>
      </c>
      <c r="D341" s="833" t="s">
        <v>2865</v>
      </c>
      <c r="E341" s="834" t="s">
        <v>1481</v>
      </c>
      <c r="F341" s="832" t="s">
        <v>1464</v>
      </c>
      <c r="G341" s="832" t="s">
        <v>1846</v>
      </c>
      <c r="H341" s="832" t="s">
        <v>577</v>
      </c>
      <c r="I341" s="832" t="s">
        <v>2102</v>
      </c>
      <c r="J341" s="832" t="s">
        <v>1487</v>
      </c>
      <c r="K341" s="832"/>
      <c r="L341" s="835">
        <v>0</v>
      </c>
      <c r="M341" s="835">
        <v>0</v>
      </c>
      <c r="N341" s="832">
        <v>1</v>
      </c>
      <c r="O341" s="836">
        <v>1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13</v>
      </c>
      <c r="B342" s="832" t="s">
        <v>1462</v>
      </c>
      <c r="C342" s="832" t="s">
        <v>1468</v>
      </c>
      <c r="D342" s="833" t="s">
        <v>2865</v>
      </c>
      <c r="E342" s="834" t="s">
        <v>1482</v>
      </c>
      <c r="F342" s="832" t="s">
        <v>1463</v>
      </c>
      <c r="G342" s="832" t="s">
        <v>2103</v>
      </c>
      <c r="H342" s="832" t="s">
        <v>577</v>
      </c>
      <c r="I342" s="832" t="s">
        <v>2104</v>
      </c>
      <c r="J342" s="832" t="s">
        <v>2105</v>
      </c>
      <c r="K342" s="832" t="s">
        <v>614</v>
      </c>
      <c r="L342" s="835">
        <v>72.55</v>
      </c>
      <c r="M342" s="835">
        <v>145.1</v>
      </c>
      <c r="N342" s="832">
        <v>2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13</v>
      </c>
      <c r="B343" s="832" t="s">
        <v>1462</v>
      </c>
      <c r="C343" s="832" t="s">
        <v>1468</v>
      </c>
      <c r="D343" s="833" t="s">
        <v>2865</v>
      </c>
      <c r="E343" s="834" t="s">
        <v>1482</v>
      </c>
      <c r="F343" s="832" t="s">
        <v>1463</v>
      </c>
      <c r="G343" s="832" t="s">
        <v>2103</v>
      </c>
      <c r="H343" s="832" t="s">
        <v>612</v>
      </c>
      <c r="I343" s="832" t="s">
        <v>1348</v>
      </c>
      <c r="J343" s="832" t="s">
        <v>613</v>
      </c>
      <c r="K343" s="832" t="s">
        <v>614</v>
      </c>
      <c r="L343" s="835">
        <v>72.55</v>
      </c>
      <c r="M343" s="835">
        <v>362.75</v>
      </c>
      <c r="N343" s="832">
        <v>5</v>
      </c>
      <c r="O343" s="836">
        <v>1.5</v>
      </c>
      <c r="P343" s="835">
        <v>362.75</v>
      </c>
      <c r="Q343" s="837">
        <v>1</v>
      </c>
      <c r="R343" s="832">
        <v>5</v>
      </c>
      <c r="S343" s="837">
        <v>1</v>
      </c>
      <c r="T343" s="836">
        <v>1.5</v>
      </c>
      <c r="U343" s="838">
        <v>1</v>
      </c>
    </row>
    <row r="344" spans="1:21" ht="14.4" customHeight="1" x14ac:dyDescent="0.3">
      <c r="A344" s="831">
        <v>13</v>
      </c>
      <c r="B344" s="832" t="s">
        <v>1462</v>
      </c>
      <c r="C344" s="832" t="s">
        <v>1468</v>
      </c>
      <c r="D344" s="833" t="s">
        <v>2865</v>
      </c>
      <c r="E344" s="834" t="s">
        <v>1482</v>
      </c>
      <c r="F344" s="832" t="s">
        <v>1463</v>
      </c>
      <c r="G344" s="832" t="s">
        <v>1524</v>
      </c>
      <c r="H344" s="832" t="s">
        <v>612</v>
      </c>
      <c r="I344" s="832" t="s">
        <v>1525</v>
      </c>
      <c r="J344" s="832" t="s">
        <v>1526</v>
      </c>
      <c r="K344" s="832" t="s">
        <v>1527</v>
      </c>
      <c r="L344" s="835">
        <v>103.8</v>
      </c>
      <c r="M344" s="835">
        <v>311.39999999999998</v>
      </c>
      <c r="N344" s="832">
        <v>3</v>
      </c>
      <c r="O344" s="836">
        <v>1</v>
      </c>
      <c r="P344" s="835">
        <v>311.39999999999998</v>
      </c>
      <c r="Q344" s="837">
        <v>1</v>
      </c>
      <c r="R344" s="832">
        <v>3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13</v>
      </c>
      <c r="B345" s="832" t="s">
        <v>1462</v>
      </c>
      <c r="C345" s="832" t="s">
        <v>1468</v>
      </c>
      <c r="D345" s="833" t="s">
        <v>2865</v>
      </c>
      <c r="E345" s="834" t="s">
        <v>1482</v>
      </c>
      <c r="F345" s="832" t="s">
        <v>1463</v>
      </c>
      <c r="G345" s="832" t="s">
        <v>1524</v>
      </c>
      <c r="H345" s="832" t="s">
        <v>577</v>
      </c>
      <c r="I345" s="832" t="s">
        <v>1529</v>
      </c>
      <c r="J345" s="832" t="s">
        <v>1530</v>
      </c>
      <c r="K345" s="832" t="s">
        <v>1527</v>
      </c>
      <c r="L345" s="835">
        <v>103.8</v>
      </c>
      <c r="M345" s="835">
        <v>622.79999999999995</v>
      </c>
      <c r="N345" s="832">
        <v>6</v>
      </c>
      <c r="O345" s="836">
        <v>2</v>
      </c>
      <c r="P345" s="835">
        <v>622.79999999999995</v>
      </c>
      <c r="Q345" s="837">
        <v>1</v>
      </c>
      <c r="R345" s="832">
        <v>6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13</v>
      </c>
      <c r="B346" s="832" t="s">
        <v>1462</v>
      </c>
      <c r="C346" s="832" t="s">
        <v>1468</v>
      </c>
      <c r="D346" s="833" t="s">
        <v>2865</v>
      </c>
      <c r="E346" s="834" t="s">
        <v>1482</v>
      </c>
      <c r="F346" s="832" t="s">
        <v>1463</v>
      </c>
      <c r="G346" s="832" t="s">
        <v>1524</v>
      </c>
      <c r="H346" s="832" t="s">
        <v>577</v>
      </c>
      <c r="I346" s="832" t="s">
        <v>1536</v>
      </c>
      <c r="J346" s="832" t="s">
        <v>1537</v>
      </c>
      <c r="K346" s="832" t="s">
        <v>1527</v>
      </c>
      <c r="L346" s="835">
        <v>103.8</v>
      </c>
      <c r="M346" s="835">
        <v>207.6</v>
      </c>
      <c r="N346" s="832">
        <v>2</v>
      </c>
      <c r="O346" s="836">
        <v>1</v>
      </c>
      <c r="P346" s="835">
        <v>207.6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13</v>
      </c>
      <c r="B347" s="832" t="s">
        <v>1462</v>
      </c>
      <c r="C347" s="832" t="s">
        <v>1468</v>
      </c>
      <c r="D347" s="833" t="s">
        <v>2865</v>
      </c>
      <c r="E347" s="834" t="s">
        <v>1482</v>
      </c>
      <c r="F347" s="832" t="s">
        <v>1463</v>
      </c>
      <c r="G347" s="832" t="s">
        <v>2106</v>
      </c>
      <c r="H347" s="832" t="s">
        <v>612</v>
      </c>
      <c r="I347" s="832" t="s">
        <v>2107</v>
      </c>
      <c r="J347" s="832" t="s">
        <v>2108</v>
      </c>
      <c r="K347" s="832" t="s">
        <v>1970</v>
      </c>
      <c r="L347" s="835">
        <v>234.07</v>
      </c>
      <c r="M347" s="835">
        <v>234.07</v>
      </c>
      <c r="N347" s="832">
        <v>1</v>
      </c>
      <c r="O347" s="836">
        <v>0.5</v>
      </c>
      <c r="P347" s="835">
        <v>234.07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13</v>
      </c>
      <c r="B348" s="832" t="s">
        <v>1462</v>
      </c>
      <c r="C348" s="832" t="s">
        <v>1468</v>
      </c>
      <c r="D348" s="833" t="s">
        <v>2865</v>
      </c>
      <c r="E348" s="834" t="s">
        <v>1482</v>
      </c>
      <c r="F348" s="832" t="s">
        <v>1463</v>
      </c>
      <c r="G348" s="832" t="s">
        <v>1559</v>
      </c>
      <c r="H348" s="832" t="s">
        <v>612</v>
      </c>
      <c r="I348" s="832" t="s">
        <v>1424</v>
      </c>
      <c r="J348" s="832" t="s">
        <v>996</v>
      </c>
      <c r="K348" s="832" t="s">
        <v>1425</v>
      </c>
      <c r="L348" s="835">
        <v>117.55</v>
      </c>
      <c r="M348" s="835">
        <v>117.55</v>
      </c>
      <c r="N348" s="832">
        <v>1</v>
      </c>
      <c r="O348" s="836">
        <v>0.5</v>
      </c>
      <c r="P348" s="835">
        <v>117.55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13</v>
      </c>
      <c r="B349" s="832" t="s">
        <v>1462</v>
      </c>
      <c r="C349" s="832" t="s">
        <v>1468</v>
      </c>
      <c r="D349" s="833" t="s">
        <v>2865</v>
      </c>
      <c r="E349" s="834" t="s">
        <v>1482</v>
      </c>
      <c r="F349" s="832" t="s">
        <v>1463</v>
      </c>
      <c r="G349" s="832" t="s">
        <v>1559</v>
      </c>
      <c r="H349" s="832" t="s">
        <v>612</v>
      </c>
      <c r="I349" s="832" t="s">
        <v>1560</v>
      </c>
      <c r="J349" s="832" t="s">
        <v>996</v>
      </c>
      <c r="K349" s="832" t="s">
        <v>1561</v>
      </c>
      <c r="L349" s="835">
        <v>0</v>
      </c>
      <c r="M349" s="835">
        <v>0</v>
      </c>
      <c r="N349" s="832">
        <v>1</v>
      </c>
      <c r="O349" s="836">
        <v>1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13</v>
      </c>
      <c r="B350" s="832" t="s">
        <v>1462</v>
      </c>
      <c r="C350" s="832" t="s">
        <v>1468</v>
      </c>
      <c r="D350" s="833" t="s">
        <v>2865</v>
      </c>
      <c r="E350" s="834" t="s">
        <v>1482</v>
      </c>
      <c r="F350" s="832" t="s">
        <v>1463</v>
      </c>
      <c r="G350" s="832" t="s">
        <v>2109</v>
      </c>
      <c r="H350" s="832" t="s">
        <v>577</v>
      </c>
      <c r="I350" s="832" t="s">
        <v>2110</v>
      </c>
      <c r="J350" s="832" t="s">
        <v>2111</v>
      </c>
      <c r="K350" s="832" t="s">
        <v>2112</v>
      </c>
      <c r="L350" s="835">
        <v>58.86</v>
      </c>
      <c r="M350" s="835">
        <v>117.72</v>
      </c>
      <c r="N350" s="832">
        <v>2</v>
      </c>
      <c r="O350" s="836">
        <v>1</v>
      </c>
      <c r="P350" s="835">
        <v>117.72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13</v>
      </c>
      <c r="B351" s="832" t="s">
        <v>1462</v>
      </c>
      <c r="C351" s="832" t="s">
        <v>1468</v>
      </c>
      <c r="D351" s="833" t="s">
        <v>2865</v>
      </c>
      <c r="E351" s="834" t="s">
        <v>1482</v>
      </c>
      <c r="F351" s="832" t="s">
        <v>1463</v>
      </c>
      <c r="G351" s="832" t="s">
        <v>1566</v>
      </c>
      <c r="H351" s="832" t="s">
        <v>577</v>
      </c>
      <c r="I351" s="832" t="s">
        <v>1567</v>
      </c>
      <c r="J351" s="832" t="s">
        <v>1568</v>
      </c>
      <c r="K351" s="832" t="s">
        <v>674</v>
      </c>
      <c r="L351" s="835">
        <v>75.819999999999993</v>
      </c>
      <c r="M351" s="835">
        <v>75.819999999999993</v>
      </c>
      <c r="N351" s="832">
        <v>1</v>
      </c>
      <c r="O351" s="836">
        <v>0.5</v>
      </c>
      <c r="P351" s="835">
        <v>75.819999999999993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13</v>
      </c>
      <c r="B352" s="832" t="s">
        <v>1462</v>
      </c>
      <c r="C352" s="832" t="s">
        <v>1468</v>
      </c>
      <c r="D352" s="833" t="s">
        <v>2865</v>
      </c>
      <c r="E352" s="834" t="s">
        <v>1482</v>
      </c>
      <c r="F352" s="832" t="s">
        <v>1463</v>
      </c>
      <c r="G352" s="832" t="s">
        <v>1573</v>
      </c>
      <c r="H352" s="832" t="s">
        <v>577</v>
      </c>
      <c r="I352" s="832" t="s">
        <v>1582</v>
      </c>
      <c r="J352" s="832" t="s">
        <v>1583</v>
      </c>
      <c r="K352" s="832" t="s">
        <v>1584</v>
      </c>
      <c r="L352" s="835">
        <v>29.39</v>
      </c>
      <c r="M352" s="835">
        <v>29.39</v>
      </c>
      <c r="N352" s="832">
        <v>1</v>
      </c>
      <c r="O352" s="836">
        <v>0.5</v>
      </c>
      <c r="P352" s="835">
        <v>29.39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13</v>
      </c>
      <c r="B353" s="832" t="s">
        <v>1462</v>
      </c>
      <c r="C353" s="832" t="s">
        <v>1468</v>
      </c>
      <c r="D353" s="833" t="s">
        <v>2865</v>
      </c>
      <c r="E353" s="834" t="s">
        <v>1482</v>
      </c>
      <c r="F353" s="832" t="s">
        <v>1463</v>
      </c>
      <c r="G353" s="832" t="s">
        <v>1589</v>
      </c>
      <c r="H353" s="832" t="s">
        <v>577</v>
      </c>
      <c r="I353" s="832" t="s">
        <v>1590</v>
      </c>
      <c r="J353" s="832" t="s">
        <v>1591</v>
      </c>
      <c r="K353" s="832" t="s">
        <v>1592</v>
      </c>
      <c r="L353" s="835">
        <v>0</v>
      </c>
      <c r="M353" s="835">
        <v>0</v>
      </c>
      <c r="N353" s="832">
        <v>7</v>
      </c>
      <c r="O353" s="836">
        <v>6.5</v>
      </c>
      <c r="P353" s="835">
        <v>0</v>
      </c>
      <c r="Q353" s="837"/>
      <c r="R353" s="832">
        <v>4</v>
      </c>
      <c r="S353" s="837">
        <v>0.5714285714285714</v>
      </c>
      <c r="T353" s="836">
        <v>3.5</v>
      </c>
      <c r="U353" s="838">
        <v>0.53846153846153844</v>
      </c>
    </row>
    <row r="354" spans="1:21" ht="14.4" customHeight="1" x14ac:dyDescent="0.3">
      <c r="A354" s="831">
        <v>13</v>
      </c>
      <c r="B354" s="832" t="s">
        <v>1462</v>
      </c>
      <c r="C354" s="832" t="s">
        <v>1468</v>
      </c>
      <c r="D354" s="833" t="s">
        <v>2865</v>
      </c>
      <c r="E354" s="834" t="s">
        <v>1482</v>
      </c>
      <c r="F354" s="832" t="s">
        <v>1463</v>
      </c>
      <c r="G354" s="832" t="s">
        <v>1596</v>
      </c>
      <c r="H354" s="832" t="s">
        <v>577</v>
      </c>
      <c r="I354" s="832" t="s">
        <v>2113</v>
      </c>
      <c r="J354" s="832" t="s">
        <v>688</v>
      </c>
      <c r="K354" s="832" t="s">
        <v>1598</v>
      </c>
      <c r="L354" s="835">
        <v>91.11</v>
      </c>
      <c r="M354" s="835">
        <v>546.66</v>
      </c>
      <c r="N354" s="832">
        <v>6</v>
      </c>
      <c r="O354" s="836">
        <v>2</v>
      </c>
      <c r="P354" s="835">
        <v>182.22</v>
      </c>
      <c r="Q354" s="837">
        <v>0.33333333333333337</v>
      </c>
      <c r="R354" s="832">
        <v>2</v>
      </c>
      <c r="S354" s="837">
        <v>0.33333333333333331</v>
      </c>
      <c r="T354" s="836">
        <v>0.5</v>
      </c>
      <c r="U354" s="838">
        <v>0.25</v>
      </c>
    </row>
    <row r="355" spans="1:21" ht="14.4" customHeight="1" x14ac:dyDescent="0.3">
      <c r="A355" s="831">
        <v>13</v>
      </c>
      <c r="B355" s="832" t="s">
        <v>1462</v>
      </c>
      <c r="C355" s="832" t="s">
        <v>1468</v>
      </c>
      <c r="D355" s="833" t="s">
        <v>2865</v>
      </c>
      <c r="E355" s="834" t="s">
        <v>1482</v>
      </c>
      <c r="F355" s="832" t="s">
        <v>1463</v>
      </c>
      <c r="G355" s="832" t="s">
        <v>1644</v>
      </c>
      <c r="H355" s="832" t="s">
        <v>577</v>
      </c>
      <c r="I355" s="832" t="s">
        <v>1645</v>
      </c>
      <c r="J355" s="832" t="s">
        <v>1065</v>
      </c>
      <c r="K355" s="832" t="s">
        <v>1646</v>
      </c>
      <c r="L355" s="835">
        <v>98.75</v>
      </c>
      <c r="M355" s="835">
        <v>197.5</v>
      </c>
      <c r="N355" s="832">
        <v>2</v>
      </c>
      <c r="O355" s="836">
        <v>1</v>
      </c>
      <c r="P355" s="835">
        <v>197.5</v>
      </c>
      <c r="Q355" s="837">
        <v>1</v>
      </c>
      <c r="R355" s="832">
        <v>2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13</v>
      </c>
      <c r="B356" s="832" t="s">
        <v>1462</v>
      </c>
      <c r="C356" s="832" t="s">
        <v>1468</v>
      </c>
      <c r="D356" s="833" t="s">
        <v>2865</v>
      </c>
      <c r="E356" s="834" t="s">
        <v>1482</v>
      </c>
      <c r="F356" s="832" t="s">
        <v>1463</v>
      </c>
      <c r="G356" s="832" t="s">
        <v>1644</v>
      </c>
      <c r="H356" s="832" t="s">
        <v>577</v>
      </c>
      <c r="I356" s="832" t="s">
        <v>2114</v>
      </c>
      <c r="J356" s="832" t="s">
        <v>1899</v>
      </c>
      <c r="K356" s="832" t="s">
        <v>2115</v>
      </c>
      <c r="L356" s="835">
        <v>23.27</v>
      </c>
      <c r="M356" s="835">
        <v>23.27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13</v>
      </c>
      <c r="B357" s="832" t="s">
        <v>1462</v>
      </c>
      <c r="C357" s="832" t="s">
        <v>1468</v>
      </c>
      <c r="D357" s="833" t="s">
        <v>2865</v>
      </c>
      <c r="E357" s="834" t="s">
        <v>1482</v>
      </c>
      <c r="F357" s="832" t="s">
        <v>1463</v>
      </c>
      <c r="G357" s="832" t="s">
        <v>2116</v>
      </c>
      <c r="H357" s="832" t="s">
        <v>577</v>
      </c>
      <c r="I357" s="832" t="s">
        <v>2117</v>
      </c>
      <c r="J357" s="832" t="s">
        <v>2118</v>
      </c>
      <c r="K357" s="832" t="s">
        <v>2119</v>
      </c>
      <c r="L357" s="835">
        <v>51.71</v>
      </c>
      <c r="M357" s="835">
        <v>51.71</v>
      </c>
      <c r="N357" s="832">
        <v>1</v>
      </c>
      <c r="O357" s="836">
        <v>1</v>
      </c>
      <c r="P357" s="835">
        <v>51.71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13</v>
      </c>
      <c r="B358" s="832" t="s">
        <v>1462</v>
      </c>
      <c r="C358" s="832" t="s">
        <v>1468</v>
      </c>
      <c r="D358" s="833" t="s">
        <v>2865</v>
      </c>
      <c r="E358" s="834" t="s">
        <v>1482</v>
      </c>
      <c r="F358" s="832" t="s">
        <v>1463</v>
      </c>
      <c r="G358" s="832" t="s">
        <v>1648</v>
      </c>
      <c r="H358" s="832" t="s">
        <v>577</v>
      </c>
      <c r="I358" s="832" t="s">
        <v>1649</v>
      </c>
      <c r="J358" s="832" t="s">
        <v>892</v>
      </c>
      <c r="K358" s="832" t="s">
        <v>1650</v>
      </c>
      <c r="L358" s="835">
        <v>147.85</v>
      </c>
      <c r="M358" s="835">
        <v>295.7</v>
      </c>
      <c r="N358" s="832">
        <v>2</v>
      </c>
      <c r="O358" s="836">
        <v>2</v>
      </c>
      <c r="P358" s="835">
        <v>295.7</v>
      </c>
      <c r="Q358" s="837">
        <v>1</v>
      </c>
      <c r="R358" s="832">
        <v>2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13</v>
      </c>
      <c r="B359" s="832" t="s">
        <v>1462</v>
      </c>
      <c r="C359" s="832" t="s">
        <v>1468</v>
      </c>
      <c r="D359" s="833" t="s">
        <v>2865</v>
      </c>
      <c r="E359" s="834" t="s">
        <v>1482</v>
      </c>
      <c r="F359" s="832" t="s">
        <v>1463</v>
      </c>
      <c r="G359" s="832" t="s">
        <v>1651</v>
      </c>
      <c r="H359" s="832" t="s">
        <v>612</v>
      </c>
      <c r="I359" s="832" t="s">
        <v>1431</v>
      </c>
      <c r="J359" s="832" t="s">
        <v>1432</v>
      </c>
      <c r="K359" s="832" t="s">
        <v>1433</v>
      </c>
      <c r="L359" s="835">
        <v>58.77</v>
      </c>
      <c r="M359" s="835">
        <v>117.54</v>
      </c>
      <c r="N359" s="832">
        <v>2</v>
      </c>
      <c r="O359" s="836">
        <v>1.5</v>
      </c>
      <c r="P359" s="835">
        <v>117.54</v>
      </c>
      <c r="Q359" s="837">
        <v>1</v>
      </c>
      <c r="R359" s="832">
        <v>2</v>
      </c>
      <c r="S359" s="837">
        <v>1</v>
      </c>
      <c r="T359" s="836">
        <v>1.5</v>
      </c>
      <c r="U359" s="838">
        <v>1</v>
      </c>
    </row>
    <row r="360" spans="1:21" ht="14.4" customHeight="1" x14ac:dyDescent="0.3">
      <c r="A360" s="831">
        <v>13</v>
      </c>
      <c r="B360" s="832" t="s">
        <v>1462</v>
      </c>
      <c r="C360" s="832" t="s">
        <v>1468</v>
      </c>
      <c r="D360" s="833" t="s">
        <v>2865</v>
      </c>
      <c r="E360" s="834" t="s">
        <v>1482</v>
      </c>
      <c r="F360" s="832" t="s">
        <v>1463</v>
      </c>
      <c r="G360" s="832" t="s">
        <v>1651</v>
      </c>
      <c r="H360" s="832" t="s">
        <v>612</v>
      </c>
      <c r="I360" s="832" t="s">
        <v>1434</v>
      </c>
      <c r="J360" s="832" t="s">
        <v>1432</v>
      </c>
      <c r="K360" s="832" t="s">
        <v>1435</v>
      </c>
      <c r="L360" s="835">
        <v>176.32</v>
      </c>
      <c r="M360" s="835">
        <v>528.96</v>
      </c>
      <c r="N360" s="832">
        <v>3</v>
      </c>
      <c r="O360" s="836">
        <v>1.5</v>
      </c>
      <c r="P360" s="835">
        <v>352.64</v>
      </c>
      <c r="Q360" s="837">
        <v>0.66666666666666663</v>
      </c>
      <c r="R360" s="832">
        <v>2</v>
      </c>
      <c r="S360" s="837">
        <v>0.66666666666666663</v>
      </c>
      <c r="T360" s="836">
        <v>1</v>
      </c>
      <c r="U360" s="838">
        <v>0.66666666666666663</v>
      </c>
    </row>
    <row r="361" spans="1:21" ht="14.4" customHeight="1" x14ac:dyDescent="0.3">
      <c r="A361" s="831">
        <v>13</v>
      </c>
      <c r="B361" s="832" t="s">
        <v>1462</v>
      </c>
      <c r="C361" s="832" t="s">
        <v>1468</v>
      </c>
      <c r="D361" s="833" t="s">
        <v>2865</v>
      </c>
      <c r="E361" s="834" t="s">
        <v>1482</v>
      </c>
      <c r="F361" s="832" t="s">
        <v>1463</v>
      </c>
      <c r="G361" s="832" t="s">
        <v>2120</v>
      </c>
      <c r="H361" s="832" t="s">
        <v>577</v>
      </c>
      <c r="I361" s="832" t="s">
        <v>2121</v>
      </c>
      <c r="J361" s="832" t="s">
        <v>2122</v>
      </c>
      <c r="K361" s="832" t="s">
        <v>1598</v>
      </c>
      <c r="L361" s="835">
        <v>43.21</v>
      </c>
      <c r="M361" s="835">
        <v>86.42</v>
      </c>
      <c r="N361" s="832">
        <v>2</v>
      </c>
      <c r="O361" s="836">
        <v>0.5</v>
      </c>
      <c r="P361" s="835">
        <v>86.42</v>
      </c>
      <c r="Q361" s="837">
        <v>1</v>
      </c>
      <c r="R361" s="832">
        <v>2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13</v>
      </c>
      <c r="B362" s="832" t="s">
        <v>1462</v>
      </c>
      <c r="C362" s="832" t="s">
        <v>1468</v>
      </c>
      <c r="D362" s="833" t="s">
        <v>2865</v>
      </c>
      <c r="E362" s="834" t="s">
        <v>1482</v>
      </c>
      <c r="F362" s="832" t="s">
        <v>1463</v>
      </c>
      <c r="G362" s="832" t="s">
        <v>1656</v>
      </c>
      <c r="H362" s="832" t="s">
        <v>612</v>
      </c>
      <c r="I362" s="832" t="s">
        <v>1413</v>
      </c>
      <c r="J362" s="832" t="s">
        <v>1414</v>
      </c>
      <c r="K362" s="832" t="s">
        <v>1415</v>
      </c>
      <c r="L362" s="835">
        <v>141.25</v>
      </c>
      <c r="M362" s="835">
        <v>2401.25</v>
      </c>
      <c r="N362" s="832">
        <v>17</v>
      </c>
      <c r="O362" s="836">
        <v>6</v>
      </c>
      <c r="P362" s="835">
        <v>1836.25</v>
      </c>
      <c r="Q362" s="837">
        <v>0.76470588235294112</v>
      </c>
      <c r="R362" s="832">
        <v>13</v>
      </c>
      <c r="S362" s="837">
        <v>0.76470588235294112</v>
      </c>
      <c r="T362" s="836">
        <v>4.5</v>
      </c>
      <c r="U362" s="838">
        <v>0.75</v>
      </c>
    </row>
    <row r="363" spans="1:21" ht="14.4" customHeight="1" x14ac:dyDescent="0.3">
      <c r="A363" s="831">
        <v>13</v>
      </c>
      <c r="B363" s="832" t="s">
        <v>1462</v>
      </c>
      <c r="C363" s="832" t="s">
        <v>1468</v>
      </c>
      <c r="D363" s="833" t="s">
        <v>2865</v>
      </c>
      <c r="E363" s="834" t="s">
        <v>1482</v>
      </c>
      <c r="F363" s="832" t="s">
        <v>1463</v>
      </c>
      <c r="G363" s="832" t="s">
        <v>2123</v>
      </c>
      <c r="H363" s="832" t="s">
        <v>577</v>
      </c>
      <c r="I363" s="832" t="s">
        <v>2124</v>
      </c>
      <c r="J363" s="832" t="s">
        <v>2125</v>
      </c>
      <c r="K363" s="832" t="s">
        <v>2126</v>
      </c>
      <c r="L363" s="835">
        <v>0</v>
      </c>
      <c r="M363" s="835">
        <v>0</v>
      </c>
      <c r="N363" s="832">
        <v>1</v>
      </c>
      <c r="O363" s="836">
        <v>1</v>
      </c>
      <c r="P363" s="835">
        <v>0</v>
      </c>
      <c r="Q363" s="837"/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13</v>
      </c>
      <c r="B364" s="832" t="s">
        <v>1462</v>
      </c>
      <c r="C364" s="832" t="s">
        <v>1468</v>
      </c>
      <c r="D364" s="833" t="s">
        <v>2865</v>
      </c>
      <c r="E364" s="834" t="s">
        <v>1482</v>
      </c>
      <c r="F364" s="832" t="s">
        <v>1463</v>
      </c>
      <c r="G364" s="832" t="s">
        <v>2123</v>
      </c>
      <c r="H364" s="832" t="s">
        <v>577</v>
      </c>
      <c r="I364" s="832" t="s">
        <v>2127</v>
      </c>
      <c r="J364" s="832" t="s">
        <v>2125</v>
      </c>
      <c r="K364" s="832" t="s">
        <v>2128</v>
      </c>
      <c r="L364" s="835">
        <v>0</v>
      </c>
      <c r="M364" s="835">
        <v>0</v>
      </c>
      <c r="N364" s="832">
        <v>2</v>
      </c>
      <c r="O364" s="836">
        <v>2</v>
      </c>
      <c r="P364" s="835">
        <v>0</v>
      </c>
      <c r="Q364" s="837"/>
      <c r="R364" s="832">
        <v>2</v>
      </c>
      <c r="S364" s="837">
        <v>1</v>
      </c>
      <c r="T364" s="836">
        <v>2</v>
      </c>
      <c r="U364" s="838">
        <v>1</v>
      </c>
    </row>
    <row r="365" spans="1:21" ht="14.4" customHeight="1" x14ac:dyDescent="0.3">
      <c r="A365" s="831">
        <v>13</v>
      </c>
      <c r="B365" s="832" t="s">
        <v>1462</v>
      </c>
      <c r="C365" s="832" t="s">
        <v>1468</v>
      </c>
      <c r="D365" s="833" t="s">
        <v>2865</v>
      </c>
      <c r="E365" s="834" t="s">
        <v>1482</v>
      </c>
      <c r="F365" s="832" t="s">
        <v>1463</v>
      </c>
      <c r="G365" s="832" t="s">
        <v>1671</v>
      </c>
      <c r="H365" s="832" t="s">
        <v>577</v>
      </c>
      <c r="I365" s="832" t="s">
        <v>2129</v>
      </c>
      <c r="J365" s="832" t="s">
        <v>770</v>
      </c>
      <c r="K365" s="832" t="s">
        <v>1814</v>
      </c>
      <c r="L365" s="835">
        <v>103.67</v>
      </c>
      <c r="M365" s="835">
        <v>103.67</v>
      </c>
      <c r="N365" s="832">
        <v>1</v>
      </c>
      <c r="O365" s="836">
        <v>1</v>
      </c>
      <c r="P365" s="835">
        <v>103.67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13</v>
      </c>
      <c r="B366" s="832" t="s">
        <v>1462</v>
      </c>
      <c r="C366" s="832" t="s">
        <v>1468</v>
      </c>
      <c r="D366" s="833" t="s">
        <v>2865</v>
      </c>
      <c r="E366" s="834" t="s">
        <v>1482</v>
      </c>
      <c r="F366" s="832" t="s">
        <v>1463</v>
      </c>
      <c r="G366" s="832" t="s">
        <v>1671</v>
      </c>
      <c r="H366" s="832" t="s">
        <v>577</v>
      </c>
      <c r="I366" s="832" t="s">
        <v>1813</v>
      </c>
      <c r="J366" s="832" t="s">
        <v>770</v>
      </c>
      <c r="K366" s="832" t="s">
        <v>1814</v>
      </c>
      <c r="L366" s="835">
        <v>103.67</v>
      </c>
      <c r="M366" s="835">
        <v>207.34</v>
      </c>
      <c r="N366" s="832">
        <v>2</v>
      </c>
      <c r="O366" s="836">
        <v>1</v>
      </c>
      <c r="P366" s="835">
        <v>207.34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13</v>
      </c>
      <c r="B367" s="832" t="s">
        <v>1462</v>
      </c>
      <c r="C367" s="832" t="s">
        <v>1468</v>
      </c>
      <c r="D367" s="833" t="s">
        <v>2865</v>
      </c>
      <c r="E367" s="834" t="s">
        <v>1482</v>
      </c>
      <c r="F367" s="832" t="s">
        <v>1463</v>
      </c>
      <c r="G367" s="832" t="s">
        <v>2130</v>
      </c>
      <c r="H367" s="832" t="s">
        <v>612</v>
      </c>
      <c r="I367" s="832" t="s">
        <v>2131</v>
      </c>
      <c r="J367" s="832" t="s">
        <v>2132</v>
      </c>
      <c r="K367" s="832" t="s">
        <v>2133</v>
      </c>
      <c r="L367" s="835">
        <v>286.18</v>
      </c>
      <c r="M367" s="835">
        <v>572.36</v>
      </c>
      <c r="N367" s="832">
        <v>2</v>
      </c>
      <c r="O367" s="836">
        <v>1</v>
      </c>
      <c r="P367" s="835">
        <v>572.36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13</v>
      </c>
      <c r="B368" s="832" t="s">
        <v>1462</v>
      </c>
      <c r="C368" s="832" t="s">
        <v>1468</v>
      </c>
      <c r="D368" s="833" t="s">
        <v>2865</v>
      </c>
      <c r="E368" s="834" t="s">
        <v>1482</v>
      </c>
      <c r="F368" s="832" t="s">
        <v>1463</v>
      </c>
      <c r="G368" s="832" t="s">
        <v>1682</v>
      </c>
      <c r="H368" s="832" t="s">
        <v>577</v>
      </c>
      <c r="I368" s="832" t="s">
        <v>1815</v>
      </c>
      <c r="J368" s="832" t="s">
        <v>1816</v>
      </c>
      <c r="K368" s="832" t="s">
        <v>1817</v>
      </c>
      <c r="L368" s="835">
        <v>21.92</v>
      </c>
      <c r="M368" s="835">
        <v>87.68</v>
      </c>
      <c r="N368" s="832">
        <v>4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13</v>
      </c>
      <c r="B369" s="832" t="s">
        <v>1462</v>
      </c>
      <c r="C369" s="832" t="s">
        <v>1468</v>
      </c>
      <c r="D369" s="833" t="s">
        <v>2865</v>
      </c>
      <c r="E369" s="834" t="s">
        <v>1482</v>
      </c>
      <c r="F369" s="832" t="s">
        <v>1463</v>
      </c>
      <c r="G369" s="832" t="s">
        <v>2134</v>
      </c>
      <c r="H369" s="832" t="s">
        <v>577</v>
      </c>
      <c r="I369" s="832" t="s">
        <v>2135</v>
      </c>
      <c r="J369" s="832" t="s">
        <v>2136</v>
      </c>
      <c r="K369" s="832" t="s">
        <v>2137</v>
      </c>
      <c r="L369" s="835">
        <v>0</v>
      </c>
      <c r="M369" s="835">
        <v>0</v>
      </c>
      <c r="N369" s="832">
        <v>1</v>
      </c>
      <c r="O369" s="836">
        <v>1</v>
      </c>
      <c r="P369" s="835">
        <v>0</v>
      </c>
      <c r="Q369" s="837"/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13</v>
      </c>
      <c r="B370" s="832" t="s">
        <v>1462</v>
      </c>
      <c r="C370" s="832" t="s">
        <v>1468</v>
      </c>
      <c r="D370" s="833" t="s">
        <v>2865</v>
      </c>
      <c r="E370" s="834" t="s">
        <v>1482</v>
      </c>
      <c r="F370" s="832" t="s">
        <v>1463</v>
      </c>
      <c r="G370" s="832" t="s">
        <v>2138</v>
      </c>
      <c r="H370" s="832" t="s">
        <v>612</v>
      </c>
      <c r="I370" s="832" t="s">
        <v>2139</v>
      </c>
      <c r="J370" s="832" t="s">
        <v>2140</v>
      </c>
      <c r="K370" s="832" t="s">
        <v>2141</v>
      </c>
      <c r="L370" s="835">
        <v>263.68</v>
      </c>
      <c r="M370" s="835">
        <v>527.36</v>
      </c>
      <c r="N370" s="832">
        <v>2</v>
      </c>
      <c r="O370" s="836">
        <v>1</v>
      </c>
      <c r="P370" s="835">
        <v>527.36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13</v>
      </c>
      <c r="B371" s="832" t="s">
        <v>1462</v>
      </c>
      <c r="C371" s="832" t="s">
        <v>1468</v>
      </c>
      <c r="D371" s="833" t="s">
        <v>2865</v>
      </c>
      <c r="E371" s="834" t="s">
        <v>1482</v>
      </c>
      <c r="F371" s="832" t="s">
        <v>1463</v>
      </c>
      <c r="G371" s="832" t="s">
        <v>1705</v>
      </c>
      <c r="H371" s="832" t="s">
        <v>612</v>
      </c>
      <c r="I371" s="832" t="s">
        <v>1398</v>
      </c>
      <c r="J371" s="832" t="s">
        <v>665</v>
      </c>
      <c r="K371" s="832" t="s">
        <v>1399</v>
      </c>
      <c r="L371" s="835">
        <v>0</v>
      </c>
      <c r="M371" s="835">
        <v>0</v>
      </c>
      <c r="N371" s="832">
        <v>2</v>
      </c>
      <c r="O371" s="836">
        <v>1</v>
      </c>
      <c r="P371" s="835">
        <v>0</v>
      </c>
      <c r="Q371" s="837"/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13</v>
      </c>
      <c r="B372" s="832" t="s">
        <v>1462</v>
      </c>
      <c r="C372" s="832" t="s">
        <v>1468</v>
      </c>
      <c r="D372" s="833" t="s">
        <v>2865</v>
      </c>
      <c r="E372" s="834" t="s">
        <v>1482</v>
      </c>
      <c r="F372" s="832" t="s">
        <v>1463</v>
      </c>
      <c r="G372" s="832" t="s">
        <v>2142</v>
      </c>
      <c r="H372" s="832" t="s">
        <v>577</v>
      </c>
      <c r="I372" s="832" t="s">
        <v>2143</v>
      </c>
      <c r="J372" s="832" t="s">
        <v>2144</v>
      </c>
      <c r="K372" s="832" t="s">
        <v>2145</v>
      </c>
      <c r="L372" s="835">
        <v>0</v>
      </c>
      <c r="M372" s="835">
        <v>0</v>
      </c>
      <c r="N372" s="832">
        <v>1</v>
      </c>
      <c r="O372" s="836">
        <v>1</v>
      </c>
      <c r="P372" s="835">
        <v>0</v>
      </c>
      <c r="Q372" s="837"/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13</v>
      </c>
      <c r="B373" s="832" t="s">
        <v>1462</v>
      </c>
      <c r="C373" s="832" t="s">
        <v>1468</v>
      </c>
      <c r="D373" s="833" t="s">
        <v>2865</v>
      </c>
      <c r="E373" s="834" t="s">
        <v>1482</v>
      </c>
      <c r="F373" s="832" t="s">
        <v>1463</v>
      </c>
      <c r="G373" s="832" t="s">
        <v>1714</v>
      </c>
      <c r="H373" s="832" t="s">
        <v>612</v>
      </c>
      <c r="I373" s="832" t="s">
        <v>1308</v>
      </c>
      <c r="J373" s="832" t="s">
        <v>1029</v>
      </c>
      <c r="K373" s="832" t="s">
        <v>1309</v>
      </c>
      <c r="L373" s="835">
        <v>154.36000000000001</v>
      </c>
      <c r="M373" s="835">
        <v>2006.6800000000003</v>
      </c>
      <c r="N373" s="832">
        <v>13</v>
      </c>
      <c r="O373" s="836">
        <v>8</v>
      </c>
      <c r="P373" s="835">
        <v>1543.6000000000004</v>
      </c>
      <c r="Q373" s="837">
        <v>0.76923076923076927</v>
      </c>
      <c r="R373" s="832">
        <v>10</v>
      </c>
      <c r="S373" s="837">
        <v>0.76923076923076927</v>
      </c>
      <c r="T373" s="836">
        <v>6</v>
      </c>
      <c r="U373" s="838">
        <v>0.75</v>
      </c>
    </row>
    <row r="374" spans="1:21" ht="14.4" customHeight="1" x14ac:dyDescent="0.3">
      <c r="A374" s="831">
        <v>13</v>
      </c>
      <c r="B374" s="832" t="s">
        <v>1462</v>
      </c>
      <c r="C374" s="832" t="s">
        <v>1468</v>
      </c>
      <c r="D374" s="833" t="s">
        <v>2865</v>
      </c>
      <c r="E374" s="834" t="s">
        <v>1482</v>
      </c>
      <c r="F374" s="832" t="s">
        <v>1463</v>
      </c>
      <c r="G374" s="832" t="s">
        <v>1714</v>
      </c>
      <c r="H374" s="832" t="s">
        <v>577</v>
      </c>
      <c r="I374" s="832" t="s">
        <v>1718</v>
      </c>
      <c r="J374" s="832" t="s">
        <v>1719</v>
      </c>
      <c r="K374" s="832" t="s">
        <v>1720</v>
      </c>
      <c r="L374" s="835">
        <v>75.73</v>
      </c>
      <c r="M374" s="835">
        <v>302.92</v>
      </c>
      <c r="N374" s="832">
        <v>4</v>
      </c>
      <c r="O374" s="836">
        <v>2</v>
      </c>
      <c r="P374" s="835">
        <v>302.92</v>
      </c>
      <c r="Q374" s="837">
        <v>1</v>
      </c>
      <c r="R374" s="832">
        <v>4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13</v>
      </c>
      <c r="B375" s="832" t="s">
        <v>1462</v>
      </c>
      <c r="C375" s="832" t="s">
        <v>1468</v>
      </c>
      <c r="D375" s="833" t="s">
        <v>2865</v>
      </c>
      <c r="E375" s="834" t="s">
        <v>1482</v>
      </c>
      <c r="F375" s="832" t="s">
        <v>1463</v>
      </c>
      <c r="G375" s="832" t="s">
        <v>1714</v>
      </c>
      <c r="H375" s="832" t="s">
        <v>612</v>
      </c>
      <c r="I375" s="832" t="s">
        <v>1724</v>
      </c>
      <c r="J375" s="832" t="s">
        <v>1725</v>
      </c>
      <c r="K375" s="832" t="s">
        <v>1726</v>
      </c>
      <c r="L375" s="835">
        <v>75.73</v>
      </c>
      <c r="M375" s="835">
        <v>378.65000000000003</v>
      </c>
      <c r="N375" s="832">
        <v>5</v>
      </c>
      <c r="O375" s="836">
        <v>3</v>
      </c>
      <c r="P375" s="835">
        <v>302.92</v>
      </c>
      <c r="Q375" s="837">
        <v>0.79999999999999993</v>
      </c>
      <c r="R375" s="832">
        <v>4</v>
      </c>
      <c r="S375" s="837">
        <v>0.8</v>
      </c>
      <c r="T375" s="836">
        <v>2</v>
      </c>
      <c r="U375" s="838">
        <v>0.66666666666666663</v>
      </c>
    </row>
    <row r="376" spans="1:21" ht="14.4" customHeight="1" x14ac:dyDescent="0.3">
      <c r="A376" s="831">
        <v>13</v>
      </c>
      <c r="B376" s="832" t="s">
        <v>1462</v>
      </c>
      <c r="C376" s="832" t="s">
        <v>1468</v>
      </c>
      <c r="D376" s="833" t="s">
        <v>2865</v>
      </c>
      <c r="E376" s="834" t="s">
        <v>1482</v>
      </c>
      <c r="F376" s="832" t="s">
        <v>1463</v>
      </c>
      <c r="G376" s="832" t="s">
        <v>2146</v>
      </c>
      <c r="H376" s="832" t="s">
        <v>612</v>
      </c>
      <c r="I376" s="832" t="s">
        <v>2147</v>
      </c>
      <c r="J376" s="832" t="s">
        <v>2148</v>
      </c>
      <c r="K376" s="832" t="s">
        <v>2149</v>
      </c>
      <c r="L376" s="835">
        <v>830.09</v>
      </c>
      <c r="M376" s="835">
        <v>1660.18</v>
      </c>
      <c r="N376" s="832">
        <v>2</v>
      </c>
      <c r="O376" s="836">
        <v>1</v>
      </c>
      <c r="P376" s="835">
        <v>1660.18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13</v>
      </c>
      <c r="B377" s="832" t="s">
        <v>1462</v>
      </c>
      <c r="C377" s="832" t="s">
        <v>1468</v>
      </c>
      <c r="D377" s="833" t="s">
        <v>2865</v>
      </c>
      <c r="E377" s="834" t="s">
        <v>1484</v>
      </c>
      <c r="F377" s="832" t="s">
        <v>1463</v>
      </c>
      <c r="G377" s="832" t="s">
        <v>2150</v>
      </c>
      <c r="H377" s="832" t="s">
        <v>577</v>
      </c>
      <c r="I377" s="832" t="s">
        <v>2151</v>
      </c>
      <c r="J377" s="832" t="s">
        <v>2152</v>
      </c>
      <c r="K377" s="832" t="s">
        <v>2153</v>
      </c>
      <c r="L377" s="835">
        <v>0</v>
      </c>
      <c r="M377" s="835">
        <v>0</v>
      </c>
      <c r="N377" s="832">
        <v>2</v>
      </c>
      <c r="O377" s="836">
        <v>0.5</v>
      </c>
      <c r="P377" s="835">
        <v>0</v>
      </c>
      <c r="Q377" s="837"/>
      <c r="R377" s="832">
        <v>2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13</v>
      </c>
      <c r="B378" s="832" t="s">
        <v>1462</v>
      </c>
      <c r="C378" s="832" t="s">
        <v>1468</v>
      </c>
      <c r="D378" s="833" t="s">
        <v>2865</v>
      </c>
      <c r="E378" s="834" t="s">
        <v>1484</v>
      </c>
      <c r="F378" s="832" t="s">
        <v>1463</v>
      </c>
      <c r="G378" s="832" t="s">
        <v>2154</v>
      </c>
      <c r="H378" s="832" t="s">
        <v>612</v>
      </c>
      <c r="I378" s="832" t="s">
        <v>2155</v>
      </c>
      <c r="J378" s="832" t="s">
        <v>2156</v>
      </c>
      <c r="K378" s="832" t="s">
        <v>2157</v>
      </c>
      <c r="L378" s="835">
        <v>0</v>
      </c>
      <c r="M378" s="835">
        <v>0</v>
      </c>
      <c r="N378" s="832">
        <v>2</v>
      </c>
      <c r="O378" s="836">
        <v>0.5</v>
      </c>
      <c r="P378" s="835">
        <v>0</v>
      </c>
      <c r="Q378" s="837"/>
      <c r="R378" s="832">
        <v>2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13</v>
      </c>
      <c r="B379" s="832" t="s">
        <v>1462</v>
      </c>
      <c r="C379" s="832" t="s">
        <v>1468</v>
      </c>
      <c r="D379" s="833" t="s">
        <v>2865</v>
      </c>
      <c r="E379" s="834" t="s">
        <v>1484</v>
      </c>
      <c r="F379" s="832" t="s">
        <v>1463</v>
      </c>
      <c r="G379" s="832" t="s">
        <v>1514</v>
      </c>
      <c r="H379" s="832" t="s">
        <v>612</v>
      </c>
      <c r="I379" s="832" t="s">
        <v>1515</v>
      </c>
      <c r="J379" s="832" t="s">
        <v>1516</v>
      </c>
      <c r="K379" s="832" t="s">
        <v>1517</v>
      </c>
      <c r="L379" s="835">
        <v>119.7</v>
      </c>
      <c r="M379" s="835">
        <v>119.7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13</v>
      </c>
      <c r="B380" s="832" t="s">
        <v>1462</v>
      </c>
      <c r="C380" s="832" t="s">
        <v>1468</v>
      </c>
      <c r="D380" s="833" t="s">
        <v>2865</v>
      </c>
      <c r="E380" s="834" t="s">
        <v>1484</v>
      </c>
      <c r="F380" s="832" t="s">
        <v>1463</v>
      </c>
      <c r="G380" s="832" t="s">
        <v>1514</v>
      </c>
      <c r="H380" s="832" t="s">
        <v>612</v>
      </c>
      <c r="I380" s="832" t="s">
        <v>1515</v>
      </c>
      <c r="J380" s="832" t="s">
        <v>1516</v>
      </c>
      <c r="K380" s="832" t="s">
        <v>1517</v>
      </c>
      <c r="L380" s="835">
        <v>70.540000000000006</v>
      </c>
      <c r="M380" s="835">
        <v>70.540000000000006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13</v>
      </c>
      <c r="B381" s="832" t="s">
        <v>1462</v>
      </c>
      <c r="C381" s="832" t="s">
        <v>1468</v>
      </c>
      <c r="D381" s="833" t="s">
        <v>2865</v>
      </c>
      <c r="E381" s="834" t="s">
        <v>1484</v>
      </c>
      <c r="F381" s="832" t="s">
        <v>1463</v>
      </c>
      <c r="G381" s="832" t="s">
        <v>1514</v>
      </c>
      <c r="H381" s="832" t="s">
        <v>612</v>
      </c>
      <c r="I381" s="832" t="s">
        <v>2158</v>
      </c>
      <c r="J381" s="832" t="s">
        <v>1516</v>
      </c>
      <c r="K381" s="832" t="s">
        <v>2159</v>
      </c>
      <c r="L381" s="835">
        <v>70.540000000000006</v>
      </c>
      <c r="M381" s="835">
        <v>70.540000000000006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13</v>
      </c>
      <c r="B382" s="832" t="s">
        <v>1462</v>
      </c>
      <c r="C382" s="832" t="s">
        <v>1468</v>
      </c>
      <c r="D382" s="833" t="s">
        <v>2865</v>
      </c>
      <c r="E382" s="834" t="s">
        <v>1484</v>
      </c>
      <c r="F382" s="832" t="s">
        <v>1463</v>
      </c>
      <c r="G382" s="832" t="s">
        <v>1514</v>
      </c>
      <c r="H382" s="832" t="s">
        <v>612</v>
      </c>
      <c r="I382" s="832" t="s">
        <v>1518</v>
      </c>
      <c r="J382" s="832" t="s">
        <v>1516</v>
      </c>
      <c r="K382" s="832" t="s">
        <v>1519</v>
      </c>
      <c r="L382" s="835">
        <v>425.17</v>
      </c>
      <c r="M382" s="835">
        <v>850.34</v>
      </c>
      <c r="N382" s="832">
        <v>2</v>
      </c>
      <c r="O382" s="836">
        <v>1</v>
      </c>
      <c r="P382" s="835">
        <v>850.34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13</v>
      </c>
      <c r="B383" s="832" t="s">
        <v>1462</v>
      </c>
      <c r="C383" s="832" t="s">
        <v>1468</v>
      </c>
      <c r="D383" s="833" t="s">
        <v>2865</v>
      </c>
      <c r="E383" s="834" t="s">
        <v>1484</v>
      </c>
      <c r="F383" s="832" t="s">
        <v>1463</v>
      </c>
      <c r="G383" s="832" t="s">
        <v>1514</v>
      </c>
      <c r="H383" s="832" t="s">
        <v>612</v>
      </c>
      <c r="I383" s="832" t="s">
        <v>1518</v>
      </c>
      <c r="J383" s="832" t="s">
        <v>1516</v>
      </c>
      <c r="K383" s="832" t="s">
        <v>1519</v>
      </c>
      <c r="L383" s="835">
        <v>141.09</v>
      </c>
      <c r="M383" s="835">
        <v>282.18</v>
      </c>
      <c r="N383" s="832">
        <v>2</v>
      </c>
      <c r="O383" s="836">
        <v>2</v>
      </c>
      <c r="P383" s="835">
        <v>282.18</v>
      </c>
      <c r="Q383" s="837">
        <v>1</v>
      </c>
      <c r="R383" s="832">
        <v>2</v>
      </c>
      <c r="S383" s="837">
        <v>1</v>
      </c>
      <c r="T383" s="836">
        <v>2</v>
      </c>
      <c r="U383" s="838">
        <v>1</v>
      </c>
    </row>
    <row r="384" spans="1:21" ht="14.4" customHeight="1" x14ac:dyDescent="0.3">
      <c r="A384" s="831">
        <v>13</v>
      </c>
      <c r="B384" s="832" t="s">
        <v>1462</v>
      </c>
      <c r="C384" s="832" t="s">
        <v>1468</v>
      </c>
      <c r="D384" s="833" t="s">
        <v>2865</v>
      </c>
      <c r="E384" s="834" t="s">
        <v>1484</v>
      </c>
      <c r="F384" s="832" t="s">
        <v>1463</v>
      </c>
      <c r="G384" s="832" t="s">
        <v>1514</v>
      </c>
      <c r="H384" s="832" t="s">
        <v>577</v>
      </c>
      <c r="I384" s="832" t="s">
        <v>2160</v>
      </c>
      <c r="J384" s="832" t="s">
        <v>2161</v>
      </c>
      <c r="K384" s="832" t="s">
        <v>1517</v>
      </c>
      <c r="L384" s="835">
        <v>119.69</v>
      </c>
      <c r="M384" s="835">
        <v>119.69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13</v>
      </c>
      <c r="B385" s="832" t="s">
        <v>1462</v>
      </c>
      <c r="C385" s="832" t="s">
        <v>1468</v>
      </c>
      <c r="D385" s="833" t="s">
        <v>2865</v>
      </c>
      <c r="E385" s="834" t="s">
        <v>1484</v>
      </c>
      <c r="F385" s="832" t="s">
        <v>1463</v>
      </c>
      <c r="G385" s="832" t="s">
        <v>1550</v>
      </c>
      <c r="H385" s="832" t="s">
        <v>577</v>
      </c>
      <c r="I385" s="832" t="s">
        <v>2162</v>
      </c>
      <c r="J385" s="832" t="s">
        <v>1552</v>
      </c>
      <c r="K385" s="832" t="s">
        <v>1646</v>
      </c>
      <c r="L385" s="835">
        <v>238.72</v>
      </c>
      <c r="M385" s="835">
        <v>716.16</v>
      </c>
      <c r="N385" s="832">
        <v>3</v>
      </c>
      <c r="O385" s="836">
        <v>2.5</v>
      </c>
      <c r="P385" s="835">
        <v>716.16</v>
      </c>
      <c r="Q385" s="837">
        <v>1</v>
      </c>
      <c r="R385" s="832">
        <v>3</v>
      </c>
      <c r="S385" s="837">
        <v>1</v>
      </c>
      <c r="T385" s="836">
        <v>2.5</v>
      </c>
      <c r="U385" s="838">
        <v>1</v>
      </c>
    </row>
    <row r="386" spans="1:21" ht="14.4" customHeight="1" x14ac:dyDescent="0.3">
      <c r="A386" s="831">
        <v>13</v>
      </c>
      <c r="B386" s="832" t="s">
        <v>1462</v>
      </c>
      <c r="C386" s="832" t="s">
        <v>1468</v>
      </c>
      <c r="D386" s="833" t="s">
        <v>2865</v>
      </c>
      <c r="E386" s="834" t="s">
        <v>1484</v>
      </c>
      <c r="F386" s="832" t="s">
        <v>1463</v>
      </c>
      <c r="G386" s="832" t="s">
        <v>1550</v>
      </c>
      <c r="H386" s="832" t="s">
        <v>612</v>
      </c>
      <c r="I386" s="832" t="s">
        <v>1874</v>
      </c>
      <c r="J386" s="832" t="s">
        <v>1316</v>
      </c>
      <c r="K386" s="832" t="s">
        <v>1875</v>
      </c>
      <c r="L386" s="835">
        <v>272.83</v>
      </c>
      <c r="M386" s="835">
        <v>1091.32</v>
      </c>
      <c r="N386" s="832">
        <v>4</v>
      </c>
      <c r="O386" s="836">
        <v>3.5</v>
      </c>
      <c r="P386" s="835">
        <v>272.83</v>
      </c>
      <c r="Q386" s="837">
        <v>0.25</v>
      </c>
      <c r="R386" s="832">
        <v>1</v>
      </c>
      <c r="S386" s="837">
        <v>0.25</v>
      </c>
      <c r="T386" s="836">
        <v>0.5</v>
      </c>
      <c r="U386" s="838">
        <v>0.14285714285714285</v>
      </c>
    </row>
    <row r="387" spans="1:21" ht="14.4" customHeight="1" x14ac:dyDescent="0.3">
      <c r="A387" s="831">
        <v>13</v>
      </c>
      <c r="B387" s="832" t="s">
        <v>1462</v>
      </c>
      <c r="C387" s="832" t="s">
        <v>1468</v>
      </c>
      <c r="D387" s="833" t="s">
        <v>2865</v>
      </c>
      <c r="E387" s="834" t="s">
        <v>1484</v>
      </c>
      <c r="F387" s="832" t="s">
        <v>1463</v>
      </c>
      <c r="G387" s="832" t="s">
        <v>1559</v>
      </c>
      <c r="H387" s="832" t="s">
        <v>577</v>
      </c>
      <c r="I387" s="832" t="s">
        <v>2163</v>
      </c>
      <c r="J387" s="832" t="s">
        <v>2164</v>
      </c>
      <c r="K387" s="832" t="s">
        <v>1429</v>
      </c>
      <c r="L387" s="835">
        <v>176.32</v>
      </c>
      <c r="M387" s="835">
        <v>352.64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13</v>
      </c>
      <c r="B388" s="832" t="s">
        <v>1462</v>
      </c>
      <c r="C388" s="832" t="s">
        <v>1468</v>
      </c>
      <c r="D388" s="833" t="s">
        <v>2865</v>
      </c>
      <c r="E388" s="834" t="s">
        <v>1484</v>
      </c>
      <c r="F388" s="832" t="s">
        <v>1463</v>
      </c>
      <c r="G388" s="832" t="s">
        <v>1559</v>
      </c>
      <c r="H388" s="832" t="s">
        <v>612</v>
      </c>
      <c r="I388" s="832" t="s">
        <v>2165</v>
      </c>
      <c r="J388" s="832" t="s">
        <v>996</v>
      </c>
      <c r="K388" s="832" t="s">
        <v>2166</v>
      </c>
      <c r="L388" s="835">
        <v>0</v>
      </c>
      <c r="M388" s="835">
        <v>0</v>
      </c>
      <c r="N388" s="832">
        <v>1</v>
      </c>
      <c r="O388" s="836">
        <v>1</v>
      </c>
      <c r="P388" s="835">
        <v>0</v>
      </c>
      <c r="Q388" s="837"/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13</v>
      </c>
      <c r="B389" s="832" t="s">
        <v>1462</v>
      </c>
      <c r="C389" s="832" t="s">
        <v>1468</v>
      </c>
      <c r="D389" s="833" t="s">
        <v>2865</v>
      </c>
      <c r="E389" s="834" t="s">
        <v>1484</v>
      </c>
      <c r="F389" s="832" t="s">
        <v>1463</v>
      </c>
      <c r="G389" s="832" t="s">
        <v>1559</v>
      </c>
      <c r="H389" s="832" t="s">
        <v>612</v>
      </c>
      <c r="I389" s="832" t="s">
        <v>1424</v>
      </c>
      <c r="J389" s="832" t="s">
        <v>996</v>
      </c>
      <c r="K389" s="832" t="s">
        <v>1425</v>
      </c>
      <c r="L389" s="835">
        <v>117.55</v>
      </c>
      <c r="M389" s="835">
        <v>235.1</v>
      </c>
      <c r="N389" s="832">
        <v>2</v>
      </c>
      <c r="O389" s="836">
        <v>1.5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13</v>
      </c>
      <c r="B390" s="832" t="s">
        <v>1462</v>
      </c>
      <c r="C390" s="832" t="s">
        <v>1468</v>
      </c>
      <c r="D390" s="833" t="s">
        <v>2865</v>
      </c>
      <c r="E390" s="834" t="s">
        <v>1484</v>
      </c>
      <c r="F390" s="832" t="s">
        <v>1463</v>
      </c>
      <c r="G390" s="832" t="s">
        <v>1559</v>
      </c>
      <c r="H390" s="832" t="s">
        <v>612</v>
      </c>
      <c r="I390" s="832" t="s">
        <v>1426</v>
      </c>
      <c r="J390" s="832" t="s">
        <v>996</v>
      </c>
      <c r="K390" s="832" t="s">
        <v>1427</v>
      </c>
      <c r="L390" s="835">
        <v>58.77</v>
      </c>
      <c r="M390" s="835">
        <v>58.77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13</v>
      </c>
      <c r="B391" s="832" t="s">
        <v>1462</v>
      </c>
      <c r="C391" s="832" t="s">
        <v>1468</v>
      </c>
      <c r="D391" s="833" t="s">
        <v>2865</v>
      </c>
      <c r="E391" s="834" t="s">
        <v>1484</v>
      </c>
      <c r="F391" s="832" t="s">
        <v>1463</v>
      </c>
      <c r="G391" s="832" t="s">
        <v>1589</v>
      </c>
      <c r="H391" s="832" t="s">
        <v>577</v>
      </c>
      <c r="I391" s="832" t="s">
        <v>1590</v>
      </c>
      <c r="J391" s="832" t="s">
        <v>1591</v>
      </c>
      <c r="K391" s="832" t="s">
        <v>1592</v>
      </c>
      <c r="L391" s="835">
        <v>0</v>
      </c>
      <c r="M391" s="835">
        <v>0</v>
      </c>
      <c r="N391" s="832">
        <v>1</v>
      </c>
      <c r="O391" s="836">
        <v>1</v>
      </c>
      <c r="P391" s="835">
        <v>0</v>
      </c>
      <c r="Q391" s="837"/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13</v>
      </c>
      <c r="B392" s="832" t="s">
        <v>1462</v>
      </c>
      <c r="C392" s="832" t="s">
        <v>1468</v>
      </c>
      <c r="D392" s="833" t="s">
        <v>2865</v>
      </c>
      <c r="E392" s="834" t="s">
        <v>1484</v>
      </c>
      <c r="F392" s="832" t="s">
        <v>1463</v>
      </c>
      <c r="G392" s="832" t="s">
        <v>1589</v>
      </c>
      <c r="H392" s="832" t="s">
        <v>577</v>
      </c>
      <c r="I392" s="832" t="s">
        <v>1593</v>
      </c>
      <c r="J392" s="832" t="s">
        <v>852</v>
      </c>
      <c r="K392" s="832" t="s">
        <v>639</v>
      </c>
      <c r="L392" s="835">
        <v>42.05</v>
      </c>
      <c r="M392" s="835">
        <v>210.25</v>
      </c>
      <c r="N392" s="832">
        <v>5</v>
      </c>
      <c r="O392" s="836">
        <v>5</v>
      </c>
      <c r="P392" s="835">
        <v>126.14999999999999</v>
      </c>
      <c r="Q392" s="837">
        <v>0.6</v>
      </c>
      <c r="R392" s="832">
        <v>3</v>
      </c>
      <c r="S392" s="837">
        <v>0.6</v>
      </c>
      <c r="T392" s="836">
        <v>3</v>
      </c>
      <c r="U392" s="838">
        <v>0.6</v>
      </c>
    </row>
    <row r="393" spans="1:21" ht="14.4" customHeight="1" x14ac:dyDescent="0.3">
      <c r="A393" s="831">
        <v>13</v>
      </c>
      <c r="B393" s="832" t="s">
        <v>1462</v>
      </c>
      <c r="C393" s="832" t="s">
        <v>1468</v>
      </c>
      <c r="D393" s="833" t="s">
        <v>2865</v>
      </c>
      <c r="E393" s="834" t="s">
        <v>1484</v>
      </c>
      <c r="F393" s="832" t="s">
        <v>1463</v>
      </c>
      <c r="G393" s="832" t="s">
        <v>1589</v>
      </c>
      <c r="H393" s="832" t="s">
        <v>577</v>
      </c>
      <c r="I393" s="832" t="s">
        <v>2167</v>
      </c>
      <c r="J393" s="832" t="s">
        <v>852</v>
      </c>
      <c r="K393" s="832" t="s">
        <v>853</v>
      </c>
      <c r="L393" s="835">
        <v>42.05</v>
      </c>
      <c r="M393" s="835">
        <v>42.05</v>
      </c>
      <c r="N393" s="832">
        <v>1</v>
      </c>
      <c r="O393" s="836">
        <v>1</v>
      </c>
      <c r="P393" s="835">
        <v>42.05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13</v>
      </c>
      <c r="B394" s="832" t="s">
        <v>1462</v>
      </c>
      <c r="C394" s="832" t="s">
        <v>1468</v>
      </c>
      <c r="D394" s="833" t="s">
        <v>2865</v>
      </c>
      <c r="E394" s="834" t="s">
        <v>1484</v>
      </c>
      <c r="F394" s="832" t="s">
        <v>1463</v>
      </c>
      <c r="G394" s="832" t="s">
        <v>1596</v>
      </c>
      <c r="H394" s="832" t="s">
        <v>577</v>
      </c>
      <c r="I394" s="832" t="s">
        <v>2168</v>
      </c>
      <c r="J394" s="832" t="s">
        <v>688</v>
      </c>
      <c r="K394" s="832" t="s">
        <v>2169</v>
      </c>
      <c r="L394" s="835">
        <v>182.22</v>
      </c>
      <c r="M394" s="835">
        <v>364.44</v>
      </c>
      <c r="N394" s="832">
        <v>2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13</v>
      </c>
      <c r="B395" s="832" t="s">
        <v>1462</v>
      </c>
      <c r="C395" s="832" t="s">
        <v>1468</v>
      </c>
      <c r="D395" s="833" t="s">
        <v>2865</v>
      </c>
      <c r="E395" s="834" t="s">
        <v>1484</v>
      </c>
      <c r="F395" s="832" t="s">
        <v>1463</v>
      </c>
      <c r="G395" s="832" t="s">
        <v>1614</v>
      </c>
      <c r="H395" s="832" t="s">
        <v>577</v>
      </c>
      <c r="I395" s="832" t="s">
        <v>1886</v>
      </c>
      <c r="J395" s="832" t="s">
        <v>1619</v>
      </c>
      <c r="K395" s="832" t="s">
        <v>1620</v>
      </c>
      <c r="L395" s="835">
        <v>140.96</v>
      </c>
      <c r="M395" s="835">
        <v>140.96</v>
      </c>
      <c r="N395" s="832">
        <v>1</v>
      </c>
      <c r="O395" s="836">
        <v>1</v>
      </c>
      <c r="P395" s="835">
        <v>140.96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13</v>
      </c>
      <c r="B396" s="832" t="s">
        <v>1462</v>
      </c>
      <c r="C396" s="832" t="s">
        <v>1468</v>
      </c>
      <c r="D396" s="833" t="s">
        <v>2865</v>
      </c>
      <c r="E396" s="834" t="s">
        <v>1484</v>
      </c>
      <c r="F396" s="832" t="s">
        <v>1463</v>
      </c>
      <c r="G396" s="832" t="s">
        <v>1614</v>
      </c>
      <c r="H396" s="832" t="s">
        <v>577</v>
      </c>
      <c r="I396" s="832" t="s">
        <v>1618</v>
      </c>
      <c r="J396" s="832" t="s">
        <v>1619</v>
      </c>
      <c r="K396" s="832" t="s">
        <v>1620</v>
      </c>
      <c r="L396" s="835">
        <v>140.96</v>
      </c>
      <c r="M396" s="835">
        <v>281.92</v>
      </c>
      <c r="N396" s="832">
        <v>2</v>
      </c>
      <c r="O396" s="836">
        <v>2</v>
      </c>
      <c r="P396" s="835">
        <v>281.92</v>
      </c>
      <c r="Q396" s="837">
        <v>1</v>
      </c>
      <c r="R396" s="832">
        <v>2</v>
      </c>
      <c r="S396" s="837">
        <v>1</v>
      </c>
      <c r="T396" s="836">
        <v>2</v>
      </c>
      <c r="U396" s="838">
        <v>1</v>
      </c>
    </row>
    <row r="397" spans="1:21" ht="14.4" customHeight="1" x14ac:dyDescent="0.3">
      <c r="A397" s="831">
        <v>13</v>
      </c>
      <c r="B397" s="832" t="s">
        <v>1462</v>
      </c>
      <c r="C397" s="832" t="s">
        <v>1468</v>
      </c>
      <c r="D397" s="833" t="s">
        <v>2865</v>
      </c>
      <c r="E397" s="834" t="s">
        <v>1484</v>
      </c>
      <c r="F397" s="832" t="s">
        <v>1463</v>
      </c>
      <c r="G397" s="832" t="s">
        <v>1625</v>
      </c>
      <c r="H397" s="832" t="s">
        <v>577</v>
      </c>
      <c r="I397" s="832" t="s">
        <v>1626</v>
      </c>
      <c r="J397" s="832" t="s">
        <v>1627</v>
      </c>
      <c r="K397" s="832" t="s">
        <v>1628</v>
      </c>
      <c r="L397" s="835">
        <v>121.07</v>
      </c>
      <c r="M397" s="835">
        <v>1816.05</v>
      </c>
      <c r="N397" s="832">
        <v>15</v>
      </c>
      <c r="O397" s="836">
        <v>6.5</v>
      </c>
      <c r="P397" s="835">
        <v>605.34999999999991</v>
      </c>
      <c r="Q397" s="837">
        <v>0.33333333333333331</v>
      </c>
      <c r="R397" s="832">
        <v>5</v>
      </c>
      <c r="S397" s="837">
        <v>0.33333333333333331</v>
      </c>
      <c r="T397" s="836">
        <v>1.5</v>
      </c>
      <c r="U397" s="838">
        <v>0.23076923076923078</v>
      </c>
    </row>
    <row r="398" spans="1:21" ht="14.4" customHeight="1" x14ac:dyDescent="0.3">
      <c r="A398" s="831">
        <v>13</v>
      </c>
      <c r="B398" s="832" t="s">
        <v>1462</v>
      </c>
      <c r="C398" s="832" t="s">
        <v>1468</v>
      </c>
      <c r="D398" s="833" t="s">
        <v>2865</v>
      </c>
      <c r="E398" s="834" t="s">
        <v>1484</v>
      </c>
      <c r="F398" s="832" t="s">
        <v>1463</v>
      </c>
      <c r="G398" s="832" t="s">
        <v>1637</v>
      </c>
      <c r="H398" s="832" t="s">
        <v>577</v>
      </c>
      <c r="I398" s="832" t="s">
        <v>1638</v>
      </c>
      <c r="J398" s="832" t="s">
        <v>1058</v>
      </c>
      <c r="K398" s="832" t="s">
        <v>1639</v>
      </c>
      <c r="L398" s="835">
        <v>48.09</v>
      </c>
      <c r="M398" s="835">
        <v>144.27000000000001</v>
      </c>
      <c r="N398" s="832">
        <v>3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13</v>
      </c>
      <c r="B399" s="832" t="s">
        <v>1462</v>
      </c>
      <c r="C399" s="832" t="s">
        <v>1468</v>
      </c>
      <c r="D399" s="833" t="s">
        <v>2865</v>
      </c>
      <c r="E399" s="834" t="s">
        <v>1484</v>
      </c>
      <c r="F399" s="832" t="s">
        <v>1463</v>
      </c>
      <c r="G399" s="832" t="s">
        <v>1796</v>
      </c>
      <c r="H399" s="832" t="s">
        <v>577</v>
      </c>
      <c r="I399" s="832" t="s">
        <v>2053</v>
      </c>
      <c r="J399" s="832" t="s">
        <v>2054</v>
      </c>
      <c r="K399" s="832" t="s">
        <v>2055</v>
      </c>
      <c r="L399" s="835">
        <v>0</v>
      </c>
      <c r="M399" s="835">
        <v>0</v>
      </c>
      <c r="N399" s="832">
        <v>2</v>
      </c>
      <c r="O399" s="836">
        <v>2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13</v>
      </c>
      <c r="B400" s="832" t="s">
        <v>1462</v>
      </c>
      <c r="C400" s="832" t="s">
        <v>1468</v>
      </c>
      <c r="D400" s="833" t="s">
        <v>2865</v>
      </c>
      <c r="E400" s="834" t="s">
        <v>1484</v>
      </c>
      <c r="F400" s="832" t="s">
        <v>1463</v>
      </c>
      <c r="G400" s="832" t="s">
        <v>1651</v>
      </c>
      <c r="H400" s="832" t="s">
        <v>612</v>
      </c>
      <c r="I400" s="832" t="s">
        <v>1434</v>
      </c>
      <c r="J400" s="832" t="s">
        <v>1432</v>
      </c>
      <c r="K400" s="832" t="s">
        <v>1435</v>
      </c>
      <c r="L400" s="835">
        <v>176.32</v>
      </c>
      <c r="M400" s="835">
        <v>176.32</v>
      </c>
      <c r="N400" s="832">
        <v>1</v>
      </c>
      <c r="O400" s="836">
        <v>0.5</v>
      </c>
      <c r="P400" s="835">
        <v>176.32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13</v>
      </c>
      <c r="B401" s="832" t="s">
        <v>1462</v>
      </c>
      <c r="C401" s="832" t="s">
        <v>1468</v>
      </c>
      <c r="D401" s="833" t="s">
        <v>2865</v>
      </c>
      <c r="E401" s="834" t="s">
        <v>1484</v>
      </c>
      <c r="F401" s="832" t="s">
        <v>1463</v>
      </c>
      <c r="G401" s="832" t="s">
        <v>1651</v>
      </c>
      <c r="H401" s="832" t="s">
        <v>577</v>
      </c>
      <c r="I401" s="832" t="s">
        <v>2170</v>
      </c>
      <c r="J401" s="832" t="s">
        <v>1801</v>
      </c>
      <c r="K401" s="832" t="s">
        <v>2171</v>
      </c>
      <c r="L401" s="835">
        <v>176.32</v>
      </c>
      <c r="M401" s="835">
        <v>176.32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13</v>
      </c>
      <c r="B402" s="832" t="s">
        <v>1462</v>
      </c>
      <c r="C402" s="832" t="s">
        <v>1468</v>
      </c>
      <c r="D402" s="833" t="s">
        <v>2865</v>
      </c>
      <c r="E402" s="834" t="s">
        <v>1484</v>
      </c>
      <c r="F402" s="832" t="s">
        <v>1463</v>
      </c>
      <c r="G402" s="832" t="s">
        <v>1651</v>
      </c>
      <c r="H402" s="832" t="s">
        <v>577</v>
      </c>
      <c r="I402" s="832" t="s">
        <v>2172</v>
      </c>
      <c r="J402" s="832" t="s">
        <v>1801</v>
      </c>
      <c r="K402" s="832" t="s">
        <v>1435</v>
      </c>
      <c r="L402" s="835">
        <v>176.32</v>
      </c>
      <c r="M402" s="835">
        <v>176.32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13</v>
      </c>
      <c r="B403" s="832" t="s">
        <v>1462</v>
      </c>
      <c r="C403" s="832" t="s">
        <v>1468</v>
      </c>
      <c r="D403" s="833" t="s">
        <v>2865</v>
      </c>
      <c r="E403" s="834" t="s">
        <v>1484</v>
      </c>
      <c r="F403" s="832" t="s">
        <v>1463</v>
      </c>
      <c r="G403" s="832" t="s">
        <v>1656</v>
      </c>
      <c r="H403" s="832" t="s">
        <v>577</v>
      </c>
      <c r="I403" s="832" t="s">
        <v>1924</v>
      </c>
      <c r="J403" s="832" t="s">
        <v>1925</v>
      </c>
      <c r="K403" s="832" t="s">
        <v>1926</v>
      </c>
      <c r="L403" s="835">
        <v>141.25</v>
      </c>
      <c r="M403" s="835">
        <v>1412.5</v>
      </c>
      <c r="N403" s="832">
        <v>10</v>
      </c>
      <c r="O403" s="836">
        <v>4</v>
      </c>
      <c r="P403" s="835">
        <v>565</v>
      </c>
      <c r="Q403" s="837">
        <v>0.4</v>
      </c>
      <c r="R403" s="832">
        <v>4</v>
      </c>
      <c r="S403" s="837">
        <v>0.4</v>
      </c>
      <c r="T403" s="836">
        <v>2</v>
      </c>
      <c r="U403" s="838">
        <v>0.5</v>
      </c>
    </row>
    <row r="404" spans="1:21" ht="14.4" customHeight="1" x14ac:dyDescent="0.3">
      <c r="A404" s="831">
        <v>13</v>
      </c>
      <c r="B404" s="832" t="s">
        <v>1462</v>
      </c>
      <c r="C404" s="832" t="s">
        <v>1468</v>
      </c>
      <c r="D404" s="833" t="s">
        <v>2865</v>
      </c>
      <c r="E404" s="834" t="s">
        <v>1484</v>
      </c>
      <c r="F404" s="832" t="s">
        <v>1463</v>
      </c>
      <c r="G404" s="832" t="s">
        <v>1656</v>
      </c>
      <c r="H404" s="832" t="s">
        <v>612</v>
      </c>
      <c r="I404" s="832" t="s">
        <v>1413</v>
      </c>
      <c r="J404" s="832" t="s">
        <v>1414</v>
      </c>
      <c r="K404" s="832" t="s">
        <v>1415</v>
      </c>
      <c r="L404" s="835">
        <v>141.25</v>
      </c>
      <c r="M404" s="835">
        <v>5226.25</v>
      </c>
      <c r="N404" s="832">
        <v>37</v>
      </c>
      <c r="O404" s="836">
        <v>22.5</v>
      </c>
      <c r="P404" s="835">
        <v>3248.75</v>
      </c>
      <c r="Q404" s="837">
        <v>0.6216216216216216</v>
      </c>
      <c r="R404" s="832">
        <v>23</v>
      </c>
      <c r="S404" s="837">
        <v>0.6216216216216216</v>
      </c>
      <c r="T404" s="836">
        <v>13.5</v>
      </c>
      <c r="U404" s="838">
        <v>0.6</v>
      </c>
    </row>
    <row r="405" spans="1:21" ht="14.4" customHeight="1" x14ac:dyDescent="0.3">
      <c r="A405" s="831">
        <v>13</v>
      </c>
      <c r="B405" s="832" t="s">
        <v>1462</v>
      </c>
      <c r="C405" s="832" t="s">
        <v>1468</v>
      </c>
      <c r="D405" s="833" t="s">
        <v>2865</v>
      </c>
      <c r="E405" s="834" t="s">
        <v>1484</v>
      </c>
      <c r="F405" s="832" t="s">
        <v>1463</v>
      </c>
      <c r="G405" s="832" t="s">
        <v>1656</v>
      </c>
      <c r="H405" s="832" t="s">
        <v>577</v>
      </c>
      <c r="I405" s="832" t="s">
        <v>2173</v>
      </c>
      <c r="J405" s="832" t="s">
        <v>2174</v>
      </c>
      <c r="K405" s="832" t="s">
        <v>2175</v>
      </c>
      <c r="L405" s="835">
        <v>141.25</v>
      </c>
      <c r="M405" s="835">
        <v>2683.75</v>
      </c>
      <c r="N405" s="832">
        <v>19</v>
      </c>
      <c r="O405" s="836">
        <v>7</v>
      </c>
      <c r="P405" s="835">
        <v>1130</v>
      </c>
      <c r="Q405" s="837">
        <v>0.42105263157894735</v>
      </c>
      <c r="R405" s="832">
        <v>8</v>
      </c>
      <c r="S405" s="837">
        <v>0.42105263157894735</v>
      </c>
      <c r="T405" s="836">
        <v>3</v>
      </c>
      <c r="U405" s="838">
        <v>0.42857142857142855</v>
      </c>
    </row>
    <row r="406" spans="1:21" ht="14.4" customHeight="1" x14ac:dyDescent="0.3">
      <c r="A406" s="831">
        <v>13</v>
      </c>
      <c r="B406" s="832" t="s">
        <v>1462</v>
      </c>
      <c r="C406" s="832" t="s">
        <v>1468</v>
      </c>
      <c r="D406" s="833" t="s">
        <v>2865</v>
      </c>
      <c r="E406" s="834" t="s">
        <v>1484</v>
      </c>
      <c r="F406" s="832" t="s">
        <v>1463</v>
      </c>
      <c r="G406" s="832" t="s">
        <v>1656</v>
      </c>
      <c r="H406" s="832" t="s">
        <v>577</v>
      </c>
      <c r="I406" s="832" t="s">
        <v>1657</v>
      </c>
      <c r="J406" s="832" t="s">
        <v>1414</v>
      </c>
      <c r="K406" s="832" t="s">
        <v>1658</v>
      </c>
      <c r="L406" s="835">
        <v>423.75</v>
      </c>
      <c r="M406" s="835">
        <v>29238.75</v>
      </c>
      <c r="N406" s="832">
        <v>69</v>
      </c>
      <c r="O406" s="836">
        <v>63.5</v>
      </c>
      <c r="P406" s="835">
        <v>19068.75</v>
      </c>
      <c r="Q406" s="837">
        <v>0.65217391304347827</v>
      </c>
      <c r="R406" s="832">
        <v>45</v>
      </c>
      <c r="S406" s="837">
        <v>0.65217391304347827</v>
      </c>
      <c r="T406" s="836">
        <v>41.5</v>
      </c>
      <c r="U406" s="838">
        <v>0.65354330708661412</v>
      </c>
    </row>
    <row r="407" spans="1:21" ht="14.4" customHeight="1" x14ac:dyDescent="0.3">
      <c r="A407" s="831">
        <v>13</v>
      </c>
      <c r="B407" s="832" t="s">
        <v>1462</v>
      </c>
      <c r="C407" s="832" t="s">
        <v>1468</v>
      </c>
      <c r="D407" s="833" t="s">
        <v>2865</v>
      </c>
      <c r="E407" s="834" t="s">
        <v>1484</v>
      </c>
      <c r="F407" s="832" t="s">
        <v>1463</v>
      </c>
      <c r="G407" s="832" t="s">
        <v>2176</v>
      </c>
      <c r="H407" s="832" t="s">
        <v>577</v>
      </c>
      <c r="I407" s="832" t="s">
        <v>2177</v>
      </c>
      <c r="J407" s="832" t="s">
        <v>2178</v>
      </c>
      <c r="K407" s="832" t="s">
        <v>2039</v>
      </c>
      <c r="L407" s="835">
        <v>155.24</v>
      </c>
      <c r="M407" s="835">
        <v>155.24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13</v>
      </c>
      <c r="B408" s="832" t="s">
        <v>1462</v>
      </c>
      <c r="C408" s="832" t="s">
        <v>1468</v>
      </c>
      <c r="D408" s="833" t="s">
        <v>2865</v>
      </c>
      <c r="E408" s="834" t="s">
        <v>1484</v>
      </c>
      <c r="F408" s="832" t="s">
        <v>1463</v>
      </c>
      <c r="G408" s="832" t="s">
        <v>1666</v>
      </c>
      <c r="H408" s="832" t="s">
        <v>612</v>
      </c>
      <c r="I408" s="832" t="s">
        <v>1345</v>
      </c>
      <c r="J408" s="832" t="s">
        <v>635</v>
      </c>
      <c r="K408" s="832" t="s">
        <v>1346</v>
      </c>
      <c r="L408" s="835">
        <v>48.42</v>
      </c>
      <c r="M408" s="835">
        <v>96.84</v>
      </c>
      <c r="N408" s="832">
        <v>2</v>
      </c>
      <c r="O408" s="836">
        <v>2</v>
      </c>
      <c r="P408" s="835">
        <v>96.84</v>
      </c>
      <c r="Q408" s="837">
        <v>1</v>
      </c>
      <c r="R408" s="832">
        <v>2</v>
      </c>
      <c r="S408" s="837">
        <v>1</v>
      </c>
      <c r="T408" s="836">
        <v>2</v>
      </c>
      <c r="U408" s="838">
        <v>1</v>
      </c>
    </row>
    <row r="409" spans="1:21" ht="14.4" customHeight="1" x14ac:dyDescent="0.3">
      <c r="A409" s="831">
        <v>13</v>
      </c>
      <c r="B409" s="832" t="s">
        <v>1462</v>
      </c>
      <c r="C409" s="832" t="s">
        <v>1468</v>
      </c>
      <c r="D409" s="833" t="s">
        <v>2865</v>
      </c>
      <c r="E409" s="834" t="s">
        <v>1484</v>
      </c>
      <c r="F409" s="832" t="s">
        <v>1463</v>
      </c>
      <c r="G409" s="832" t="s">
        <v>1666</v>
      </c>
      <c r="H409" s="832" t="s">
        <v>612</v>
      </c>
      <c r="I409" s="832" t="s">
        <v>1345</v>
      </c>
      <c r="J409" s="832" t="s">
        <v>635</v>
      </c>
      <c r="K409" s="832" t="s">
        <v>1346</v>
      </c>
      <c r="L409" s="835">
        <v>35.25</v>
      </c>
      <c r="M409" s="835">
        <v>70.5</v>
      </c>
      <c r="N409" s="832">
        <v>2</v>
      </c>
      <c r="O409" s="836">
        <v>1.5</v>
      </c>
      <c r="P409" s="835">
        <v>35.25</v>
      </c>
      <c r="Q409" s="837">
        <v>0.5</v>
      </c>
      <c r="R409" s="832">
        <v>1</v>
      </c>
      <c r="S409" s="837">
        <v>0.5</v>
      </c>
      <c r="T409" s="836">
        <v>0.5</v>
      </c>
      <c r="U409" s="838">
        <v>0.33333333333333331</v>
      </c>
    </row>
    <row r="410" spans="1:21" ht="14.4" customHeight="1" x14ac:dyDescent="0.3">
      <c r="A410" s="831">
        <v>13</v>
      </c>
      <c r="B410" s="832" t="s">
        <v>1462</v>
      </c>
      <c r="C410" s="832" t="s">
        <v>1468</v>
      </c>
      <c r="D410" s="833" t="s">
        <v>2865</v>
      </c>
      <c r="E410" s="834" t="s">
        <v>1484</v>
      </c>
      <c r="F410" s="832" t="s">
        <v>1463</v>
      </c>
      <c r="G410" s="832" t="s">
        <v>1807</v>
      </c>
      <c r="H410" s="832" t="s">
        <v>577</v>
      </c>
      <c r="I410" s="832" t="s">
        <v>1808</v>
      </c>
      <c r="J410" s="832" t="s">
        <v>1809</v>
      </c>
      <c r="K410" s="832" t="s">
        <v>1810</v>
      </c>
      <c r="L410" s="835">
        <v>78.33</v>
      </c>
      <c r="M410" s="835">
        <v>391.65</v>
      </c>
      <c r="N410" s="832">
        <v>5</v>
      </c>
      <c r="O410" s="836">
        <v>2</v>
      </c>
      <c r="P410" s="835">
        <v>156.66</v>
      </c>
      <c r="Q410" s="837">
        <v>0.4</v>
      </c>
      <c r="R410" s="832">
        <v>2</v>
      </c>
      <c r="S410" s="837">
        <v>0.4</v>
      </c>
      <c r="T410" s="836">
        <v>1</v>
      </c>
      <c r="U410" s="838">
        <v>0.5</v>
      </c>
    </row>
    <row r="411" spans="1:21" ht="14.4" customHeight="1" x14ac:dyDescent="0.3">
      <c r="A411" s="831">
        <v>13</v>
      </c>
      <c r="B411" s="832" t="s">
        <v>1462</v>
      </c>
      <c r="C411" s="832" t="s">
        <v>1468</v>
      </c>
      <c r="D411" s="833" t="s">
        <v>2865</v>
      </c>
      <c r="E411" s="834" t="s">
        <v>1484</v>
      </c>
      <c r="F411" s="832" t="s">
        <v>1463</v>
      </c>
      <c r="G411" s="832" t="s">
        <v>1671</v>
      </c>
      <c r="H411" s="832" t="s">
        <v>577</v>
      </c>
      <c r="I411" s="832" t="s">
        <v>2064</v>
      </c>
      <c r="J411" s="832" t="s">
        <v>770</v>
      </c>
      <c r="K411" s="832" t="s">
        <v>1812</v>
      </c>
      <c r="L411" s="835">
        <v>16.12</v>
      </c>
      <c r="M411" s="835">
        <v>16.12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13</v>
      </c>
      <c r="B412" s="832" t="s">
        <v>1462</v>
      </c>
      <c r="C412" s="832" t="s">
        <v>1468</v>
      </c>
      <c r="D412" s="833" t="s">
        <v>2865</v>
      </c>
      <c r="E412" s="834" t="s">
        <v>1484</v>
      </c>
      <c r="F412" s="832" t="s">
        <v>1463</v>
      </c>
      <c r="G412" s="832" t="s">
        <v>2130</v>
      </c>
      <c r="H412" s="832" t="s">
        <v>612</v>
      </c>
      <c r="I412" s="832" t="s">
        <v>1245</v>
      </c>
      <c r="J412" s="832" t="s">
        <v>910</v>
      </c>
      <c r="K412" s="832" t="s">
        <v>1246</v>
      </c>
      <c r="L412" s="835">
        <v>143.09</v>
      </c>
      <c r="M412" s="835">
        <v>143.09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13</v>
      </c>
      <c r="B413" s="832" t="s">
        <v>1462</v>
      </c>
      <c r="C413" s="832" t="s">
        <v>1468</v>
      </c>
      <c r="D413" s="833" t="s">
        <v>2865</v>
      </c>
      <c r="E413" s="834" t="s">
        <v>1484</v>
      </c>
      <c r="F413" s="832" t="s">
        <v>1463</v>
      </c>
      <c r="G413" s="832" t="s">
        <v>1941</v>
      </c>
      <c r="H413" s="832" t="s">
        <v>577</v>
      </c>
      <c r="I413" s="832" t="s">
        <v>1942</v>
      </c>
      <c r="J413" s="832" t="s">
        <v>608</v>
      </c>
      <c r="K413" s="832" t="s">
        <v>1943</v>
      </c>
      <c r="L413" s="835">
        <v>52.61</v>
      </c>
      <c r="M413" s="835">
        <v>52.61</v>
      </c>
      <c r="N413" s="832">
        <v>1</v>
      </c>
      <c r="O413" s="836">
        <v>0.5</v>
      </c>
      <c r="P413" s="835">
        <v>52.61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13</v>
      </c>
      <c r="B414" s="832" t="s">
        <v>1462</v>
      </c>
      <c r="C414" s="832" t="s">
        <v>1468</v>
      </c>
      <c r="D414" s="833" t="s">
        <v>2865</v>
      </c>
      <c r="E414" s="834" t="s">
        <v>1484</v>
      </c>
      <c r="F414" s="832" t="s">
        <v>1463</v>
      </c>
      <c r="G414" s="832" t="s">
        <v>1682</v>
      </c>
      <c r="H414" s="832" t="s">
        <v>577</v>
      </c>
      <c r="I414" s="832" t="s">
        <v>1683</v>
      </c>
      <c r="J414" s="832" t="s">
        <v>1684</v>
      </c>
      <c r="K414" s="832" t="s">
        <v>1685</v>
      </c>
      <c r="L414" s="835">
        <v>87.67</v>
      </c>
      <c r="M414" s="835">
        <v>87.67</v>
      </c>
      <c r="N414" s="832">
        <v>1</v>
      </c>
      <c r="O414" s="836">
        <v>0.5</v>
      </c>
      <c r="P414" s="835">
        <v>87.67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13</v>
      </c>
      <c r="B415" s="832" t="s">
        <v>1462</v>
      </c>
      <c r="C415" s="832" t="s">
        <v>1468</v>
      </c>
      <c r="D415" s="833" t="s">
        <v>2865</v>
      </c>
      <c r="E415" s="834" t="s">
        <v>1484</v>
      </c>
      <c r="F415" s="832" t="s">
        <v>1463</v>
      </c>
      <c r="G415" s="832" t="s">
        <v>1818</v>
      </c>
      <c r="H415" s="832" t="s">
        <v>577</v>
      </c>
      <c r="I415" s="832" t="s">
        <v>2072</v>
      </c>
      <c r="J415" s="832" t="s">
        <v>675</v>
      </c>
      <c r="K415" s="832" t="s">
        <v>2073</v>
      </c>
      <c r="L415" s="835">
        <v>0</v>
      </c>
      <c r="M415" s="835">
        <v>0</v>
      </c>
      <c r="N415" s="832">
        <v>1</v>
      </c>
      <c r="O415" s="836">
        <v>0.5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13</v>
      </c>
      <c r="B416" s="832" t="s">
        <v>1462</v>
      </c>
      <c r="C416" s="832" t="s">
        <v>1468</v>
      </c>
      <c r="D416" s="833" t="s">
        <v>2865</v>
      </c>
      <c r="E416" s="834" t="s">
        <v>1484</v>
      </c>
      <c r="F416" s="832" t="s">
        <v>1463</v>
      </c>
      <c r="G416" s="832" t="s">
        <v>1818</v>
      </c>
      <c r="H416" s="832" t="s">
        <v>577</v>
      </c>
      <c r="I416" s="832" t="s">
        <v>1819</v>
      </c>
      <c r="J416" s="832" t="s">
        <v>675</v>
      </c>
      <c r="K416" s="832" t="s">
        <v>1820</v>
      </c>
      <c r="L416" s="835">
        <v>0</v>
      </c>
      <c r="M416" s="835">
        <v>0</v>
      </c>
      <c r="N416" s="832">
        <v>2</v>
      </c>
      <c r="O416" s="836">
        <v>1</v>
      </c>
      <c r="P416" s="835">
        <v>0</v>
      </c>
      <c r="Q416" s="837"/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13</v>
      </c>
      <c r="B417" s="832" t="s">
        <v>1462</v>
      </c>
      <c r="C417" s="832" t="s">
        <v>1468</v>
      </c>
      <c r="D417" s="833" t="s">
        <v>2865</v>
      </c>
      <c r="E417" s="834" t="s">
        <v>1484</v>
      </c>
      <c r="F417" s="832" t="s">
        <v>1463</v>
      </c>
      <c r="G417" s="832" t="s">
        <v>2179</v>
      </c>
      <c r="H417" s="832" t="s">
        <v>577</v>
      </c>
      <c r="I417" s="832" t="s">
        <v>2180</v>
      </c>
      <c r="J417" s="832" t="s">
        <v>2181</v>
      </c>
      <c r="K417" s="832" t="s">
        <v>2182</v>
      </c>
      <c r="L417" s="835">
        <v>0</v>
      </c>
      <c r="M417" s="835">
        <v>0</v>
      </c>
      <c r="N417" s="832">
        <v>4</v>
      </c>
      <c r="O417" s="836">
        <v>3.5</v>
      </c>
      <c r="P417" s="835">
        <v>0</v>
      </c>
      <c r="Q417" s="837"/>
      <c r="R417" s="832">
        <v>3</v>
      </c>
      <c r="S417" s="837">
        <v>0.75</v>
      </c>
      <c r="T417" s="836">
        <v>3</v>
      </c>
      <c r="U417" s="838">
        <v>0.8571428571428571</v>
      </c>
    </row>
    <row r="418" spans="1:21" ht="14.4" customHeight="1" x14ac:dyDescent="0.3">
      <c r="A418" s="831">
        <v>13</v>
      </c>
      <c r="B418" s="832" t="s">
        <v>1462</v>
      </c>
      <c r="C418" s="832" t="s">
        <v>1468</v>
      </c>
      <c r="D418" s="833" t="s">
        <v>2865</v>
      </c>
      <c r="E418" s="834" t="s">
        <v>1484</v>
      </c>
      <c r="F418" s="832" t="s">
        <v>1463</v>
      </c>
      <c r="G418" s="832" t="s">
        <v>1961</v>
      </c>
      <c r="H418" s="832" t="s">
        <v>612</v>
      </c>
      <c r="I418" s="832" t="s">
        <v>1359</v>
      </c>
      <c r="J418" s="832" t="s">
        <v>881</v>
      </c>
      <c r="K418" s="832" t="s">
        <v>1360</v>
      </c>
      <c r="L418" s="835">
        <v>0</v>
      </c>
      <c r="M418" s="835">
        <v>0</v>
      </c>
      <c r="N418" s="832">
        <v>1</v>
      </c>
      <c r="O418" s="836">
        <v>1</v>
      </c>
      <c r="P418" s="835">
        <v>0</v>
      </c>
      <c r="Q418" s="837"/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13</v>
      </c>
      <c r="B419" s="832" t="s">
        <v>1462</v>
      </c>
      <c r="C419" s="832" t="s">
        <v>1468</v>
      </c>
      <c r="D419" s="833" t="s">
        <v>2865</v>
      </c>
      <c r="E419" s="834" t="s">
        <v>1484</v>
      </c>
      <c r="F419" s="832" t="s">
        <v>1463</v>
      </c>
      <c r="G419" s="832" t="s">
        <v>1705</v>
      </c>
      <c r="H419" s="832" t="s">
        <v>612</v>
      </c>
      <c r="I419" s="832" t="s">
        <v>1833</v>
      </c>
      <c r="J419" s="832" t="s">
        <v>668</v>
      </c>
      <c r="K419" s="832" t="s">
        <v>1438</v>
      </c>
      <c r="L419" s="835">
        <v>0</v>
      </c>
      <c r="M419" s="835">
        <v>0</v>
      </c>
      <c r="N419" s="832">
        <v>2</v>
      </c>
      <c r="O419" s="836">
        <v>1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13</v>
      </c>
      <c r="B420" s="832" t="s">
        <v>1462</v>
      </c>
      <c r="C420" s="832" t="s">
        <v>1468</v>
      </c>
      <c r="D420" s="833" t="s">
        <v>2865</v>
      </c>
      <c r="E420" s="834" t="s">
        <v>1484</v>
      </c>
      <c r="F420" s="832" t="s">
        <v>1463</v>
      </c>
      <c r="G420" s="832" t="s">
        <v>1706</v>
      </c>
      <c r="H420" s="832" t="s">
        <v>577</v>
      </c>
      <c r="I420" s="832" t="s">
        <v>1707</v>
      </c>
      <c r="J420" s="832" t="s">
        <v>1708</v>
      </c>
      <c r="K420" s="832" t="s">
        <v>1709</v>
      </c>
      <c r="L420" s="835">
        <v>172.7</v>
      </c>
      <c r="M420" s="835">
        <v>1208.9000000000001</v>
      </c>
      <c r="N420" s="832">
        <v>7</v>
      </c>
      <c r="O420" s="836">
        <v>5</v>
      </c>
      <c r="P420" s="835">
        <v>345.4</v>
      </c>
      <c r="Q420" s="837">
        <v>0.2857142857142857</v>
      </c>
      <c r="R420" s="832">
        <v>2</v>
      </c>
      <c r="S420" s="837">
        <v>0.2857142857142857</v>
      </c>
      <c r="T420" s="836">
        <v>2</v>
      </c>
      <c r="U420" s="838">
        <v>0.4</v>
      </c>
    </row>
    <row r="421" spans="1:21" ht="14.4" customHeight="1" x14ac:dyDescent="0.3">
      <c r="A421" s="831">
        <v>13</v>
      </c>
      <c r="B421" s="832" t="s">
        <v>1462</v>
      </c>
      <c r="C421" s="832" t="s">
        <v>1468</v>
      </c>
      <c r="D421" s="833" t="s">
        <v>2865</v>
      </c>
      <c r="E421" s="834" t="s">
        <v>1484</v>
      </c>
      <c r="F421" s="832" t="s">
        <v>1463</v>
      </c>
      <c r="G421" s="832" t="s">
        <v>1714</v>
      </c>
      <c r="H421" s="832" t="s">
        <v>612</v>
      </c>
      <c r="I421" s="832" t="s">
        <v>1308</v>
      </c>
      <c r="J421" s="832" t="s">
        <v>1029</v>
      </c>
      <c r="K421" s="832" t="s">
        <v>1309</v>
      </c>
      <c r="L421" s="835">
        <v>154.36000000000001</v>
      </c>
      <c r="M421" s="835">
        <v>617.44000000000005</v>
      </c>
      <c r="N421" s="832">
        <v>4</v>
      </c>
      <c r="O421" s="836">
        <v>3</v>
      </c>
      <c r="P421" s="835">
        <v>308.72000000000003</v>
      </c>
      <c r="Q421" s="837">
        <v>0.5</v>
      </c>
      <c r="R421" s="832">
        <v>2</v>
      </c>
      <c r="S421" s="837">
        <v>0.5</v>
      </c>
      <c r="T421" s="836">
        <v>1.5</v>
      </c>
      <c r="U421" s="838">
        <v>0.5</v>
      </c>
    </row>
    <row r="422" spans="1:21" ht="14.4" customHeight="1" x14ac:dyDescent="0.3">
      <c r="A422" s="831">
        <v>13</v>
      </c>
      <c r="B422" s="832" t="s">
        <v>1462</v>
      </c>
      <c r="C422" s="832" t="s">
        <v>1468</v>
      </c>
      <c r="D422" s="833" t="s">
        <v>2865</v>
      </c>
      <c r="E422" s="834" t="s">
        <v>1484</v>
      </c>
      <c r="F422" s="832" t="s">
        <v>1463</v>
      </c>
      <c r="G422" s="832" t="s">
        <v>1714</v>
      </c>
      <c r="H422" s="832" t="s">
        <v>577</v>
      </c>
      <c r="I422" s="832" t="s">
        <v>1727</v>
      </c>
      <c r="J422" s="832" t="s">
        <v>1029</v>
      </c>
      <c r="K422" s="832" t="s">
        <v>1309</v>
      </c>
      <c r="L422" s="835">
        <v>154.36000000000001</v>
      </c>
      <c r="M422" s="835">
        <v>154.36000000000001</v>
      </c>
      <c r="N422" s="832">
        <v>1</v>
      </c>
      <c r="O422" s="836">
        <v>0.5</v>
      </c>
      <c r="P422" s="835">
        <v>154.36000000000001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13</v>
      </c>
      <c r="B423" s="832" t="s">
        <v>1462</v>
      </c>
      <c r="C423" s="832" t="s">
        <v>1468</v>
      </c>
      <c r="D423" s="833" t="s">
        <v>2865</v>
      </c>
      <c r="E423" s="834" t="s">
        <v>1484</v>
      </c>
      <c r="F423" s="832" t="s">
        <v>1463</v>
      </c>
      <c r="G423" s="832" t="s">
        <v>1729</v>
      </c>
      <c r="H423" s="832" t="s">
        <v>577</v>
      </c>
      <c r="I423" s="832" t="s">
        <v>2183</v>
      </c>
      <c r="J423" s="832" t="s">
        <v>605</v>
      </c>
      <c r="K423" s="832" t="s">
        <v>2184</v>
      </c>
      <c r="L423" s="835">
        <v>0</v>
      </c>
      <c r="M423" s="835">
        <v>0</v>
      </c>
      <c r="N423" s="832">
        <v>2</v>
      </c>
      <c r="O423" s="836">
        <v>0.5</v>
      </c>
      <c r="P423" s="835">
        <v>0</v>
      </c>
      <c r="Q423" s="837"/>
      <c r="R423" s="832">
        <v>2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13</v>
      </c>
      <c r="B424" s="832" t="s">
        <v>1462</v>
      </c>
      <c r="C424" s="832" t="s">
        <v>1468</v>
      </c>
      <c r="D424" s="833" t="s">
        <v>2865</v>
      </c>
      <c r="E424" s="834" t="s">
        <v>1485</v>
      </c>
      <c r="F424" s="832" t="s">
        <v>1463</v>
      </c>
      <c r="G424" s="832" t="s">
        <v>1524</v>
      </c>
      <c r="H424" s="832" t="s">
        <v>612</v>
      </c>
      <c r="I424" s="832" t="s">
        <v>1525</v>
      </c>
      <c r="J424" s="832" t="s">
        <v>1526</v>
      </c>
      <c r="K424" s="832" t="s">
        <v>1527</v>
      </c>
      <c r="L424" s="835">
        <v>103.8</v>
      </c>
      <c r="M424" s="835">
        <v>519</v>
      </c>
      <c r="N424" s="832">
        <v>5</v>
      </c>
      <c r="O424" s="836">
        <v>2</v>
      </c>
      <c r="P424" s="835">
        <v>207.6</v>
      </c>
      <c r="Q424" s="837">
        <v>0.39999999999999997</v>
      </c>
      <c r="R424" s="832">
        <v>2</v>
      </c>
      <c r="S424" s="837">
        <v>0.4</v>
      </c>
      <c r="T424" s="836">
        <v>1</v>
      </c>
      <c r="U424" s="838">
        <v>0.5</v>
      </c>
    </row>
    <row r="425" spans="1:21" ht="14.4" customHeight="1" x14ac:dyDescent="0.3">
      <c r="A425" s="831">
        <v>13</v>
      </c>
      <c r="B425" s="832" t="s">
        <v>1462</v>
      </c>
      <c r="C425" s="832" t="s">
        <v>1468</v>
      </c>
      <c r="D425" s="833" t="s">
        <v>2865</v>
      </c>
      <c r="E425" s="834" t="s">
        <v>1485</v>
      </c>
      <c r="F425" s="832" t="s">
        <v>1463</v>
      </c>
      <c r="G425" s="832" t="s">
        <v>1524</v>
      </c>
      <c r="H425" s="832" t="s">
        <v>577</v>
      </c>
      <c r="I425" s="832" t="s">
        <v>1529</v>
      </c>
      <c r="J425" s="832" t="s">
        <v>1530</v>
      </c>
      <c r="K425" s="832" t="s">
        <v>1527</v>
      </c>
      <c r="L425" s="835">
        <v>103.8</v>
      </c>
      <c r="M425" s="835">
        <v>622.79999999999995</v>
      </c>
      <c r="N425" s="832">
        <v>6</v>
      </c>
      <c r="O425" s="836">
        <v>1.5</v>
      </c>
      <c r="P425" s="835">
        <v>622.79999999999995</v>
      </c>
      <c r="Q425" s="837">
        <v>1</v>
      </c>
      <c r="R425" s="832">
        <v>6</v>
      </c>
      <c r="S425" s="837">
        <v>1</v>
      </c>
      <c r="T425" s="836">
        <v>1.5</v>
      </c>
      <c r="U425" s="838">
        <v>1</v>
      </c>
    </row>
    <row r="426" spans="1:21" ht="14.4" customHeight="1" x14ac:dyDescent="0.3">
      <c r="A426" s="831">
        <v>13</v>
      </c>
      <c r="B426" s="832" t="s">
        <v>1462</v>
      </c>
      <c r="C426" s="832" t="s">
        <v>1468</v>
      </c>
      <c r="D426" s="833" t="s">
        <v>2865</v>
      </c>
      <c r="E426" s="834" t="s">
        <v>1485</v>
      </c>
      <c r="F426" s="832" t="s">
        <v>1463</v>
      </c>
      <c r="G426" s="832" t="s">
        <v>2106</v>
      </c>
      <c r="H426" s="832" t="s">
        <v>577</v>
      </c>
      <c r="I426" s="832" t="s">
        <v>2185</v>
      </c>
      <c r="J426" s="832" t="s">
        <v>2186</v>
      </c>
      <c r="K426" s="832" t="s">
        <v>1581</v>
      </c>
      <c r="L426" s="835">
        <v>105.32</v>
      </c>
      <c r="M426" s="835">
        <v>315.95999999999998</v>
      </c>
      <c r="N426" s="832">
        <v>3</v>
      </c>
      <c r="O426" s="836">
        <v>3</v>
      </c>
      <c r="P426" s="835">
        <v>105.32</v>
      </c>
      <c r="Q426" s="837">
        <v>0.33333333333333331</v>
      </c>
      <c r="R426" s="832">
        <v>1</v>
      </c>
      <c r="S426" s="837">
        <v>0.33333333333333331</v>
      </c>
      <c r="T426" s="836">
        <v>1</v>
      </c>
      <c r="U426" s="838">
        <v>0.33333333333333331</v>
      </c>
    </row>
    <row r="427" spans="1:21" ht="14.4" customHeight="1" x14ac:dyDescent="0.3">
      <c r="A427" s="831">
        <v>13</v>
      </c>
      <c r="B427" s="832" t="s">
        <v>1462</v>
      </c>
      <c r="C427" s="832" t="s">
        <v>1468</v>
      </c>
      <c r="D427" s="833" t="s">
        <v>2865</v>
      </c>
      <c r="E427" s="834" t="s">
        <v>1485</v>
      </c>
      <c r="F427" s="832" t="s">
        <v>1463</v>
      </c>
      <c r="G427" s="832" t="s">
        <v>2106</v>
      </c>
      <c r="H427" s="832" t="s">
        <v>577</v>
      </c>
      <c r="I427" s="832" t="s">
        <v>2187</v>
      </c>
      <c r="J427" s="832" t="s">
        <v>2186</v>
      </c>
      <c r="K427" s="832" t="s">
        <v>1244</v>
      </c>
      <c r="L427" s="835">
        <v>35.11</v>
      </c>
      <c r="M427" s="835">
        <v>35.11</v>
      </c>
      <c r="N427" s="832">
        <v>1</v>
      </c>
      <c r="O427" s="836">
        <v>1</v>
      </c>
      <c r="P427" s="835">
        <v>35.11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13</v>
      </c>
      <c r="B428" s="832" t="s">
        <v>1462</v>
      </c>
      <c r="C428" s="832" t="s">
        <v>1468</v>
      </c>
      <c r="D428" s="833" t="s">
        <v>2865</v>
      </c>
      <c r="E428" s="834" t="s">
        <v>1485</v>
      </c>
      <c r="F428" s="832" t="s">
        <v>1463</v>
      </c>
      <c r="G428" s="832" t="s">
        <v>1546</v>
      </c>
      <c r="H428" s="832" t="s">
        <v>577</v>
      </c>
      <c r="I428" s="832" t="s">
        <v>1739</v>
      </c>
      <c r="J428" s="832" t="s">
        <v>1740</v>
      </c>
      <c r="K428" s="832" t="s">
        <v>1044</v>
      </c>
      <c r="L428" s="835">
        <v>170.52</v>
      </c>
      <c r="M428" s="835">
        <v>170.52</v>
      </c>
      <c r="N428" s="832">
        <v>1</v>
      </c>
      <c r="O428" s="836">
        <v>0.5</v>
      </c>
      <c r="P428" s="835">
        <v>170.52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13</v>
      </c>
      <c r="B429" s="832" t="s">
        <v>1462</v>
      </c>
      <c r="C429" s="832" t="s">
        <v>1468</v>
      </c>
      <c r="D429" s="833" t="s">
        <v>2865</v>
      </c>
      <c r="E429" s="834" t="s">
        <v>1485</v>
      </c>
      <c r="F429" s="832" t="s">
        <v>1463</v>
      </c>
      <c r="G429" s="832" t="s">
        <v>1550</v>
      </c>
      <c r="H429" s="832" t="s">
        <v>577</v>
      </c>
      <c r="I429" s="832" t="s">
        <v>1551</v>
      </c>
      <c r="J429" s="832" t="s">
        <v>1552</v>
      </c>
      <c r="K429" s="832" t="s">
        <v>1044</v>
      </c>
      <c r="L429" s="835">
        <v>170.52</v>
      </c>
      <c r="M429" s="835">
        <v>852.6</v>
      </c>
      <c r="N429" s="832">
        <v>5</v>
      </c>
      <c r="O429" s="836">
        <v>3</v>
      </c>
      <c r="P429" s="835">
        <v>682.08</v>
      </c>
      <c r="Q429" s="837">
        <v>0.8</v>
      </c>
      <c r="R429" s="832">
        <v>4</v>
      </c>
      <c r="S429" s="837">
        <v>0.8</v>
      </c>
      <c r="T429" s="836">
        <v>2</v>
      </c>
      <c r="U429" s="838">
        <v>0.66666666666666663</v>
      </c>
    </row>
    <row r="430" spans="1:21" ht="14.4" customHeight="1" x14ac:dyDescent="0.3">
      <c r="A430" s="831">
        <v>13</v>
      </c>
      <c r="B430" s="832" t="s">
        <v>1462</v>
      </c>
      <c r="C430" s="832" t="s">
        <v>1468</v>
      </c>
      <c r="D430" s="833" t="s">
        <v>2865</v>
      </c>
      <c r="E430" s="834" t="s">
        <v>1485</v>
      </c>
      <c r="F430" s="832" t="s">
        <v>1463</v>
      </c>
      <c r="G430" s="832" t="s">
        <v>1550</v>
      </c>
      <c r="H430" s="832" t="s">
        <v>612</v>
      </c>
      <c r="I430" s="832" t="s">
        <v>1315</v>
      </c>
      <c r="J430" s="832" t="s">
        <v>1316</v>
      </c>
      <c r="K430" s="832" t="s">
        <v>1044</v>
      </c>
      <c r="L430" s="835">
        <v>170.52</v>
      </c>
      <c r="M430" s="835">
        <v>170.52</v>
      </c>
      <c r="N430" s="832">
        <v>1</v>
      </c>
      <c r="O430" s="836">
        <v>0.5</v>
      </c>
      <c r="P430" s="835">
        <v>170.52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13</v>
      </c>
      <c r="B431" s="832" t="s">
        <v>1462</v>
      </c>
      <c r="C431" s="832" t="s">
        <v>1468</v>
      </c>
      <c r="D431" s="833" t="s">
        <v>2865</v>
      </c>
      <c r="E431" s="834" t="s">
        <v>1485</v>
      </c>
      <c r="F431" s="832" t="s">
        <v>1463</v>
      </c>
      <c r="G431" s="832" t="s">
        <v>1559</v>
      </c>
      <c r="H431" s="832" t="s">
        <v>612</v>
      </c>
      <c r="I431" s="832" t="s">
        <v>1560</v>
      </c>
      <c r="J431" s="832" t="s">
        <v>996</v>
      </c>
      <c r="K431" s="832" t="s">
        <v>1561</v>
      </c>
      <c r="L431" s="835">
        <v>0</v>
      </c>
      <c r="M431" s="835">
        <v>0</v>
      </c>
      <c r="N431" s="832">
        <v>1</v>
      </c>
      <c r="O431" s="836">
        <v>0.5</v>
      </c>
      <c r="P431" s="835">
        <v>0</v>
      </c>
      <c r="Q431" s="837"/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13</v>
      </c>
      <c r="B432" s="832" t="s">
        <v>1462</v>
      </c>
      <c r="C432" s="832" t="s">
        <v>1468</v>
      </c>
      <c r="D432" s="833" t="s">
        <v>2865</v>
      </c>
      <c r="E432" s="834" t="s">
        <v>1485</v>
      </c>
      <c r="F432" s="832" t="s">
        <v>1463</v>
      </c>
      <c r="G432" s="832" t="s">
        <v>1559</v>
      </c>
      <c r="H432" s="832" t="s">
        <v>612</v>
      </c>
      <c r="I432" s="832" t="s">
        <v>1426</v>
      </c>
      <c r="J432" s="832" t="s">
        <v>996</v>
      </c>
      <c r="K432" s="832" t="s">
        <v>1427</v>
      </c>
      <c r="L432" s="835">
        <v>58.77</v>
      </c>
      <c r="M432" s="835">
        <v>58.77</v>
      </c>
      <c r="N432" s="832">
        <v>1</v>
      </c>
      <c r="O432" s="836">
        <v>0.5</v>
      </c>
      <c r="P432" s="835">
        <v>58.77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13</v>
      </c>
      <c r="B433" s="832" t="s">
        <v>1462</v>
      </c>
      <c r="C433" s="832" t="s">
        <v>1468</v>
      </c>
      <c r="D433" s="833" t="s">
        <v>2865</v>
      </c>
      <c r="E433" s="834" t="s">
        <v>1485</v>
      </c>
      <c r="F433" s="832" t="s">
        <v>1463</v>
      </c>
      <c r="G433" s="832" t="s">
        <v>1566</v>
      </c>
      <c r="H433" s="832" t="s">
        <v>577</v>
      </c>
      <c r="I433" s="832" t="s">
        <v>1567</v>
      </c>
      <c r="J433" s="832" t="s">
        <v>1568</v>
      </c>
      <c r="K433" s="832" t="s">
        <v>674</v>
      </c>
      <c r="L433" s="835">
        <v>75.819999999999993</v>
      </c>
      <c r="M433" s="835">
        <v>758.19999999999982</v>
      </c>
      <c r="N433" s="832">
        <v>10</v>
      </c>
      <c r="O433" s="836">
        <v>7</v>
      </c>
      <c r="P433" s="835">
        <v>682.37999999999988</v>
      </c>
      <c r="Q433" s="837">
        <v>0.9</v>
      </c>
      <c r="R433" s="832">
        <v>9</v>
      </c>
      <c r="S433" s="837">
        <v>0.9</v>
      </c>
      <c r="T433" s="836">
        <v>6.5</v>
      </c>
      <c r="U433" s="838">
        <v>0.9285714285714286</v>
      </c>
    </row>
    <row r="434" spans="1:21" ht="14.4" customHeight="1" x14ac:dyDescent="0.3">
      <c r="A434" s="831">
        <v>13</v>
      </c>
      <c r="B434" s="832" t="s">
        <v>1462</v>
      </c>
      <c r="C434" s="832" t="s">
        <v>1468</v>
      </c>
      <c r="D434" s="833" t="s">
        <v>2865</v>
      </c>
      <c r="E434" s="834" t="s">
        <v>1485</v>
      </c>
      <c r="F434" s="832" t="s">
        <v>1463</v>
      </c>
      <c r="G434" s="832" t="s">
        <v>1566</v>
      </c>
      <c r="H434" s="832" t="s">
        <v>577</v>
      </c>
      <c r="I434" s="832" t="s">
        <v>1569</v>
      </c>
      <c r="J434" s="832" t="s">
        <v>1568</v>
      </c>
      <c r="K434" s="832" t="s">
        <v>1044</v>
      </c>
      <c r="L434" s="835">
        <v>78.33</v>
      </c>
      <c r="M434" s="835">
        <v>1096.6200000000001</v>
      </c>
      <c r="N434" s="832">
        <v>14</v>
      </c>
      <c r="O434" s="836">
        <v>6</v>
      </c>
      <c r="P434" s="835">
        <v>939.96</v>
      </c>
      <c r="Q434" s="837">
        <v>0.8571428571428571</v>
      </c>
      <c r="R434" s="832">
        <v>12</v>
      </c>
      <c r="S434" s="837">
        <v>0.8571428571428571</v>
      </c>
      <c r="T434" s="836">
        <v>5.5</v>
      </c>
      <c r="U434" s="838">
        <v>0.91666666666666663</v>
      </c>
    </row>
    <row r="435" spans="1:21" ht="14.4" customHeight="1" x14ac:dyDescent="0.3">
      <c r="A435" s="831">
        <v>13</v>
      </c>
      <c r="B435" s="832" t="s">
        <v>1462</v>
      </c>
      <c r="C435" s="832" t="s">
        <v>1468</v>
      </c>
      <c r="D435" s="833" t="s">
        <v>2865</v>
      </c>
      <c r="E435" s="834" t="s">
        <v>1485</v>
      </c>
      <c r="F435" s="832" t="s">
        <v>1463</v>
      </c>
      <c r="G435" s="832" t="s">
        <v>1573</v>
      </c>
      <c r="H435" s="832" t="s">
        <v>612</v>
      </c>
      <c r="I435" s="832" t="s">
        <v>1574</v>
      </c>
      <c r="J435" s="832" t="s">
        <v>1575</v>
      </c>
      <c r="K435" s="832" t="s">
        <v>1576</v>
      </c>
      <c r="L435" s="835">
        <v>19.59</v>
      </c>
      <c r="M435" s="835">
        <v>39.18</v>
      </c>
      <c r="N435" s="832">
        <v>2</v>
      </c>
      <c r="O435" s="836">
        <v>2</v>
      </c>
      <c r="P435" s="835">
        <v>39.18</v>
      </c>
      <c r="Q435" s="837">
        <v>1</v>
      </c>
      <c r="R435" s="832">
        <v>2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13</v>
      </c>
      <c r="B436" s="832" t="s">
        <v>1462</v>
      </c>
      <c r="C436" s="832" t="s">
        <v>1468</v>
      </c>
      <c r="D436" s="833" t="s">
        <v>2865</v>
      </c>
      <c r="E436" s="834" t="s">
        <v>1485</v>
      </c>
      <c r="F436" s="832" t="s">
        <v>1463</v>
      </c>
      <c r="G436" s="832" t="s">
        <v>1573</v>
      </c>
      <c r="H436" s="832" t="s">
        <v>612</v>
      </c>
      <c r="I436" s="832" t="s">
        <v>1577</v>
      </c>
      <c r="J436" s="832" t="s">
        <v>1575</v>
      </c>
      <c r="K436" s="832" t="s">
        <v>1244</v>
      </c>
      <c r="L436" s="835">
        <v>58.77</v>
      </c>
      <c r="M436" s="835">
        <v>58.77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13</v>
      </c>
      <c r="B437" s="832" t="s">
        <v>1462</v>
      </c>
      <c r="C437" s="832" t="s">
        <v>1468</v>
      </c>
      <c r="D437" s="833" t="s">
        <v>2865</v>
      </c>
      <c r="E437" s="834" t="s">
        <v>1485</v>
      </c>
      <c r="F437" s="832" t="s">
        <v>1463</v>
      </c>
      <c r="G437" s="832" t="s">
        <v>1573</v>
      </c>
      <c r="H437" s="832" t="s">
        <v>612</v>
      </c>
      <c r="I437" s="832" t="s">
        <v>1580</v>
      </c>
      <c r="J437" s="832" t="s">
        <v>1575</v>
      </c>
      <c r="K437" s="832" t="s">
        <v>1581</v>
      </c>
      <c r="L437" s="835">
        <v>176.32</v>
      </c>
      <c r="M437" s="835">
        <v>176.32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13</v>
      </c>
      <c r="B438" s="832" t="s">
        <v>1462</v>
      </c>
      <c r="C438" s="832" t="s">
        <v>1468</v>
      </c>
      <c r="D438" s="833" t="s">
        <v>2865</v>
      </c>
      <c r="E438" s="834" t="s">
        <v>1485</v>
      </c>
      <c r="F438" s="832" t="s">
        <v>1463</v>
      </c>
      <c r="G438" s="832" t="s">
        <v>1573</v>
      </c>
      <c r="H438" s="832" t="s">
        <v>577</v>
      </c>
      <c r="I438" s="832" t="s">
        <v>1582</v>
      </c>
      <c r="J438" s="832" t="s">
        <v>1583</v>
      </c>
      <c r="K438" s="832" t="s">
        <v>1584</v>
      </c>
      <c r="L438" s="835">
        <v>29.39</v>
      </c>
      <c r="M438" s="835">
        <v>29.39</v>
      </c>
      <c r="N438" s="832">
        <v>1</v>
      </c>
      <c r="O438" s="836">
        <v>1</v>
      </c>
      <c r="P438" s="835">
        <v>29.39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13</v>
      </c>
      <c r="B439" s="832" t="s">
        <v>1462</v>
      </c>
      <c r="C439" s="832" t="s">
        <v>1468</v>
      </c>
      <c r="D439" s="833" t="s">
        <v>2865</v>
      </c>
      <c r="E439" s="834" t="s">
        <v>1485</v>
      </c>
      <c r="F439" s="832" t="s">
        <v>1463</v>
      </c>
      <c r="G439" s="832" t="s">
        <v>1573</v>
      </c>
      <c r="H439" s="832" t="s">
        <v>577</v>
      </c>
      <c r="I439" s="832" t="s">
        <v>1585</v>
      </c>
      <c r="J439" s="832" t="s">
        <v>1583</v>
      </c>
      <c r="K439" s="832" t="s">
        <v>1586</v>
      </c>
      <c r="L439" s="835">
        <v>11.75</v>
      </c>
      <c r="M439" s="835">
        <v>35.25</v>
      </c>
      <c r="N439" s="832">
        <v>3</v>
      </c>
      <c r="O439" s="836">
        <v>2.5</v>
      </c>
      <c r="P439" s="835">
        <v>23.5</v>
      </c>
      <c r="Q439" s="837">
        <v>0.66666666666666663</v>
      </c>
      <c r="R439" s="832">
        <v>2</v>
      </c>
      <c r="S439" s="837">
        <v>0.66666666666666663</v>
      </c>
      <c r="T439" s="836">
        <v>2</v>
      </c>
      <c r="U439" s="838">
        <v>0.8</v>
      </c>
    </row>
    <row r="440" spans="1:21" ht="14.4" customHeight="1" x14ac:dyDescent="0.3">
      <c r="A440" s="831">
        <v>13</v>
      </c>
      <c r="B440" s="832" t="s">
        <v>1462</v>
      </c>
      <c r="C440" s="832" t="s">
        <v>1468</v>
      </c>
      <c r="D440" s="833" t="s">
        <v>2865</v>
      </c>
      <c r="E440" s="834" t="s">
        <v>1485</v>
      </c>
      <c r="F440" s="832" t="s">
        <v>1463</v>
      </c>
      <c r="G440" s="832" t="s">
        <v>1573</v>
      </c>
      <c r="H440" s="832" t="s">
        <v>577</v>
      </c>
      <c r="I440" s="832" t="s">
        <v>1587</v>
      </c>
      <c r="J440" s="832" t="s">
        <v>1583</v>
      </c>
      <c r="K440" s="832" t="s">
        <v>1588</v>
      </c>
      <c r="L440" s="835">
        <v>23.51</v>
      </c>
      <c r="M440" s="835">
        <v>23.51</v>
      </c>
      <c r="N440" s="832">
        <v>1</v>
      </c>
      <c r="O440" s="836">
        <v>0.5</v>
      </c>
      <c r="P440" s="835">
        <v>23.51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13</v>
      </c>
      <c r="B441" s="832" t="s">
        <v>1462</v>
      </c>
      <c r="C441" s="832" t="s">
        <v>1468</v>
      </c>
      <c r="D441" s="833" t="s">
        <v>2865</v>
      </c>
      <c r="E441" s="834" t="s">
        <v>1485</v>
      </c>
      <c r="F441" s="832" t="s">
        <v>1463</v>
      </c>
      <c r="G441" s="832" t="s">
        <v>1589</v>
      </c>
      <c r="H441" s="832" t="s">
        <v>577</v>
      </c>
      <c r="I441" s="832" t="s">
        <v>1590</v>
      </c>
      <c r="J441" s="832" t="s">
        <v>1591</v>
      </c>
      <c r="K441" s="832" t="s">
        <v>1592</v>
      </c>
      <c r="L441" s="835">
        <v>0</v>
      </c>
      <c r="M441" s="835">
        <v>0</v>
      </c>
      <c r="N441" s="832">
        <v>2</v>
      </c>
      <c r="O441" s="836">
        <v>2</v>
      </c>
      <c r="P441" s="835">
        <v>0</v>
      </c>
      <c r="Q441" s="837"/>
      <c r="R441" s="832">
        <v>2</v>
      </c>
      <c r="S441" s="837">
        <v>1</v>
      </c>
      <c r="T441" s="836">
        <v>2</v>
      </c>
      <c r="U441" s="838">
        <v>1</v>
      </c>
    </row>
    <row r="442" spans="1:21" ht="14.4" customHeight="1" x14ac:dyDescent="0.3">
      <c r="A442" s="831">
        <v>13</v>
      </c>
      <c r="B442" s="832" t="s">
        <v>1462</v>
      </c>
      <c r="C442" s="832" t="s">
        <v>1468</v>
      </c>
      <c r="D442" s="833" t="s">
        <v>2865</v>
      </c>
      <c r="E442" s="834" t="s">
        <v>1485</v>
      </c>
      <c r="F442" s="832" t="s">
        <v>1463</v>
      </c>
      <c r="G442" s="832" t="s">
        <v>1603</v>
      </c>
      <c r="H442" s="832" t="s">
        <v>577</v>
      </c>
      <c r="I442" s="832" t="s">
        <v>1607</v>
      </c>
      <c r="J442" s="832" t="s">
        <v>1605</v>
      </c>
      <c r="K442" s="832" t="s">
        <v>1608</v>
      </c>
      <c r="L442" s="835">
        <v>159.16999999999999</v>
      </c>
      <c r="M442" s="835">
        <v>636.67999999999995</v>
      </c>
      <c r="N442" s="832">
        <v>4</v>
      </c>
      <c r="O442" s="836">
        <v>3.5</v>
      </c>
      <c r="P442" s="835">
        <v>318.33999999999997</v>
      </c>
      <c r="Q442" s="837">
        <v>0.5</v>
      </c>
      <c r="R442" s="832">
        <v>2</v>
      </c>
      <c r="S442" s="837">
        <v>0.5</v>
      </c>
      <c r="T442" s="836">
        <v>2</v>
      </c>
      <c r="U442" s="838">
        <v>0.5714285714285714</v>
      </c>
    </row>
    <row r="443" spans="1:21" ht="14.4" customHeight="1" x14ac:dyDescent="0.3">
      <c r="A443" s="831">
        <v>13</v>
      </c>
      <c r="B443" s="832" t="s">
        <v>1462</v>
      </c>
      <c r="C443" s="832" t="s">
        <v>1468</v>
      </c>
      <c r="D443" s="833" t="s">
        <v>2865</v>
      </c>
      <c r="E443" s="834" t="s">
        <v>1485</v>
      </c>
      <c r="F443" s="832" t="s">
        <v>1463</v>
      </c>
      <c r="G443" s="832" t="s">
        <v>1614</v>
      </c>
      <c r="H443" s="832" t="s">
        <v>577</v>
      </c>
      <c r="I443" s="832" t="s">
        <v>1886</v>
      </c>
      <c r="J443" s="832" t="s">
        <v>1619</v>
      </c>
      <c r="K443" s="832" t="s">
        <v>1620</v>
      </c>
      <c r="L443" s="835">
        <v>140.96</v>
      </c>
      <c r="M443" s="835">
        <v>422.88</v>
      </c>
      <c r="N443" s="832">
        <v>3</v>
      </c>
      <c r="O443" s="836">
        <v>3</v>
      </c>
      <c r="P443" s="835">
        <v>422.88</v>
      </c>
      <c r="Q443" s="837">
        <v>1</v>
      </c>
      <c r="R443" s="832">
        <v>3</v>
      </c>
      <c r="S443" s="837">
        <v>1</v>
      </c>
      <c r="T443" s="836">
        <v>3</v>
      </c>
      <c r="U443" s="838">
        <v>1</v>
      </c>
    </row>
    <row r="444" spans="1:21" ht="14.4" customHeight="1" x14ac:dyDescent="0.3">
      <c r="A444" s="831">
        <v>13</v>
      </c>
      <c r="B444" s="832" t="s">
        <v>1462</v>
      </c>
      <c r="C444" s="832" t="s">
        <v>1468</v>
      </c>
      <c r="D444" s="833" t="s">
        <v>2865</v>
      </c>
      <c r="E444" s="834" t="s">
        <v>1485</v>
      </c>
      <c r="F444" s="832" t="s">
        <v>1463</v>
      </c>
      <c r="G444" s="832" t="s">
        <v>1625</v>
      </c>
      <c r="H444" s="832" t="s">
        <v>577</v>
      </c>
      <c r="I444" s="832" t="s">
        <v>1626</v>
      </c>
      <c r="J444" s="832" t="s">
        <v>1627</v>
      </c>
      <c r="K444" s="832" t="s">
        <v>1628</v>
      </c>
      <c r="L444" s="835">
        <v>121.07</v>
      </c>
      <c r="M444" s="835">
        <v>363.21</v>
      </c>
      <c r="N444" s="832">
        <v>3</v>
      </c>
      <c r="O444" s="836">
        <v>2</v>
      </c>
      <c r="P444" s="835">
        <v>121.07</v>
      </c>
      <c r="Q444" s="837">
        <v>0.33333333333333331</v>
      </c>
      <c r="R444" s="832">
        <v>1</v>
      </c>
      <c r="S444" s="837">
        <v>0.33333333333333331</v>
      </c>
      <c r="T444" s="836">
        <v>1</v>
      </c>
      <c r="U444" s="838">
        <v>0.5</v>
      </c>
    </row>
    <row r="445" spans="1:21" ht="14.4" customHeight="1" x14ac:dyDescent="0.3">
      <c r="A445" s="831">
        <v>13</v>
      </c>
      <c r="B445" s="832" t="s">
        <v>1462</v>
      </c>
      <c r="C445" s="832" t="s">
        <v>1468</v>
      </c>
      <c r="D445" s="833" t="s">
        <v>2865</v>
      </c>
      <c r="E445" s="834" t="s">
        <v>1485</v>
      </c>
      <c r="F445" s="832" t="s">
        <v>1463</v>
      </c>
      <c r="G445" s="832" t="s">
        <v>2188</v>
      </c>
      <c r="H445" s="832" t="s">
        <v>577</v>
      </c>
      <c r="I445" s="832" t="s">
        <v>2189</v>
      </c>
      <c r="J445" s="832" t="s">
        <v>2190</v>
      </c>
      <c r="K445" s="832" t="s">
        <v>2191</v>
      </c>
      <c r="L445" s="835">
        <v>0</v>
      </c>
      <c r="M445" s="835">
        <v>0</v>
      </c>
      <c r="N445" s="832">
        <v>1</v>
      </c>
      <c r="O445" s="836">
        <v>1</v>
      </c>
      <c r="P445" s="835">
        <v>0</v>
      </c>
      <c r="Q445" s="837"/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13</v>
      </c>
      <c r="B446" s="832" t="s">
        <v>1462</v>
      </c>
      <c r="C446" s="832" t="s">
        <v>1468</v>
      </c>
      <c r="D446" s="833" t="s">
        <v>2865</v>
      </c>
      <c r="E446" s="834" t="s">
        <v>1485</v>
      </c>
      <c r="F446" s="832" t="s">
        <v>1463</v>
      </c>
      <c r="G446" s="832" t="s">
        <v>1774</v>
      </c>
      <c r="H446" s="832" t="s">
        <v>577</v>
      </c>
      <c r="I446" s="832" t="s">
        <v>1778</v>
      </c>
      <c r="J446" s="832" t="s">
        <v>1776</v>
      </c>
      <c r="K446" s="832" t="s">
        <v>1779</v>
      </c>
      <c r="L446" s="835">
        <v>0</v>
      </c>
      <c r="M446" s="835">
        <v>0</v>
      </c>
      <c r="N446" s="832">
        <v>1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13</v>
      </c>
      <c r="B447" s="832" t="s">
        <v>1462</v>
      </c>
      <c r="C447" s="832" t="s">
        <v>1468</v>
      </c>
      <c r="D447" s="833" t="s">
        <v>2865</v>
      </c>
      <c r="E447" s="834" t="s">
        <v>1485</v>
      </c>
      <c r="F447" s="832" t="s">
        <v>1463</v>
      </c>
      <c r="G447" s="832" t="s">
        <v>1637</v>
      </c>
      <c r="H447" s="832" t="s">
        <v>577</v>
      </c>
      <c r="I447" s="832" t="s">
        <v>1638</v>
      </c>
      <c r="J447" s="832" t="s">
        <v>1058</v>
      </c>
      <c r="K447" s="832" t="s">
        <v>1639</v>
      </c>
      <c r="L447" s="835">
        <v>48.09</v>
      </c>
      <c r="M447" s="835">
        <v>336.63</v>
      </c>
      <c r="N447" s="832">
        <v>7</v>
      </c>
      <c r="O447" s="836">
        <v>7</v>
      </c>
      <c r="P447" s="835">
        <v>240.45000000000002</v>
      </c>
      <c r="Q447" s="837">
        <v>0.7142857142857143</v>
      </c>
      <c r="R447" s="832">
        <v>5</v>
      </c>
      <c r="S447" s="837">
        <v>0.7142857142857143</v>
      </c>
      <c r="T447" s="836">
        <v>5</v>
      </c>
      <c r="U447" s="838">
        <v>0.7142857142857143</v>
      </c>
    </row>
    <row r="448" spans="1:21" ht="14.4" customHeight="1" x14ac:dyDescent="0.3">
      <c r="A448" s="831">
        <v>13</v>
      </c>
      <c r="B448" s="832" t="s">
        <v>1462</v>
      </c>
      <c r="C448" s="832" t="s">
        <v>1468</v>
      </c>
      <c r="D448" s="833" t="s">
        <v>2865</v>
      </c>
      <c r="E448" s="834" t="s">
        <v>1485</v>
      </c>
      <c r="F448" s="832" t="s">
        <v>1463</v>
      </c>
      <c r="G448" s="832" t="s">
        <v>1637</v>
      </c>
      <c r="H448" s="832" t="s">
        <v>577</v>
      </c>
      <c r="I448" s="832" t="s">
        <v>1642</v>
      </c>
      <c r="J448" s="832" t="s">
        <v>1077</v>
      </c>
      <c r="K448" s="832" t="s">
        <v>1643</v>
      </c>
      <c r="L448" s="835">
        <v>89.91</v>
      </c>
      <c r="M448" s="835">
        <v>449.54999999999995</v>
      </c>
      <c r="N448" s="832">
        <v>5</v>
      </c>
      <c r="O448" s="836">
        <v>3.5</v>
      </c>
      <c r="P448" s="835">
        <v>89.91</v>
      </c>
      <c r="Q448" s="837">
        <v>0.2</v>
      </c>
      <c r="R448" s="832">
        <v>1</v>
      </c>
      <c r="S448" s="837">
        <v>0.2</v>
      </c>
      <c r="T448" s="836">
        <v>0.5</v>
      </c>
      <c r="U448" s="838">
        <v>0.14285714285714285</v>
      </c>
    </row>
    <row r="449" spans="1:21" ht="14.4" customHeight="1" x14ac:dyDescent="0.3">
      <c r="A449" s="831">
        <v>13</v>
      </c>
      <c r="B449" s="832" t="s">
        <v>1462</v>
      </c>
      <c r="C449" s="832" t="s">
        <v>1468</v>
      </c>
      <c r="D449" s="833" t="s">
        <v>2865</v>
      </c>
      <c r="E449" s="834" t="s">
        <v>1485</v>
      </c>
      <c r="F449" s="832" t="s">
        <v>1463</v>
      </c>
      <c r="G449" s="832" t="s">
        <v>2192</v>
      </c>
      <c r="H449" s="832" t="s">
        <v>577</v>
      </c>
      <c r="I449" s="832" t="s">
        <v>2193</v>
      </c>
      <c r="J449" s="832" t="s">
        <v>2194</v>
      </c>
      <c r="K449" s="832" t="s">
        <v>2195</v>
      </c>
      <c r="L449" s="835">
        <v>1235.6300000000001</v>
      </c>
      <c r="M449" s="835">
        <v>1235.6300000000001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13</v>
      </c>
      <c r="B450" s="832" t="s">
        <v>1462</v>
      </c>
      <c r="C450" s="832" t="s">
        <v>1468</v>
      </c>
      <c r="D450" s="833" t="s">
        <v>2865</v>
      </c>
      <c r="E450" s="834" t="s">
        <v>1485</v>
      </c>
      <c r="F450" s="832" t="s">
        <v>1463</v>
      </c>
      <c r="G450" s="832" t="s">
        <v>1644</v>
      </c>
      <c r="H450" s="832" t="s">
        <v>577</v>
      </c>
      <c r="I450" s="832" t="s">
        <v>2196</v>
      </c>
      <c r="J450" s="832" t="s">
        <v>2197</v>
      </c>
      <c r="K450" s="832" t="s">
        <v>2198</v>
      </c>
      <c r="L450" s="835">
        <v>49.38</v>
      </c>
      <c r="M450" s="835">
        <v>98.76</v>
      </c>
      <c r="N450" s="832">
        <v>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13</v>
      </c>
      <c r="B451" s="832" t="s">
        <v>1462</v>
      </c>
      <c r="C451" s="832" t="s">
        <v>1468</v>
      </c>
      <c r="D451" s="833" t="s">
        <v>2865</v>
      </c>
      <c r="E451" s="834" t="s">
        <v>1485</v>
      </c>
      <c r="F451" s="832" t="s">
        <v>1463</v>
      </c>
      <c r="G451" s="832" t="s">
        <v>1644</v>
      </c>
      <c r="H451" s="832" t="s">
        <v>577</v>
      </c>
      <c r="I451" s="832" t="s">
        <v>1898</v>
      </c>
      <c r="J451" s="832" t="s">
        <v>1899</v>
      </c>
      <c r="K451" s="832" t="s">
        <v>1646</v>
      </c>
      <c r="L451" s="835">
        <v>111.72</v>
      </c>
      <c r="M451" s="835">
        <v>111.72</v>
      </c>
      <c r="N451" s="832">
        <v>1</v>
      </c>
      <c r="O451" s="836">
        <v>0.5</v>
      </c>
      <c r="P451" s="835">
        <v>111.72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13</v>
      </c>
      <c r="B452" s="832" t="s">
        <v>1462</v>
      </c>
      <c r="C452" s="832" t="s">
        <v>1468</v>
      </c>
      <c r="D452" s="833" t="s">
        <v>2865</v>
      </c>
      <c r="E452" s="834" t="s">
        <v>1485</v>
      </c>
      <c r="F452" s="832" t="s">
        <v>1463</v>
      </c>
      <c r="G452" s="832" t="s">
        <v>1644</v>
      </c>
      <c r="H452" s="832" t="s">
        <v>577</v>
      </c>
      <c r="I452" s="832" t="s">
        <v>1898</v>
      </c>
      <c r="J452" s="832" t="s">
        <v>1899</v>
      </c>
      <c r="K452" s="832" t="s">
        <v>1646</v>
      </c>
      <c r="L452" s="835">
        <v>98.75</v>
      </c>
      <c r="M452" s="835">
        <v>395</v>
      </c>
      <c r="N452" s="832">
        <v>4</v>
      </c>
      <c r="O452" s="836">
        <v>3</v>
      </c>
      <c r="P452" s="835">
        <v>197.5</v>
      </c>
      <c r="Q452" s="837">
        <v>0.5</v>
      </c>
      <c r="R452" s="832">
        <v>2</v>
      </c>
      <c r="S452" s="837">
        <v>0.5</v>
      </c>
      <c r="T452" s="836">
        <v>1</v>
      </c>
      <c r="U452" s="838">
        <v>0.33333333333333331</v>
      </c>
    </row>
    <row r="453" spans="1:21" ht="14.4" customHeight="1" x14ac:dyDescent="0.3">
      <c r="A453" s="831">
        <v>13</v>
      </c>
      <c r="B453" s="832" t="s">
        <v>1462</v>
      </c>
      <c r="C453" s="832" t="s">
        <v>1468</v>
      </c>
      <c r="D453" s="833" t="s">
        <v>2865</v>
      </c>
      <c r="E453" s="834" t="s">
        <v>1485</v>
      </c>
      <c r="F453" s="832" t="s">
        <v>1463</v>
      </c>
      <c r="G453" s="832" t="s">
        <v>1644</v>
      </c>
      <c r="H453" s="832" t="s">
        <v>577</v>
      </c>
      <c r="I453" s="832" t="s">
        <v>2199</v>
      </c>
      <c r="J453" s="832" t="s">
        <v>1899</v>
      </c>
      <c r="K453" s="832" t="s">
        <v>2198</v>
      </c>
      <c r="L453" s="835">
        <v>49.38</v>
      </c>
      <c r="M453" s="835">
        <v>148.14000000000001</v>
      </c>
      <c r="N453" s="832">
        <v>3</v>
      </c>
      <c r="O453" s="836">
        <v>3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13</v>
      </c>
      <c r="B454" s="832" t="s">
        <v>1462</v>
      </c>
      <c r="C454" s="832" t="s">
        <v>1468</v>
      </c>
      <c r="D454" s="833" t="s">
        <v>2865</v>
      </c>
      <c r="E454" s="834" t="s">
        <v>1485</v>
      </c>
      <c r="F454" s="832" t="s">
        <v>1463</v>
      </c>
      <c r="G454" s="832" t="s">
        <v>1788</v>
      </c>
      <c r="H454" s="832" t="s">
        <v>577</v>
      </c>
      <c r="I454" s="832" t="s">
        <v>2200</v>
      </c>
      <c r="J454" s="832" t="s">
        <v>1790</v>
      </c>
      <c r="K454" s="832" t="s">
        <v>2201</v>
      </c>
      <c r="L454" s="835">
        <v>132.97999999999999</v>
      </c>
      <c r="M454" s="835">
        <v>265.95999999999998</v>
      </c>
      <c r="N454" s="832">
        <v>2</v>
      </c>
      <c r="O454" s="836">
        <v>1</v>
      </c>
      <c r="P454" s="835">
        <v>265.95999999999998</v>
      </c>
      <c r="Q454" s="837">
        <v>1</v>
      </c>
      <c r="R454" s="832">
        <v>2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13</v>
      </c>
      <c r="B455" s="832" t="s">
        <v>1462</v>
      </c>
      <c r="C455" s="832" t="s">
        <v>1468</v>
      </c>
      <c r="D455" s="833" t="s">
        <v>2865</v>
      </c>
      <c r="E455" s="834" t="s">
        <v>1485</v>
      </c>
      <c r="F455" s="832" t="s">
        <v>1463</v>
      </c>
      <c r="G455" s="832" t="s">
        <v>1903</v>
      </c>
      <c r="H455" s="832" t="s">
        <v>577</v>
      </c>
      <c r="I455" s="832" t="s">
        <v>2202</v>
      </c>
      <c r="J455" s="832" t="s">
        <v>1905</v>
      </c>
      <c r="K455" s="832" t="s">
        <v>2203</v>
      </c>
      <c r="L455" s="835">
        <v>73.989999999999995</v>
      </c>
      <c r="M455" s="835">
        <v>147.97999999999999</v>
      </c>
      <c r="N455" s="832">
        <v>2</v>
      </c>
      <c r="O455" s="836">
        <v>1</v>
      </c>
      <c r="P455" s="835">
        <v>147.97999999999999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13</v>
      </c>
      <c r="B456" s="832" t="s">
        <v>1462</v>
      </c>
      <c r="C456" s="832" t="s">
        <v>1468</v>
      </c>
      <c r="D456" s="833" t="s">
        <v>2865</v>
      </c>
      <c r="E456" s="834" t="s">
        <v>1485</v>
      </c>
      <c r="F456" s="832" t="s">
        <v>1463</v>
      </c>
      <c r="G456" s="832" t="s">
        <v>1648</v>
      </c>
      <c r="H456" s="832" t="s">
        <v>577</v>
      </c>
      <c r="I456" s="832" t="s">
        <v>1649</v>
      </c>
      <c r="J456" s="832" t="s">
        <v>892</v>
      </c>
      <c r="K456" s="832" t="s">
        <v>1650</v>
      </c>
      <c r="L456" s="835">
        <v>147.85</v>
      </c>
      <c r="M456" s="835">
        <v>443.54999999999995</v>
      </c>
      <c r="N456" s="832">
        <v>3</v>
      </c>
      <c r="O456" s="836">
        <v>3</v>
      </c>
      <c r="P456" s="835">
        <v>147.85</v>
      </c>
      <c r="Q456" s="837">
        <v>0.33333333333333337</v>
      </c>
      <c r="R456" s="832">
        <v>1</v>
      </c>
      <c r="S456" s="837">
        <v>0.33333333333333331</v>
      </c>
      <c r="T456" s="836">
        <v>1</v>
      </c>
      <c r="U456" s="838">
        <v>0.33333333333333331</v>
      </c>
    </row>
    <row r="457" spans="1:21" ht="14.4" customHeight="1" x14ac:dyDescent="0.3">
      <c r="A457" s="831">
        <v>13</v>
      </c>
      <c r="B457" s="832" t="s">
        <v>1462</v>
      </c>
      <c r="C457" s="832" t="s">
        <v>1468</v>
      </c>
      <c r="D457" s="833" t="s">
        <v>2865</v>
      </c>
      <c r="E457" s="834" t="s">
        <v>1485</v>
      </c>
      <c r="F457" s="832" t="s">
        <v>1463</v>
      </c>
      <c r="G457" s="832" t="s">
        <v>2204</v>
      </c>
      <c r="H457" s="832" t="s">
        <v>612</v>
      </c>
      <c r="I457" s="832" t="s">
        <v>2205</v>
      </c>
      <c r="J457" s="832" t="s">
        <v>2206</v>
      </c>
      <c r="K457" s="832" t="s">
        <v>2207</v>
      </c>
      <c r="L457" s="835">
        <v>366.31</v>
      </c>
      <c r="M457" s="835">
        <v>1098.93</v>
      </c>
      <c r="N457" s="832">
        <v>3</v>
      </c>
      <c r="O457" s="836">
        <v>3</v>
      </c>
      <c r="P457" s="835">
        <v>366.31</v>
      </c>
      <c r="Q457" s="837">
        <v>0.33333333333333331</v>
      </c>
      <c r="R457" s="832">
        <v>1</v>
      </c>
      <c r="S457" s="837">
        <v>0.33333333333333331</v>
      </c>
      <c r="T457" s="836">
        <v>1</v>
      </c>
      <c r="U457" s="838">
        <v>0.33333333333333331</v>
      </c>
    </row>
    <row r="458" spans="1:21" ht="14.4" customHeight="1" x14ac:dyDescent="0.3">
      <c r="A458" s="831">
        <v>13</v>
      </c>
      <c r="B458" s="832" t="s">
        <v>1462</v>
      </c>
      <c r="C458" s="832" t="s">
        <v>1468</v>
      </c>
      <c r="D458" s="833" t="s">
        <v>2865</v>
      </c>
      <c r="E458" s="834" t="s">
        <v>1485</v>
      </c>
      <c r="F458" s="832" t="s">
        <v>1463</v>
      </c>
      <c r="G458" s="832" t="s">
        <v>2208</v>
      </c>
      <c r="H458" s="832" t="s">
        <v>612</v>
      </c>
      <c r="I458" s="832" t="s">
        <v>1437</v>
      </c>
      <c r="J458" s="832" t="s">
        <v>739</v>
      </c>
      <c r="K458" s="832" t="s">
        <v>1438</v>
      </c>
      <c r="L458" s="835">
        <v>58.77</v>
      </c>
      <c r="M458" s="835">
        <v>58.77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13</v>
      </c>
      <c r="B459" s="832" t="s">
        <v>1462</v>
      </c>
      <c r="C459" s="832" t="s">
        <v>1468</v>
      </c>
      <c r="D459" s="833" t="s">
        <v>2865</v>
      </c>
      <c r="E459" s="834" t="s">
        <v>1485</v>
      </c>
      <c r="F459" s="832" t="s">
        <v>1463</v>
      </c>
      <c r="G459" s="832" t="s">
        <v>1656</v>
      </c>
      <c r="H459" s="832" t="s">
        <v>612</v>
      </c>
      <c r="I459" s="832" t="s">
        <v>1413</v>
      </c>
      <c r="J459" s="832" t="s">
        <v>1414</v>
      </c>
      <c r="K459" s="832" t="s">
        <v>1415</v>
      </c>
      <c r="L459" s="835">
        <v>141.25</v>
      </c>
      <c r="M459" s="835">
        <v>19633.75</v>
      </c>
      <c r="N459" s="832">
        <v>139</v>
      </c>
      <c r="O459" s="836">
        <v>74.5</v>
      </c>
      <c r="P459" s="835">
        <v>10593.75</v>
      </c>
      <c r="Q459" s="837">
        <v>0.53956834532374098</v>
      </c>
      <c r="R459" s="832">
        <v>75</v>
      </c>
      <c r="S459" s="837">
        <v>0.53956834532374098</v>
      </c>
      <c r="T459" s="836">
        <v>42.5</v>
      </c>
      <c r="U459" s="838">
        <v>0.57046979865771807</v>
      </c>
    </row>
    <row r="460" spans="1:21" ht="14.4" customHeight="1" x14ac:dyDescent="0.3">
      <c r="A460" s="831">
        <v>13</v>
      </c>
      <c r="B460" s="832" t="s">
        <v>1462</v>
      </c>
      <c r="C460" s="832" t="s">
        <v>1468</v>
      </c>
      <c r="D460" s="833" t="s">
        <v>2865</v>
      </c>
      <c r="E460" s="834" t="s">
        <v>1485</v>
      </c>
      <c r="F460" s="832" t="s">
        <v>1463</v>
      </c>
      <c r="G460" s="832" t="s">
        <v>2209</v>
      </c>
      <c r="H460" s="832" t="s">
        <v>577</v>
      </c>
      <c r="I460" s="832" t="s">
        <v>2210</v>
      </c>
      <c r="J460" s="832" t="s">
        <v>2211</v>
      </c>
      <c r="K460" s="832" t="s">
        <v>2212</v>
      </c>
      <c r="L460" s="835">
        <v>0</v>
      </c>
      <c r="M460" s="835">
        <v>0</v>
      </c>
      <c r="N460" s="832">
        <v>1</v>
      </c>
      <c r="O460" s="836">
        <v>1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13</v>
      </c>
      <c r="B461" s="832" t="s">
        <v>1462</v>
      </c>
      <c r="C461" s="832" t="s">
        <v>1468</v>
      </c>
      <c r="D461" s="833" t="s">
        <v>2865</v>
      </c>
      <c r="E461" s="834" t="s">
        <v>1485</v>
      </c>
      <c r="F461" s="832" t="s">
        <v>1463</v>
      </c>
      <c r="G461" s="832" t="s">
        <v>2213</v>
      </c>
      <c r="H461" s="832" t="s">
        <v>577</v>
      </c>
      <c r="I461" s="832" t="s">
        <v>2214</v>
      </c>
      <c r="J461" s="832" t="s">
        <v>2215</v>
      </c>
      <c r="K461" s="832" t="s">
        <v>2216</v>
      </c>
      <c r="L461" s="835">
        <v>60.88</v>
      </c>
      <c r="M461" s="835">
        <v>60.88</v>
      </c>
      <c r="N461" s="832">
        <v>1</v>
      </c>
      <c r="O461" s="836">
        <v>1</v>
      </c>
      <c r="P461" s="835">
        <v>60.88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13</v>
      </c>
      <c r="B462" s="832" t="s">
        <v>1462</v>
      </c>
      <c r="C462" s="832" t="s">
        <v>1468</v>
      </c>
      <c r="D462" s="833" t="s">
        <v>2865</v>
      </c>
      <c r="E462" s="834" t="s">
        <v>1485</v>
      </c>
      <c r="F462" s="832" t="s">
        <v>1463</v>
      </c>
      <c r="G462" s="832" t="s">
        <v>1671</v>
      </c>
      <c r="H462" s="832" t="s">
        <v>577</v>
      </c>
      <c r="I462" s="832" t="s">
        <v>1932</v>
      </c>
      <c r="J462" s="832" t="s">
        <v>770</v>
      </c>
      <c r="K462" s="832" t="s">
        <v>1933</v>
      </c>
      <c r="L462" s="835">
        <v>32.25</v>
      </c>
      <c r="M462" s="835">
        <v>64.5</v>
      </c>
      <c r="N462" s="832">
        <v>2</v>
      </c>
      <c r="O462" s="836">
        <v>2</v>
      </c>
      <c r="P462" s="835">
        <v>32.25</v>
      </c>
      <c r="Q462" s="837">
        <v>0.5</v>
      </c>
      <c r="R462" s="832">
        <v>1</v>
      </c>
      <c r="S462" s="837">
        <v>0.5</v>
      </c>
      <c r="T462" s="836">
        <v>1</v>
      </c>
      <c r="U462" s="838">
        <v>0.5</v>
      </c>
    </row>
    <row r="463" spans="1:21" ht="14.4" customHeight="1" x14ac:dyDescent="0.3">
      <c r="A463" s="831">
        <v>13</v>
      </c>
      <c r="B463" s="832" t="s">
        <v>1462</v>
      </c>
      <c r="C463" s="832" t="s">
        <v>1468</v>
      </c>
      <c r="D463" s="833" t="s">
        <v>2865</v>
      </c>
      <c r="E463" s="834" t="s">
        <v>1485</v>
      </c>
      <c r="F463" s="832" t="s">
        <v>1463</v>
      </c>
      <c r="G463" s="832" t="s">
        <v>1671</v>
      </c>
      <c r="H463" s="832" t="s">
        <v>577</v>
      </c>
      <c r="I463" s="832" t="s">
        <v>1813</v>
      </c>
      <c r="J463" s="832" t="s">
        <v>770</v>
      </c>
      <c r="K463" s="832" t="s">
        <v>1814</v>
      </c>
      <c r="L463" s="835">
        <v>103.67</v>
      </c>
      <c r="M463" s="835">
        <v>311.01</v>
      </c>
      <c r="N463" s="832">
        <v>3</v>
      </c>
      <c r="O463" s="836">
        <v>3</v>
      </c>
      <c r="P463" s="835">
        <v>103.67</v>
      </c>
      <c r="Q463" s="837">
        <v>0.33333333333333337</v>
      </c>
      <c r="R463" s="832">
        <v>1</v>
      </c>
      <c r="S463" s="837">
        <v>0.33333333333333331</v>
      </c>
      <c r="T463" s="836">
        <v>1</v>
      </c>
      <c r="U463" s="838">
        <v>0.33333333333333331</v>
      </c>
    </row>
    <row r="464" spans="1:21" ht="14.4" customHeight="1" x14ac:dyDescent="0.3">
      <c r="A464" s="831">
        <v>13</v>
      </c>
      <c r="B464" s="832" t="s">
        <v>1462</v>
      </c>
      <c r="C464" s="832" t="s">
        <v>1468</v>
      </c>
      <c r="D464" s="833" t="s">
        <v>2865</v>
      </c>
      <c r="E464" s="834" t="s">
        <v>1485</v>
      </c>
      <c r="F464" s="832" t="s">
        <v>1463</v>
      </c>
      <c r="G464" s="832" t="s">
        <v>2130</v>
      </c>
      <c r="H464" s="832" t="s">
        <v>612</v>
      </c>
      <c r="I464" s="832" t="s">
        <v>1243</v>
      </c>
      <c r="J464" s="832" t="s">
        <v>910</v>
      </c>
      <c r="K464" s="832" t="s">
        <v>1244</v>
      </c>
      <c r="L464" s="835">
        <v>47.7</v>
      </c>
      <c r="M464" s="835">
        <v>47.7</v>
      </c>
      <c r="N464" s="832">
        <v>1</v>
      </c>
      <c r="O464" s="836">
        <v>0.5</v>
      </c>
      <c r="P464" s="835">
        <v>47.7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13</v>
      </c>
      <c r="B465" s="832" t="s">
        <v>1462</v>
      </c>
      <c r="C465" s="832" t="s">
        <v>1468</v>
      </c>
      <c r="D465" s="833" t="s">
        <v>2865</v>
      </c>
      <c r="E465" s="834" t="s">
        <v>1485</v>
      </c>
      <c r="F465" s="832" t="s">
        <v>1463</v>
      </c>
      <c r="G465" s="832" t="s">
        <v>2130</v>
      </c>
      <c r="H465" s="832" t="s">
        <v>612</v>
      </c>
      <c r="I465" s="832" t="s">
        <v>1245</v>
      </c>
      <c r="J465" s="832" t="s">
        <v>910</v>
      </c>
      <c r="K465" s="832" t="s">
        <v>1246</v>
      </c>
      <c r="L465" s="835">
        <v>143.09</v>
      </c>
      <c r="M465" s="835">
        <v>143.09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13</v>
      </c>
      <c r="B466" s="832" t="s">
        <v>1462</v>
      </c>
      <c r="C466" s="832" t="s">
        <v>1468</v>
      </c>
      <c r="D466" s="833" t="s">
        <v>2865</v>
      </c>
      <c r="E466" s="834" t="s">
        <v>1485</v>
      </c>
      <c r="F466" s="832" t="s">
        <v>1463</v>
      </c>
      <c r="G466" s="832" t="s">
        <v>1682</v>
      </c>
      <c r="H466" s="832" t="s">
        <v>577</v>
      </c>
      <c r="I466" s="832" t="s">
        <v>1683</v>
      </c>
      <c r="J466" s="832" t="s">
        <v>1684</v>
      </c>
      <c r="K466" s="832" t="s">
        <v>1685</v>
      </c>
      <c r="L466" s="835">
        <v>87.67</v>
      </c>
      <c r="M466" s="835">
        <v>789.03</v>
      </c>
      <c r="N466" s="832">
        <v>9</v>
      </c>
      <c r="O466" s="836">
        <v>2.5</v>
      </c>
      <c r="P466" s="835">
        <v>526.02</v>
      </c>
      <c r="Q466" s="837">
        <v>0.66666666666666663</v>
      </c>
      <c r="R466" s="832">
        <v>6</v>
      </c>
      <c r="S466" s="837">
        <v>0.66666666666666663</v>
      </c>
      <c r="T466" s="836">
        <v>2</v>
      </c>
      <c r="U466" s="838">
        <v>0.8</v>
      </c>
    </row>
    <row r="467" spans="1:21" ht="14.4" customHeight="1" x14ac:dyDescent="0.3">
      <c r="A467" s="831">
        <v>13</v>
      </c>
      <c r="B467" s="832" t="s">
        <v>1462</v>
      </c>
      <c r="C467" s="832" t="s">
        <v>1468</v>
      </c>
      <c r="D467" s="833" t="s">
        <v>2865</v>
      </c>
      <c r="E467" s="834" t="s">
        <v>1485</v>
      </c>
      <c r="F467" s="832" t="s">
        <v>1463</v>
      </c>
      <c r="G467" s="832" t="s">
        <v>1818</v>
      </c>
      <c r="H467" s="832" t="s">
        <v>577</v>
      </c>
      <c r="I467" s="832" t="s">
        <v>1819</v>
      </c>
      <c r="J467" s="832" t="s">
        <v>675</v>
      </c>
      <c r="K467" s="832" t="s">
        <v>1820</v>
      </c>
      <c r="L467" s="835">
        <v>0</v>
      </c>
      <c r="M467" s="835">
        <v>0</v>
      </c>
      <c r="N467" s="832">
        <v>4</v>
      </c>
      <c r="O467" s="836">
        <v>2.5</v>
      </c>
      <c r="P467" s="835">
        <v>0</v>
      </c>
      <c r="Q467" s="837"/>
      <c r="R467" s="832">
        <v>3</v>
      </c>
      <c r="S467" s="837">
        <v>0.75</v>
      </c>
      <c r="T467" s="836">
        <v>2</v>
      </c>
      <c r="U467" s="838">
        <v>0.8</v>
      </c>
    </row>
    <row r="468" spans="1:21" ht="14.4" customHeight="1" x14ac:dyDescent="0.3">
      <c r="A468" s="831">
        <v>13</v>
      </c>
      <c r="B468" s="832" t="s">
        <v>1462</v>
      </c>
      <c r="C468" s="832" t="s">
        <v>1468</v>
      </c>
      <c r="D468" s="833" t="s">
        <v>2865</v>
      </c>
      <c r="E468" s="834" t="s">
        <v>1485</v>
      </c>
      <c r="F468" s="832" t="s">
        <v>1463</v>
      </c>
      <c r="G468" s="832" t="s">
        <v>1705</v>
      </c>
      <c r="H468" s="832" t="s">
        <v>612</v>
      </c>
      <c r="I468" s="832" t="s">
        <v>1833</v>
      </c>
      <c r="J468" s="832" t="s">
        <v>668</v>
      </c>
      <c r="K468" s="832" t="s">
        <v>1438</v>
      </c>
      <c r="L468" s="835">
        <v>0</v>
      </c>
      <c r="M468" s="835">
        <v>0</v>
      </c>
      <c r="N468" s="832">
        <v>2</v>
      </c>
      <c r="O468" s="836">
        <v>0.5</v>
      </c>
      <c r="P468" s="835">
        <v>0</v>
      </c>
      <c r="Q468" s="837"/>
      <c r="R468" s="832">
        <v>2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13</v>
      </c>
      <c r="B469" s="832" t="s">
        <v>1462</v>
      </c>
      <c r="C469" s="832" t="s">
        <v>1468</v>
      </c>
      <c r="D469" s="833" t="s">
        <v>2865</v>
      </c>
      <c r="E469" s="834" t="s">
        <v>1485</v>
      </c>
      <c r="F469" s="832" t="s">
        <v>1463</v>
      </c>
      <c r="G469" s="832" t="s">
        <v>1705</v>
      </c>
      <c r="H469" s="832" t="s">
        <v>612</v>
      </c>
      <c r="I469" s="832" t="s">
        <v>1396</v>
      </c>
      <c r="J469" s="832" t="s">
        <v>668</v>
      </c>
      <c r="K469" s="832" t="s">
        <v>1397</v>
      </c>
      <c r="L469" s="835">
        <v>0</v>
      </c>
      <c r="M469" s="835">
        <v>0</v>
      </c>
      <c r="N469" s="832">
        <v>1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13</v>
      </c>
      <c r="B470" s="832" t="s">
        <v>1462</v>
      </c>
      <c r="C470" s="832" t="s">
        <v>1468</v>
      </c>
      <c r="D470" s="833" t="s">
        <v>2865</v>
      </c>
      <c r="E470" s="834" t="s">
        <v>1485</v>
      </c>
      <c r="F470" s="832" t="s">
        <v>1463</v>
      </c>
      <c r="G470" s="832" t="s">
        <v>2217</v>
      </c>
      <c r="H470" s="832" t="s">
        <v>577</v>
      </c>
      <c r="I470" s="832" t="s">
        <v>2218</v>
      </c>
      <c r="J470" s="832" t="s">
        <v>2219</v>
      </c>
      <c r="K470" s="832" t="s">
        <v>2220</v>
      </c>
      <c r="L470" s="835">
        <v>83.38</v>
      </c>
      <c r="M470" s="835">
        <v>83.38</v>
      </c>
      <c r="N470" s="832">
        <v>1</v>
      </c>
      <c r="O470" s="836">
        <v>0.5</v>
      </c>
      <c r="P470" s="835">
        <v>83.38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13</v>
      </c>
      <c r="B471" s="832" t="s">
        <v>1462</v>
      </c>
      <c r="C471" s="832" t="s">
        <v>1468</v>
      </c>
      <c r="D471" s="833" t="s">
        <v>2865</v>
      </c>
      <c r="E471" s="834" t="s">
        <v>1485</v>
      </c>
      <c r="F471" s="832" t="s">
        <v>1463</v>
      </c>
      <c r="G471" s="832" t="s">
        <v>1714</v>
      </c>
      <c r="H471" s="832" t="s">
        <v>612</v>
      </c>
      <c r="I471" s="832" t="s">
        <v>1308</v>
      </c>
      <c r="J471" s="832" t="s">
        <v>1029</v>
      </c>
      <c r="K471" s="832" t="s">
        <v>1309</v>
      </c>
      <c r="L471" s="835">
        <v>154.36000000000001</v>
      </c>
      <c r="M471" s="835">
        <v>1234.8800000000001</v>
      </c>
      <c r="N471" s="832">
        <v>8</v>
      </c>
      <c r="O471" s="836">
        <v>7</v>
      </c>
      <c r="P471" s="835">
        <v>1234.8800000000001</v>
      </c>
      <c r="Q471" s="837">
        <v>1</v>
      </c>
      <c r="R471" s="832">
        <v>8</v>
      </c>
      <c r="S471" s="837">
        <v>1</v>
      </c>
      <c r="T471" s="836">
        <v>7</v>
      </c>
      <c r="U471" s="838">
        <v>1</v>
      </c>
    </row>
    <row r="472" spans="1:21" ht="14.4" customHeight="1" x14ac:dyDescent="0.3">
      <c r="A472" s="831">
        <v>13</v>
      </c>
      <c r="B472" s="832" t="s">
        <v>1462</v>
      </c>
      <c r="C472" s="832" t="s">
        <v>1468</v>
      </c>
      <c r="D472" s="833" t="s">
        <v>2865</v>
      </c>
      <c r="E472" s="834" t="s">
        <v>1485</v>
      </c>
      <c r="F472" s="832" t="s">
        <v>1463</v>
      </c>
      <c r="G472" s="832" t="s">
        <v>1714</v>
      </c>
      <c r="H472" s="832" t="s">
        <v>577</v>
      </c>
      <c r="I472" s="832" t="s">
        <v>1727</v>
      </c>
      <c r="J472" s="832" t="s">
        <v>1029</v>
      </c>
      <c r="K472" s="832" t="s">
        <v>1309</v>
      </c>
      <c r="L472" s="835">
        <v>154.36000000000001</v>
      </c>
      <c r="M472" s="835">
        <v>154.36000000000001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13</v>
      </c>
      <c r="B473" s="832" t="s">
        <v>1462</v>
      </c>
      <c r="C473" s="832" t="s">
        <v>1468</v>
      </c>
      <c r="D473" s="833" t="s">
        <v>2865</v>
      </c>
      <c r="E473" s="834" t="s">
        <v>1487</v>
      </c>
      <c r="F473" s="832" t="s">
        <v>1463</v>
      </c>
      <c r="G473" s="832" t="s">
        <v>1501</v>
      </c>
      <c r="H473" s="832" t="s">
        <v>577</v>
      </c>
      <c r="I473" s="832" t="s">
        <v>1502</v>
      </c>
      <c r="J473" s="832" t="s">
        <v>1503</v>
      </c>
      <c r="K473" s="832" t="s">
        <v>1504</v>
      </c>
      <c r="L473" s="835">
        <v>57.76</v>
      </c>
      <c r="M473" s="835">
        <v>57.76</v>
      </c>
      <c r="N473" s="832">
        <v>1</v>
      </c>
      <c r="O473" s="836">
        <v>0.5</v>
      </c>
      <c r="P473" s="835">
        <v>57.76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13</v>
      </c>
      <c r="B474" s="832" t="s">
        <v>1462</v>
      </c>
      <c r="C474" s="832" t="s">
        <v>1468</v>
      </c>
      <c r="D474" s="833" t="s">
        <v>2865</v>
      </c>
      <c r="E474" s="834" t="s">
        <v>1487</v>
      </c>
      <c r="F474" s="832" t="s">
        <v>1463</v>
      </c>
      <c r="G474" s="832" t="s">
        <v>1524</v>
      </c>
      <c r="H474" s="832" t="s">
        <v>612</v>
      </c>
      <c r="I474" s="832" t="s">
        <v>1528</v>
      </c>
      <c r="J474" s="832" t="s">
        <v>1526</v>
      </c>
      <c r="K474" s="832" t="s">
        <v>1407</v>
      </c>
      <c r="L474" s="835">
        <v>129.75</v>
      </c>
      <c r="M474" s="835">
        <v>129.75</v>
      </c>
      <c r="N474" s="832">
        <v>1</v>
      </c>
      <c r="O474" s="836">
        <v>0.5</v>
      </c>
      <c r="P474" s="835">
        <v>129.75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13</v>
      </c>
      <c r="B475" s="832" t="s">
        <v>1462</v>
      </c>
      <c r="C475" s="832" t="s">
        <v>1468</v>
      </c>
      <c r="D475" s="833" t="s">
        <v>2865</v>
      </c>
      <c r="E475" s="834" t="s">
        <v>1487</v>
      </c>
      <c r="F475" s="832" t="s">
        <v>1463</v>
      </c>
      <c r="G475" s="832" t="s">
        <v>1550</v>
      </c>
      <c r="H475" s="832" t="s">
        <v>612</v>
      </c>
      <c r="I475" s="832" t="s">
        <v>1874</v>
      </c>
      <c r="J475" s="832" t="s">
        <v>1316</v>
      </c>
      <c r="K475" s="832" t="s">
        <v>1875</v>
      </c>
      <c r="L475" s="835">
        <v>272.83</v>
      </c>
      <c r="M475" s="835">
        <v>545.66</v>
      </c>
      <c r="N475" s="832">
        <v>2</v>
      </c>
      <c r="O475" s="836">
        <v>0.5</v>
      </c>
      <c r="P475" s="835">
        <v>545.66</v>
      </c>
      <c r="Q475" s="837">
        <v>1</v>
      </c>
      <c r="R475" s="832">
        <v>2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13</v>
      </c>
      <c r="B476" s="832" t="s">
        <v>1462</v>
      </c>
      <c r="C476" s="832" t="s">
        <v>1468</v>
      </c>
      <c r="D476" s="833" t="s">
        <v>2865</v>
      </c>
      <c r="E476" s="834" t="s">
        <v>1487</v>
      </c>
      <c r="F476" s="832" t="s">
        <v>1463</v>
      </c>
      <c r="G476" s="832" t="s">
        <v>2221</v>
      </c>
      <c r="H476" s="832" t="s">
        <v>577</v>
      </c>
      <c r="I476" s="832" t="s">
        <v>2222</v>
      </c>
      <c r="J476" s="832" t="s">
        <v>795</v>
      </c>
      <c r="K476" s="832" t="s">
        <v>2223</v>
      </c>
      <c r="L476" s="835">
        <v>0</v>
      </c>
      <c r="M476" s="835">
        <v>0</v>
      </c>
      <c r="N476" s="832">
        <v>1</v>
      </c>
      <c r="O476" s="836">
        <v>1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13</v>
      </c>
      <c r="B477" s="832" t="s">
        <v>1462</v>
      </c>
      <c r="C477" s="832" t="s">
        <v>1468</v>
      </c>
      <c r="D477" s="833" t="s">
        <v>2865</v>
      </c>
      <c r="E477" s="834" t="s">
        <v>1487</v>
      </c>
      <c r="F477" s="832" t="s">
        <v>1463</v>
      </c>
      <c r="G477" s="832" t="s">
        <v>1637</v>
      </c>
      <c r="H477" s="832" t="s">
        <v>577</v>
      </c>
      <c r="I477" s="832" t="s">
        <v>1642</v>
      </c>
      <c r="J477" s="832" t="s">
        <v>1077</v>
      </c>
      <c r="K477" s="832" t="s">
        <v>1643</v>
      </c>
      <c r="L477" s="835">
        <v>89.91</v>
      </c>
      <c r="M477" s="835">
        <v>629.36999999999989</v>
      </c>
      <c r="N477" s="832">
        <v>7</v>
      </c>
      <c r="O477" s="836">
        <v>5</v>
      </c>
      <c r="P477" s="835">
        <v>539.45999999999992</v>
      </c>
      <c r="Q477" s="837">
        <v>0.85714285714285721</v>
      </c>
      <c r="R477" s="832">
        <v>6</v>
      </c>
      <c r="S477" s="837">
        <v>0.8571428571428571</v>
      </c>
      <c r="T477" s="836">
        <v>4</v>
      </c>
      <c r="U477" s="838">
        <v>0.8</v>
      </c>
    </row>
    <row r="478" spans="1:21" ht="14.4" customHeight="1" x14ac:dyDescent="0.3">
      <c r="A478" s="831">
        <v>13</v>
      </c>
      <c r="B478" s="832" t="s">
        <v>1462</v>
      </c>
      <c r="C478" s="832" t="s">
        <v>1468</v>
      </c>
      <c r="D478" s="833" t="s">
        <v>2865</v>
      </c>
      <c r="E478" s="834" t="s">
        <v>1487</v>
      </c>
      <c r="F478" s="832" t="s">
        <v>1463</v>
      </c>
      <c r="G478" s="832" t="s">
        <v>1648</v>
      </c>
      <c r="H478" s="832" t="s">
        <v>577</v>
      </c>
      <c r="I478" s="832" t="s">
        <v>1649</v>
      </c>
      <c r="J478" s="832" t="s">
        <v>892</v>
      </c>
      <c r="K478" s="832" t="s">
        <v>1650</v>
      </c>
      <c r="L478" s="835">
        <v>147.85</v>
      </c>
      <c r="M478" s="835">
        <v>591.4</v>
      </c>
      <c r="N478" s="832">
        <v>4</v>
      </c>
      <c r="O478" s="836">
        <v>3.5</v>
      </c>
      <c r="P478" s="835">
        <v>443.54999999999995</v>
      </c>
      <c r="Q478" s="837">
        <v>0.75</v>
      </c>
      <c r="R478" s="832">
        <v>3</v>
      </c>
      <c r="S478" s="837">
        <v>0.75</v>
      </c>
      <c r="T478" s="836">
        <v>2.5</v>
      </c>
      <c r="U478" s="838">
        <v>0.7142857142857143</v>
      </c>
    </row>
    <row r="479" spans="1:21" ht="14.4" customHeight="1" x14ac:dyDescent="0.3">
      <c r="A479" s="831">
        <v>13</v>
      </c>
      <c r="B479" s="832" t="s">
        <v>1462</v>
      </c>
      <c r="C479" s="832" t="s">
        <v>1468</v>
      </c>
      <c r="D479" s="833" t="s">
        <v>2865</v>
      </c>
      <c r="E479" s="834" t="s">
        <v>1487</v>
      </c>
      <c r="F479" s="832" t="s">
        <v>1463</v>
      </c>
      <c r="G479" s="832" t="s">
        <v>1651</v>
      </c>
      <c r="H479" s="832" t="s">
        <v>612</v>
      </c>
      <c r="I479" s="832" t="s">
        <v>1431</v>
      </c>
      <c r="J479" s="832" t="s">
        <v>1432</v>
      </c>
      <c r="K479" s="832" t="s">
        <v>1433</v>
      </c>
      <c r="L479" s="835">
        <v>58.77</v>
      </c>
      <c r="M479" s="835">
        <v>58.77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13</v>
      </c>
      <c r="B480" s="832" t="s">
        <v>1462</v>
      </c>
      <c r="C480" s="832" t="s">
        <v>1468</v>
      </c>
      <c r="D480" s="833" t="s">
        <v>2865</v>
      </c>
      <c r="E480" s="834" t="s">
        <v>1487</v>
      </c>
      <c r="F480" s="832" t="s">
        <v>1463</v>
      </c>
      <c r="G480" s="832" t="s">
        <v>1651</v>
      </c>
      <c r="H480" s="832" t="s">
        <v>577</v>
      </c>
      <c r="I480" s="832" t="s">
        <v>2224</v>
      </c>
      <c r="J480" s="832" t="s">
        <v>1912</v>
      </c>
      <c r="K480" s="832" t="s">
        <v>2225</v>
      </c>
      <c r="L480" s="835">
        <v>39.18</v>
      </c>
      <c r="M480" s="835">
        <v>39.18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13</v>
      </c>
      <c r="B481" s="832" t="s">
        <v>1462</v>
      </c>
      <c r="C481" s="832" t="s">
        <v>1468</v>
      </c>
      <c r="D481" s="833" t="s">
        <v>2865</v>
      </c>
      <c r="E481" s="834" t="s">
        <v>1487</v>
      </c>
      <c r="F481" s="832" t="s">
        <v>1463</v>
      </c>
      <c r="G481" s="832" t="s">
        <v>1656</v>
      </c>
      <c r="H481" s="832" t="s">
        <v>612</v>
      </c>
      <c r="I481" s="832" t="s">
        <v>1413</v>
      </c>
      <c r="J481" s="832" t="s">
        <v>1414</v>
      </c>
      <c r="K481" s="832" t="s">
        <v>1415</v>
      </c>
      <c r="L481" s="835">
        <v>141.25</v>
      </c>
      <c r="M481" s="835">
        <v>988.75</v>
      </c>
      <c r="N481" s="832">
        <v>7</v>
      </c>
      <c r="O481" s="836">
        <v>4.5</v>
      </c>
      <c r="P481" s="835">
        <v>141.25</v>
      </c>
      <c r="Q481" s="837">
        <v>0.14285714285714285</v>
      </c>
      <c r="R481" s="832">
        <v>1</v>
      </c>
      <c r="S481" s="837">
        <v>0.14285714285714285</v>
      </c>
      <c r="T481" s="836">
        <v>0.5</v>
      </c>
      <c r="U481" s="838">
        <v>0.1111111111111111</v>
      </c>
    </row>
    <row r="482" spans="1:21" ht="14.4" customHeight="1" x14ac:dyDescent="0.3">
      <c r="A482" s="831">
        <v>13</v>
      </c>
      <c r="B482" s="832" t="s">
        <v>1462</v>
      </c>
      <c r="C482" s="832" t="s">
        <v>1468</v>
      </c>
      <c r="D482" s="833" t="s">
        <v>2865</v>
      </c>
      <c r="E482" s="834" t="s">
        <v>1487</v>
      </c>
      <c r="F482" s="832" t="s">
        <v>1463</v>
      </c>
      <c r="G482" s="832" t="s">
        <v>1671</v>
      </c>
      <c r="H482" s="832" t="s">
        <v>577</v>
      </c>
      <c r="I482" s="832" t="s">
        <v>1932</v>
      </c>
      <c r="J482" s="832" t="s">
        <v>770</v>
      </c>
      <c r="K482" s="832" t="s">
        <v>1933</v>
      </c>
      <c r="L482" s="835">
        <v>32.25</v>
      </c>
      <c r="M482" s="835">
        <v>32.25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13</v>
      </c>
      <c r="B483" s="832" t="s">
        <v>1462</v>
      </c>
      <c r="C483" s="832" t="s">
        <v>1468</v>
      </c>
      <c r="D483" s="833" t="s">
        <v>2865</v>
      </c>
      <c r="E483" s="834" t="s">
        <v>1487</v>
      </c>
      <c r="F483" s="832" t="s">
        <v>1463</v>
      </c>
      <c r="G483" s="832" t="s">
        <v>1818</v>
      </c>
      <c r="H483" s="832" t="s">
        <v>577</v>
      </c>
      <c r="I483" s="832" t="s">
        <v>1819</v>
      </c>
      <c r="J483" s="832" t="s">
        <v>675</v>
      </c>
      <c r="K483" s="832" t="s">
        <v>1820</v>
      </c>
      <c r="L483" s="835">
        <v>0</v>
      </c>
      <c r="M483" s="835">
        <v>0</v>
      </c>
      <c r="N483" s="832">
        <v>3</v>
      </c>
      <c r="O483" s="836">
        <v>2</v>
      </c>
      <c r="P483" s="835">
        <v>0</v>
      </c>
      <c r="Q483" s="837"/>
      <c r="R483" s="832">
        <v>2</v>
      </c>
      <c r="S483" s="837">
        <v>0.66666666666666663</v>
      </c>
      <c r="T483" s="836">
        <v>1</v>
      </c>
      <c r="U483" s="838">
        <v>0.5</v>
      </c>
    </row>
    <row r="484" spans="1:21" ht="14.4" customHeight="1" x14ac:dyDescent="0.3">
      <c r="A484" s="831">
        <v>13</v>
      </c>
      <c r="B484" s="832" t="s">
        <v>1462</v>
      </c>
      <c r="C484" s="832" t="s">
        <v>1468</v>
      </c>
      <c r="D484" s="833" t="s">
        <v>2865</v>
      </c>
      <c r="E484" s="834" t="s">
        <v>1487</v>
      </c>
      <c r="F484" s="832" t="s">
        <v>1463</v>
      </c>
      <c r="G484" s="832" t="s">
        <v>1705</v>
      </c>
      <c r="H484" s="832" t="s">
        <v>612</v>
      </c>
      <c r="I484" s="832" t="s">
        <v>1398</v>
      </c>
      <c r="J484" s="832" t="s">
        <v>665</v>
      </c>
      <c r="K484" s="832" t="s">
        <v>1399</v>
      </c>
      <c r="L484" s="835">
        <v>0</v>
      </c>
      <c r="M484" s="835">
        <v>0</v>
      </c>
      <c r="N484" s="832">
        <v>2</v>
      </c>
      <c r="O484" s="836">
        <v>0.5</v>
      </c>
      <c r="P484" s="835">
        <v>0</v>
      </c>
      <c r="Q484" s="837"/>
      <c r="R484" s="832">
        <v>2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13</v>
      </c>
      <c r="B485" s="832" t="s">
        <v>1462</v>
      </c>
      <c r="C485" s="832" t="s">
        <v>1468</v>
      </c>
      <c r="D485" s="833" t="s">
        <v>2865</v>
      </c>
      <c r="E485" s="834" t="s">
        <v>1487</v>
      </c>
      <c r="F485" s="832" t="s">
        <v>1463</v>
      </c>
      <c r="G485" s="832" t="s">
        <v>1714</v>
      </c>
      <c r="H485" s="832" t="s">
        <v>577</v>
      </c>
      <c r="I485" s="832" t="s">
        <v>1728</v>
      </c>
      <c r="J485" s="832" t="s">
        <v>1029</v>
      </c>
      <c r="K485" s="832" t="s">
        <v>1307</v>
      </c>
      <c r="L485" s="835">
        <v>225.06</v>
      </c>
      <c r="M485" s="835">
        <v>225.06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13</v>
      </c>
      <c r="B486" s="832" t="s">
        <v>1462</v>
      </c>
      <c r="C486" s="832" t="s">
        <v>1468</v>
      </c>
      <c r="D486" s="833" t="s">
        <v>2865</v>
      </c>
      <c r="E486" s="834" t="s">
        <v>1489</v>
      </c>
      <c r="F486" s="832" t="s">
        <v>1463</v>
      </c>
      <c r="G486" s="832" t="s">
        <v>1550</v>
      </c>
      <c r="H486" s="832" t="s">
        <v>577</v>
      </c>
      <c r="I486" s="832" t="s">
        <v>2162</v>
      </c>
      <c r="J486" s="832" t="s">
        <v>1552</v>
      </c>
      <c r="K486" s="832" t="s">
        <v>1646</v>
      </c>
      <c r="L486" s="835">
        <v>238.72</v>
      </c>
      <c r="M486" s="835">
        <v>477.44</v>
      </c>
      <c r="N486" s="832">
        <v>2</v>
      </c>
      <c r="O486" s="836">
        <v>1</v>
      </c>
      <c r="P486" s="835">
        <v>477.44</v>
      </c>
      <c r="Q486" s="837">
        <v>1</v>
      </c>
      <c r="R486" s="832">
        <v>2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13</v>
      </c>
      <c r="B487" s="832" t="s">
        <v>1462</v>
      </c>
      <c r="C487" s="832" t="s">
        <v>1468</v>
      </c>
      <c r="D487" s="833" t="s">
        <v>2865</v>
      </c>
      <c r="E487" s="834" t="s">
        <v>1489</v>
      </c>
      <c r="F487" s="832" t="s">
        <v>1463</v>
      </c>
      <c r="G487" s="832" t="s">
        <v>1589</v>
      </c>
      <c r="H487" s="832" t="s">
        <v>577</v>
      </c>
      <c r="I487" s="832" t="s">
        <v>1590</v>
      </c>
      <c r="J487" s="832" t="s">
        <v>1591</v>
      </c>
      <c r="K487" s="832" t="s">
        <v>1592</v>
      </c>
      <c r="L487" s="835">
        <v>0</v>
      </c>
      <c r="M487" s="835">
        <v>0</v>
      </c>
      <c r="N487" s="832">
        <v>1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13</v>
      </c>
      <c r="B488" s="832" t="s">
        <v>1462</v>
      </c>
      <c r="C488" s="832" t="s">
        <v>1468</v>
      </c>
      <c r="D488" s="833" t="s">
        <v>2865</v>
      </c>
      <c r="E488" s="834" t="s">
        <v>1489</v>
      </c>
      <c r="F488" s="832" t="s">
        <v>1463</v>
      </c>
      <c r="G488" s="832" t="s">
        <v>2044</v>
      </c>
      <c r="H488" s="832" t="s">
        <v>577</v>
      </c>
      <c r="I488" s="832" t="s">
        <v>2045</v>
      </c>
      <c r="J488" s="832" t="s">
        <v>846</v>
      </c>
      <c r="K488" s="832" t="s">
        <v>2046</v>
      </c>
      <c r="L488" s="835">
        <v>107.27</v>
      </c>
      <c r="M488" s="835">
        <v>214.54</v>
      </c>
      <c r="N488" s="832">
        <v>2</v>
      </c>
      <c r="O488" s="836">
        <v>1</v>
      </c>
      <c r="P488" s="835">
        <v>214.54</v>
      </c>
      <c r="Q488" s="837">
        <v>1</v>
      </c>
      <c r="R488" s="832">
        <v>2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13</v>
      </c>
      <c r="B489" s="832" t="s">
        <v>1462</v>
      </c>
      <c r="C489" s="832" t="s">
        <v>1468</v>
      </c>
      <c r="D489" s="833" t="s">
        <v>2865</v>
      </c>
      <c r="E489" s="834" t="s">
        <v>1489</v>
      </c>
      <c r="F489" s="832" t="s">
        <v>1463</v>
      </c>
      <c r="G489" s="832" t="s">
        <v>1648</v>
      </c>
      <c r="H489" s="832" t="s">
        <v>577</v>
      </c>
      <c r="I489" s="832" t="s">
        <v>1649</v>
      </c>
      <c r="J489" s="832" t="s">
        <v>892</v>
      </c>
      <c r="K489" s="832" t="s">
        <v>1650</v>
      </c>
      <c r="L489" s="835">
        <v>147.85</v>
      </c>
      <c r="M489" s="835">
        <v>147.85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13</v>
      </c>
      <c r="B490" s="832" t="s">
        <v>1462</v>
      </c>
      <c r="C490" s="832" t="s">
        <v>1468</v>
      </c>
      <c r="D490" s="833" t="s">
        <v>2865</v>
      </c>
      <c r="E490" s="834" t="s">
        <v>1489</v>
      </c>
      <c r="F490" s="832" t="s">
        <v>1463</v>
      </c>
      <c r="G490" s="832" t="s">
        <v>1714</v>
      </c>
      <c r="H490" s="832" t="s">
        <v>612</v>
      </c>
      <c r="I490" s="832" t="s">
        <v>2226</v>
      </c>
      <c r="J490" s="832" t="s">
        <v>2227</v>
      </c>
      <c r="K490" s="832" t="s">
        <v>2228</v>
      </c>
      <c r="L490" s="835">
        <v>111.22</v>
      </c>
      <c r="M490" s="835">
        <v>111.22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13</v>
      </c>
      <c r="B491" s="832" t="s">
        <v>1462</v>
      </c>
      <c r="C491" s="832" t="s">
        <v>1468</v>
      </c>
      <c r="D491" s="833" t="s">
        <v>2865</v>
      </c>
      <c r="E491" s="834" t="s">
        <v>1490</v>
      </c>
      <c r="F491" s="832" t="s">
        <v>1463</v>
      </c>
      <c r="G491" s="832" t="s">
        <v>2229</v>
      </c>
      <c r="H491" s="832" t="s">
        <v>577</v>
      </c>
      <c r="I491" s="832" t="s">
        <v>2230</v>
      </c>
      <c r="J491" s="832" t="s">
        <v>2231</v>
      </c>
      <c r="K491" s="832" t="s">
        <v>2232</v>
      </c>
      <c r="L491" s="835">
        <v>0</v>
      </c>
      <c r="M491" s="835">
        <v>0</v>
      </c>
      <c r="N491" s="832">
        <v>1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13</v>
      </c>
      <c r="B492" s="832" t="s">
        <v>1462</v>
      </c>
      <c r="C492" s="832" t="s">
        <v>1468</v>
      </c>
      <c r="D492" s="833" t="s">
        <v>2865</v>
      </c>
      <c r="E492" s="834" t="s">
        <v>1490</v>
      </c>
      <c r="F492" s="832" t="s">
        <v>1463</v>
      </c>
      <c r="G492" s="832" t="s">
        <v>2233</v>
      </c>
      <c r="H492" s="832" t="s">
        <v>577</v>
      </c>
      <c r="I492" s="832" t="s">
        <v>2234</v>
      </c>
      <c r="J492" s="832" t="s">
        <v>2235</v>
      </c>
      <c r="K492" s="832" t="s">
        <v>2236</v>
      </c>
      <c r="L492" s="835">
        <v>31.09</v>
      </c>
      <c r="M492" s="835">
        <v>31.09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13</v>
      </c>
      <c r="B493" s="832" t="s">
        <v>1462</v>
      </c>
      <c r="C493" s="832" t="s">
        <v>1468</v>
      </c>
      <c r="D493" s="833" t="s">
        <v>2865</v>
      </c>
      <c r="E493" s="834" t="s">
        <v>1490</v>
      </c>
      <c r="F493" s="832" t="s">
        <v>1463</v>
      </c>
      <c r="G493" s="832" t="s">
        <v>1514</v>
      </c>
      <c r="H493" s="832" t="s">
        <v>577</v>
      </c>
      <c r="I493" s="832" t="s">
        <v>2160</v>
      </c>
      <c r="J493" s="832" t="s">
        <v>2161</v>
      </c>
      <c r="K493" s="832" t="s">
        <v>1517</v>
      </c>
      <c r="L493" s="835">
        <v>70.540000000000006</v>
      </c>
      <c r="M493" s="835">
        <v>70.540000000000006</v>
      </c>
      <c r="N493" s="832">
        <v>1</v>
      </c>
      <c r="O493" s="836">
        <v>0.5</v>
      </c>
      <c r="P493" s="835">
        <v>70.540000000000006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13</v>
      </c>
      <c r="B494" s="832" t="s">
        <v>1462</v>
      </c>
      <c r="C494" s="832" t="s">
        <v>1468</v>
      </c>
      <c r="D494" s="833" t="s">
        <v>2865</v>
      </c>
      <c r="E494" s="834" t="s">
        <v>1490</v>
      </c>
      <c r="F494" s="832" t="s">
        <v>1463</v>
      </c>
      <c r="G494" s="832" t="s">
        <v>1524</v>
      </c>
      <c r="H494" s="832" t="s">
        <v>577</v>
      </c>
      <c r="I494" s="832" t="s">
        <v>2021</v>
      </c>
      <c r="J494" s="832" t="s">
        <v>1530</v>
      </c>
      <c r="K494" s="832" t="s">
        <v>1405</v>
      </c>
      <c r="L494" s="835">
        <v>155.69999999999999</v>
      </c>
      <c r="M494" s="835">
        <v>1712.6999999999998</v>
      </c>
      <c r="N494" s="832">
        <v>11</v>
      </c>
      <c r="O494" s="836">
        <v>4</v>
      </c>
      <c r="P494" s="835">
        <v>778.5</v>
      </c>
      <c r="Q494" s="837">
        <v>0.45454545454545459</v>
      </c>
      <c r="R494" s="832">
        <v>5</v>
      </c>
      <c r="S494" s="837">
        <v>0.45454545454545453</v>
      </c>
      <c r="T494" s="836">
        <v>2</v>
      </c>
      <c r="U494" s="838">
        <v>0.5</v>
      </c>
    </row>
    <row r="495" spans="1:21" ht="14.4" customHeight="1" x14ac:dyDescent="0.3">
      <c r="A495" s="831">
        <v>13</v>
      </c>
      <c r="B495" s="832" t="s">
        <v>1462</v>
      </c>
      <c r="C495" s="832" t="s">
        <v>1468</v>
      </c>
      <c r="D495" s="833" t="s">
        <v>2865</v>
      </c>
      <c r="E495" s="834" t="s">
        <v>1490</v>
      </c>
      <c r="F495" s="832" t="s">
        <v>1463</v>
      </c>
      <c r="G495" s="832" t="s">
        <v>1524</v>
      </c>
      <c r="H495" s="832" t="s">
        <v>577</v>
      </c>
      <c r="I495" s="832" t="s">
        <v>2023</v>
      </c>
      <c r="J495" s="832" t="s">
        <v>640</v>
      </c>
      <c r="K495" s="832" t="s">
        <v>1407</v>
      </c>
      <c r="L495" s="835">
        <v>129.75</v>
      </c>
      <c r="M495" s="835">
        <v>389.25</v>
      </c>
      <c r="N495" s="832">
        <v>3</v>
      </c>
      <c r="O495" s="836">
        <v>1</v>
      </c>
      <c r="P495" s="835">
        <v>389.25</v>
      </c>
      <c r="Q495" s="837">
        <v>1</v>
      </c>
      <c r="R495" s="832">
        <v>3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13</v>
      </c>
      <c r="B496" s="832" t="s">
        <v>1462</v>
      </c>
      <c r="C496" s="832" t="s">
        <v>1468</v>
      </c>
      <c r="D496" s="833" t="s">
        <v>2865</v>
      </c>
      <c r="E496" s="834" t="s">
        <v>1490</v>
      </c>
      <c r="F496" s="832" t="s">
        <v>1463</v>
      </c>
      <c r="G496" s="832" t="s">
        <v>1524</v>
      </c>
      <c r="H496" s="832" t="s">
        <v>612</v>
      </c>
      <c r="I496" s="832" t="s">
        <v>1525</v>
      </c>
      <c r="J496" s="832" t="s">
        <v>1526</v>
      </c>
      <c r="K496" s="832" t="s">
        <v>1527</v>
      </c>
      <c r="L496" s="835">
        <v>103.8</v>
      </c>
      <c r="M496" s="835">
        <v>3321.6000000000004</v>
      </c>
      <c r="N496" s="832">
        <v>32</v>
      </c>
      <c r="O496" s="836">
        <v>10.5</v>
      </c>
      <c r="P496" s="835">
        <v>3010.2000000000003</v>
      </c>
      <c r="Q496" s="837">
        <v>0.90625</v>
      </c>
      <c r="R496" s="832">
        <v>29</v>
      </c>
      <c r="S496" s="837">
        <v>0.90625</v>
      </c>
      <c r="T496" s="836">
        <v>9.5</v>
      </c>
      <c r="U496" s="838">
        <v>0.90476190476190477</v>
      </c>
    </row>
    <row r="497" spans="1:21" ht="14.4" customHeight="1" x14ac:dyDescent="0.3">
      <c r="A497" s="831">
        <v>13</v>
      </c>
      <c r="B497" s="832" t="s">
        <v>1462</v>
      </c>
      <c r="C497" s="832" t="s">
        <v>1468</v>
      </c>
      <c r="D497" s="833" t="s">
        <v>2865</v>
      </c>
      <c r="E497" s="834" t="s">
        <v>1490</v>
      </c>
      <c r="F497" s="832" t="s">
        <v>1463</v>
      </c>
      <c r="G497" s="832" t="s">
        <v>1524</v>
      </c>
      <c r="H497" s="832" t="s">
        <v>612</v>
      </c>
      <c r="I497" s="832" t="s">
        <v>1528</v>
      </c>
      <c r="J497" s="832" t="s">
        <v>1526</v>
      </c>
      <c r="K497" s="832" t="s">
        <v>1407</v>
      </c>
      <c r="L497" s="835">
        <v>129.75</v>
      </c>
      <c r="M497" s="835">
        <v>6617.25</v>
      </c>
      <c r="N497" s="832">
        <v>51</v>
      </c>
      <c r="O497" s="836">
        <v>19</v>
      </c>
      <c r="P497" s="835">
        <v>4541.25</v>
      </c>
      <c r="Q497" s="837">
        <v>0.68627450980392157</v>
      </c>
      <c r="R497" s="832">
        <v>35</v>
      </c>
      <c r="S497" s="837">
        <v>0.68627450980392157</v>
      </c>
      <c r="T497" s="836">
        <v>14</v>
      </c>
      <c r="U497" s="838">
        <v>0.73684210526315785</v>
      </c>
    </row>
    <row r="498" spans="1:21" ht="14.4" customHeight="1" x14ac:dyDescent="0.3">
      <c r="A498" s="831">
        <v>13</v>
      </c>
      <c r="B498" s="832" t="s">
        <v>1462</v>
      </c>
      <c r="C498" s="832" t="s">
        <v>1468</v>
      </c>
      <c r="D498" s="833" t="s">
        <v>2865</v>
      </c>
      <c r="E498" s="834" t="s">
        <v>1490</v>
      </c>
      <c r="F498" s="832" t="s">
        <v>1463</v>
      </c>
      <c r="G498" s="832" t="s">
        <v>1524</v>
      </c>
      <c r="H498" s="832" t="s">
        <v>577</v>
      </c>
      <c r="I498" s="832" t="s">
        <v>1529</v>
      </c>
      <c r="J498" s="832" t="s">
        <v>1530</v>
      </c>
      <c r="K498" s="832" t="s">
        <v>1527</v>
      </c>
      <c r="L498" s="835">
        <v>103.8</v>
      </c>
      <c r="M498" s="835">
        <v>3010.2</v>
      </c>
      <c r="N498" s="832">
        <v>29</v>
      </c>
      <c r="O498" s="836">
        <v>10.5</v>
      </c>
      <c r="P498" s="835">
        <v>2387.3999999999996</v>
      </c>
      <c r="Q498" s="837">
        <v>0.79310344827586199</v>
      </c>
      <c r="R498" s="832">
        <v>23</v>
      </c>
      <c r="S498" s="837">
        <v>0.7931034482758621</v>
      </c>
      <c r="T498" s="836">
        <v>8.5</v>
      </c>
      <c r="U498" s="838">
        <v>0.80952380952380953</v>
      </c>
    </row>
    <row r="499" spans="1:21" ht="14.4" customHeight="1" x14ac:dyDescent="0.3">
      <c r="A499" s="831">
        <v>13</v>
      </c>
      <c r="B499" s="832" t="s">
        <v>1462</v>
      </c>
      <c r="C499" s="832" t="s">
        <v>1468</v>
      </c>
      <c r="D499" s="833" t="s">
        <v>2865</v>
      </c>
      <c r="E499" s="834" t="s">
        <v>1490</v>
      </c>
      <c r="F499" s="832" t="s">
        <v>1463</v>
      </c>
      <c r="G499" s="832" t="s">
        <v>1524</v>
      </c>
      <c r="H499" s="832" t="s">
        <v>577</v>
      </c>
      <c r="I499" s="832" t="s">
        <v>1531</v>
      </c>
      <c r="J499" s="832" t="s">
        <v>1532</v>
      </c>
      <c r="K499" s="832" t="s">
        <v>1405</v>
      </c>
      <c r="L499" s="835">
        <v>155.69999999999999</v>
      </c>
      <c r="M499" s="835">
        <v>311.39999999999998</v>
      </c>
      <c r="N499" s="832">
        <v>2</v>
      </c>
      <c r="O499" s="836">
        <v>0.5</v>
      </c>
      <c r="P499" s="835">
        <v>311.39999999999998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13</v>
      </c>
      <c r="B500" s="832" t="s">
        <v>1462</v>
      </c>
      <c r="C500" s="832" t="s">
        <v>1468</v>
      </c>
      <c r="D500" s="833" t="s">
        <v>2865</v>
      </c>
      <c r="E500" s="834" t="s">
        <v>1490</v>
      </c>
      <c r="F500" s="832" t="s">
        <v>1463</v>
      </c>
      <c r="G500" s="832" t="s">
        <v>1524</v>
      </c>
      <c r="H500" s="832" t="s">
        <v>577</v>
      </c>
      <c r="I500" s="832" t="s">
        <v>1533</v>
      </c>
      <c r="J500" s="832" t="s">
        <v>640</v>
      </c>
      <c r="K500" s="832" t="s">
        <v>1407</v>
      </c>
      <c r="L500" s="835">
        <v>129.75</v>
      </c>
      <c r="M500" s="835">
        <v>389.25</v>
      </c>
      <c r="N500" s="832">
        <v>3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13</v>
      </c>
      <c r="B501" s="832" t="s">
        <v>1462</v>
      </c>
      <c r="C501" s="832" t="s">
        <v>1468</v>
      </c>
      <c r="D501" s="833" t="s">
        <v>2865</v>
      </c>
      <c r="E501" s="834" t="s">
        <v>1490</v>
      </c>
      <c r="F501" s="832" t="s">
        <v>1463</v>
      </c>
      <c r="G501" s="832" t="s">
        <v>1546</v>
      </c>
      <c r="H501" s="832" t="s">
        <v>577</v>
      </c>
      <c r="I501" s="832" t="s">
        <v>1739</v>
      </c>
      <c r="J501" s="832" t="s">
        <v>1740</v>
      </c>
      <c r="K501" s="832" t="s">
        <v>1044</v>
      </c>
      <c r="L501" s="835">
        <v>170.52</v>
      </c>
      <c r="M501" s="835">
        <v>170.52</v>
      </c>
      <c r="N501" s="832">
        <v>1</v>
      </c>
      <c r="O501" s="836">
        <v>1</v>
      </c>
      <c r="P501" s="835">
        <v>170.52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13</v>
      </c>
      <c r="B502" s="832" t="s">
        <v>1462</v>
      </c>
      <c r="C502" s="832" t="s">
        <v>1468</v>
      </c>
      <c r="D502" s="833" t="s">
        <v>2865</v>
      </c>
      <c r="E502" s="834" t="s">
        <v>1490</v>
      </c>
      <c r="F502" s="832" t="s">
        <v>1463</v>
      </c>
      <c r="G502" s="832" t="s">
        <v>1546</v>
      </c>
      <c r="H502" s="832" t="s">
        <v>577</v>
      </c>
      <c r="I502" s="832" t="s">
        <v>1547</v>
      </c>
      <c r="J502" s="832" t="s">
        <v>1548</v>
      </c>
      <c r="K502" s="832" t="s">
        <v>1549</v>
      </c>
      <c r="L502" s="835">
        <v>102.31</v>
      </c>
      <c r="M502" s="835">
        <v>204.62</v>
      </c>
      <c r="N502" s="832">
        <v>2</v>
      </c>
      <c r="O502" s="836">
        <v>1.5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13</v>
      </c>
      <c r="B503" s="832" t="s">
        <v>1462</v>
      </c>
      <c r="C503" s="832" t="s">
        <v>1468</v>
      </c>
      <c r="D503" s="833" t="s">
        <v>2865</v>
      </c>
      <c r="E503" s="834" t="s">
        <v>1490</v>
      </c>
      <c r="F503" s="832" t="s">
        <v>1463</v>
      </c>
      <c r="G503" s="832" t="s">
        <v>1550</v>
      </c>
      <c r="H503" s="832" t="s">
        <v>577</v>
      </c>
      <c r="I503" s="832" t="s">
        <v>1872</v>
      </c>
      <c r="J503" s="832" t="s">
        <v>1552</v>
      </c>
      <c r="K503" s="832" t="s">
        <v>1873</v>
      </c>
      <c r="L503" s="835">
        <v>42.63</v>
      </c>
      <c r="M503" s="835">
        <v>42.63</v>
      </c>
      <c r="N503" s="832">
        <v>1</v>
      </c>
      <c r="O503" s="836">
        <v>1</v>
      </c>
      <c r="P503" s="835">
        <v>42.63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13</v>
      </c>
      <c r="B504" s="832" t="s">
        <v>1462</v>
      </c>
      <c r="C504" s="832" t="s">
        <v>1468</v>
      </c>
      <c r="D504" s="833" t="s">
        <v>2865</v>
      </c>
      <c r="E504" s="834" t="s">
        <v>1490</v>
      </c>
      <c r="F504" s="832" t="s">
        <v>1463</v>
      </c>
      <c r="G504" s="832" t="s">
        <v>1550</v>
      </c>
      <c r="H504" s="832" t="s">
        <v>577</v>
      </c>
      <c r="I504" s="832" t="s">
        <v>1551</v>
      </c>
      <c r="J504" s="832" t="s">
        <v>1552</v>
      </c>
      <c r="K504" s="832" t="s">
        <v>1044</v>
      </c>
      <c r="L504" s="835">
        <v>170.52</v>
      </c>
      <c r="M504" s="835">
        <v>341.04</v>
      </c>
      <c r="N504" s="832">
        <v>2</v>
      </c>
      <c r="O504" s="836">
        <v>2</v>
      </c>
      <c r="P504" s="835">
        <v>170.52</v>
      </c>
      <c r="Q504" s="837">
        <v>0.5</v>
      </c>
      <c r="R504" s="832">
        <v>1</v>
      </c>
      <c r="S504" s="837">
        <v>0.5</v>
      </c>
      <c r="T504" s="836">
        <v>1</v>
      </c>
      <c r="U504" s="838">
        <v>0.5</v>
      </c>
    </row>
    <row r="505" spans="1:21" ht="14.4" customHeight="1" x14ac:dyDescent="0.3">
      <c r="A505" s="831">
        <v>13</v>
      </c>
      <c r="B505" s="832" t="s">
        <v>1462</v>
      </c>
      <c r="C505" s="832" t="s">
        <v>1468</v>
      </c>
      <c r="D505" s="833" t="s">
        <v>2865</v>
      </c>
      <c r="E505" s="834" t="s">
        <v>1490</v>
      </c>
      <c r="F505" s="832" t="s">
        <v>1463</v>
      </c>
      <c r="G505" s="832" t="s">
        <v>1550</v>
      </c>
      <c r="H505" s="832" t="s">
        <v>612</v>
      </c>
      <c r="I505" s="832" t="s">
        <v>1315</v>
      </c>
      <c r="J505" s="832" t="s">
        <v>1316</v>
      </c>
      <c r="K505" s="832" t="s">
        <v>1044</v>
      </c>
      <c r="L505" s="835">
        <v>170.52</v>
      </c>
      <c r="M505" s="835">
        <v>5286.12</v>
      </c>
      <c r="N505" s="832">
        <v>31</v>
      </c>
      <c r="O505" s="836">
        <v>13</v>
      </c>
      <c r="P505" s="835">
        <v>3410.4</v>
      </c>
      <c r="Q505" s="837">
        <v>0.64516129032258063</v>
      </c>
      <c r="R505" s="832">
        <v>20</v>
      </c>
      <c r="S505" s="837">
        <v>0.64516129032258063</v>
      </c>
      <c r="T505" s="836">
        <v>8.5</v>
      </c>
      <c r="U505" s="838">
        <v>0.65384615384615385</v>
      </c>
    </row>
    <row r="506" spans="1:21" ht="14.4" customHeight="1" x14ac:dyDescent="0.3">
      <c r="A506" s="831">
        <v>13</v>
      </c>
      <c r="B506" s="832" t="s">
        <v>1462</v>
      </c>
      <c r="C506" s="832" t="s">
        <v>1468</v>
      </c>
      <c r="D506" s="833" t="s">
        <v>2865</v>
      </c>
      <c r="E506" s="834" t="s">
        <v>1490</v>
      </c>
      <c r="F506" s="832" t="s">
        <v>1463</v>
      </c>
      <c r="G506" s="832" t="s">
        <v>1550</v>
      </c>
      <c r="H506" s="832" t="s">
        <v>612</v>
      </c>
      <c r="I506" s="832" t="s">
        <v>1557</v>
      </c>
      <c r="J506" s="832" t="s">
        <v>1316</v>
      </c>
      <c r="K506" s="832" t="s">
        <v>1558</v>
      </c>
      <c r="L506" s="835">
        <v>85.27</v>
      </c>
      <c r="M506" s="835">
        <v>85.27</v>
      </c>
      <c r="N506" s="832">
        <v>1</v>
      </c>
      <c r="O506" s="836">
        <v>0.5</v>
      </c>
      <c r="P506" s="835">
        <v>85.27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13</v>
      </c>
      <c r="B507" s="832" t="s">
        <v>1462</v>
      </c>
      <c r="C507" s="832" t="s">
        <v>1468</v>
      </c>
      <c r="D507" s="833" t="s">
        <v>2865</v>
      </c>
      <c r="E507" s="834" t="s">
        <v>1490</v>
      </c>
      <c r="F507" s="832" t="s">
        <v>1463</v>
      </c>
      <c r="G507" s="832" t="s">
        <v>1550</v>
      </c>
      <c r="H507" s="832" t="s">
        <v>612</v>
      </c>
      <c r="I507" s="832" t="s">
        <v>1874</v>
      </c>
      <c r="J507" s="832" t="s">
        <v>1316</v>
      </c>
      <c r="K507" s="832" t="s">
        <v>1875</v>
      </c>
      <c r="L507" s="835">
        <v>272.83</v>
      </c>
      <c r="M507" s="835">
        <v>2182.64</v>
      </c>
      <c r="N507" s="832">
        <v>8</v>
      </c>
      <c r="O507" s="836">
        <v>5</v>
      </c>
      <c r="P507" s="835">
        <v>1636.9799999999998</v>
      </c>
      <c r="Q507" s="837">
        <v>0.75</v>
      </c>
      <c r="R507" s="832">
        <v>6</v>
      </c>
      <c r="S507" s="837">
        <v>0.75</v>
      </c>
      <c r="T507" s="836">
        <v>3</v>
      </c>
      <c r="U507" s="838">
        <v>0.6</v>
      </c>
    </row>
    <row r="508" spans="1:21" ht="14.4" customHeight="1" x14ac:dyDescent="0.3">
      <c r="A508" s="831">
        <v>13</v>
      </c>
      <c r="B508" s="832" t="s">
        <v>1462</v>
      </c>
      <c r="C508" s="832" t="s">
        <v>1468</v>
      </c>
      <c r="D508" s="833" t="s">
        <v>2865</v>
      </c>
      <c r="E508" s="834" t="s">
        <v>1490</v>
      </c>
      <c r="F508" s="832" t="s">
        <v>1463</v>
      </c>
      <c r="G508" s="832" t="s">
        <v>1559</v>
      </c>
      <c r="H508" s="832" t="s">
        <v>612</v>
      </c>
      <c r="I508" s="832" t="s">
        <v>1428</v>
      </c>
      <c r="J508" s="832" t="s">
        <v>996</v>
      </c>
      <c r="K508" s="832" t="s">
        <v>1429</v>
      </c>
      <c r="L508" s="835">
        <v>176.32</v>
      </c>
      <c r="M508" s="835">
        <v>176.32</v>
      </c>
      <c r="N508" s="832">
        <v>1</v>
      </c>
      <c r="O508" s="836">
        <v>0.5</v>
      </c>
      <c r="P508" s="835">
        <v>176.32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13</v>
      </c>
      <c r="B509" s="832" t="s">
        <v>1462</v>
      </c>
      <c r="C509" s="832" t="s">
        <v>1468</v>
      </c>
      <c r="D509" s="833" t="s">
        <v>2865</v>
      </c>
      <c r="E509" s="834" t="s">
        <v>1490</v>
      </c>
      <c r="F509" s="832" t="s">
        <v>1463</v>
      </c>
      <c r="G509" s="832" t="s">
        <v>2029</v>
      </c>
      <c r="H509" s="832" t="s">
        <v>577</v>
      </c>
      <c r="I509" s="832" t="s">
        <v>2237</v>
      </c>
      <c r="J509" s="832" t="s">
        <v>2031</v>
      </c>
      <c r="K509" s="832" t="s">
        <v>2238</v>
      </c>
      <c r="L509" s="835">
        <v>0</v>
      </c>
      <c r="M509" s="835">
        <v>0</v>
      </c>
      <c r="N509" s="832">
        <v>2</v>
      </c>
      <c r="O509" s="836">
        <v>0.5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13</v>
      </c>
      <c r="B510" s="832" t="s">
        <v>1462</v>
      </c>
      <c r="C510" s="832" t="s">
        <v>1468</v>
      </c>
      <c r="D510" s="833" t="s">
        <v>2865</v>
      </c>
      <c r="E510" s="834" t="s">
        <v>1490</v>
      </c>
      <c r="F510" s="832" t="s">
        <v>1463</v>
      </c>
      <c r="G510" s="832" t="s">
        <v>1566</v>
      </c>
      <c r="H510" s="832" t="s">
        <v>577</v>
      </c>
      <c r="I510" s="832" t="s">
        <v>1567</v>
      </c>
      <c r="J510" s="832" t="s">
        <v>1568</v>
      </c>
      <c r="K510" s="832" t="s">
        <v>674</v>
      </c>
      <c r="L510" s="835">
        <v>75.819999999999993</v>
      </c>
      <c r="M510" s="835">
        <v>530.74</v>
      </c>
      <c r="N510" s="832">
        <v>7</v>
      </c>
      <c r="O510" s="836">
        <v>5</v>
      </c>
      <c r="P510" s="835">
        <v>151.63999999999999</v>
      </c>
      <c r="Q510" s="837">
        <v>0.2857142857142857</v>
      </c>
      <c r="R510" s="832">
        <v>2</v>
      </c>
      <c r="S510" s="837">
        <v>0.2857142857142857</v>
      </c>
      <c r="T510" s="836">
        <v>2</v>
      </c>
      <c r="U510" s="838">
        <v>0.4</v>
      </c>
    </row>
    <row r="511" spans="1:21" ht="14.4" customHeight="1" x14ac:dyDescent="0.3">
      <c r="A511" s="831">
        <v>13</v>
      </c>
      <c r="B511" s="832" t="s">
        <v>1462</v>
      </c>
      <c r="C511" s="832" t="s">
        <v>1468</v>
      </c>
      <c r="D511" s="833" t="s">
        <v>2865</v>
      </c>
      <c r="E511" s="834" t="s">
        <v>1490</v>
      </c>
      <c r="F511" s="832" t="s">
        <v>1463</v>
      </c>
      <c r="G511" s="832" t="s">
        <v>1566</v>
      </c>
      <c r="H511" s="832" t="s">
        <v>577</v>
      </c>
      <c r="I511" s="832" t="s">
        <v>1569</v>
      </c>
      <c r="J511" s="832" t="s">
        <v>1568</v>
      </c>
      <c r="K511" s="832" t="s">
        <v>1044</v>
      </c>
      <c r="L511" s="835">
        <v>78.33</v>
      </c>
      <c r="M511" s="835">
        <v>156.66</v>
      </c>
      <c r="N511" s="832">
        <v>2</v>
      </c>
      <c r="O511" s="836">
        <v>1</v>
      </c>
      <c r="P511" s="835">
        <v>78.33</v>
      </c>
      <c r="Q511" s="837">
        <v>0.5</v>
      </c>
      <c r="R511" s="832">
        <v>1</v>
      </c>
      <c r="S511" s="837">
        <v>0.5</v>
      </c>
      <c r="T511" s="836">
        <v>0.5</v>
      </c>
      <c r="U511" s="838">
        <v>0.5</v>
      </c>
    </row>
    <row r="512" spans="1:21" ht="14.4" customHeight="1" x14ac:dyDescent="0.3">
      <c r="A512" s="831">
        <v>13</v>
      </c>
      <c r="B512" s="832" t="s">
        <v>1462</v>
      </c>
      <c r="C512" s="832" t="s">
        <v>1468</v>
      </c>
      <c r="D512" s="833" t="s">
        <v>2865</v>
      </c>
      <c r="E512" s="834" t="s">
        <v>1490</v>
      </c>
      <c r="F512" s="832" t="s">
        <v>1463</v>
      </c>
      <c r="G512" s="832" t="s">
        <v>1566</v>
      </c>
      <c r="H512" s="832" t="s">
        <v>577</v>
      </c>
      <c r="I512" s="832" t="s">
        <v>1749</v>
      </c>
      <c r="J512" s="832" t="s">
        <v>673</v>
      </c>
      <c r="K512" s="832" t="s">
        <v>674</v>
      </c>
      <c r="L512" s="835">
        <v>75.819999999999993</v>
      </c>
      <c r="M512" s="835">
        <v>151.63999999999999</v>
      </c>
      <c r="N512" s="832">
        <v>2</v>
      </c>
      <c r="O512" s="836">
        <v>1</v>
      </c>
      <c r="P512" s="835">
        <v>151.63999999999999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13</v>
      </c>
      <c r="B513" s="832" t="s">
        <v>1462</v>
      </c>
      <c r="C513" s="832" t="s">
        <v>1468</v>
      </c>
      <c r="D513" s="833" t="s">
        <v>2865</v>
      </c>
      <c r="E513" s="834" t="s">
        <v>1490</v>
      </c>
      <c r="F513" s="832" t="s">
        <v>1463</v>
      </c>
      <c r="G513" s="832" t="s">
        <v>2221</v>
      </c>
      <c r="H513" s="832" t="s">
        <v>577</v>
      </c>
      <c r="I513" s="832" t="s">
        <v>2222</v>
      </c>
      <c r="J513" s="832" t="s">
        <v>795</v>
      </c>
      <c r="K513" s="832" t="s">
        <v>2223</v>
      </c>
      <c r="L513" s="835">
        <v>0</v>
      </c>
      <c r="M513" s="835">
        <v>0</v>
      </c>
      <c r="N513" s="832">
        <v>1</v>
      </c>
      <c r="O513" s="836">
        <v>1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13</v>
      </c>
      <c r="B514" s="832" t="s">
        <v>1462</v>
      </c>
      <c r="C514" s="832" t="s">
        <v>1468</v>
      </c>
      <c r="D514" s="833" t="s">
        <v>2865</v>
      </c>
      <c r="E514" s="834" t="s">
        <v>1490</v>
      </c>
      <c r="F514" s="832" t="s">
        <v>1463</v>
      </c>
      <c r="G514" s="832" t="s">
        <v>1573</v>
      </c>
      <c r="H514" s="832" t="s">
        <v>612</v>
      </c>
      <c r="I514" s="832" t="s">
        <v>1577</v>
      </c>
      <c r="J514" s="832" t="s">
        <v>1575</v>
      </c>
      <c r="K514" s="832" t="s">
        <v>1244</v>
      </c>
      <c r="L514" s="835">
        <v>58.77</v>
      </c>
      <c r="M514" s="835">
        <v>176.31</v>
      </c>
      <c r="N514" s="832">
        <v>3</v>
      </c>
      <c r="O514" s="836">
        <v>1.5</v>
      </c>
      <c r="P514" s="835">
        <v>176.31</v>
      </c>
      <c r="Q514" s="837">
        <v>1</v>
      </c>
      <c r="R514" s="832">
        <v>3</v>
      </c>
      <c r="S514" s="837">
        <v>1</v>
      </c>
      <c r="T514" s="836">
        <v>1.5</v>
      </c>
      <c r="U514" s="838">
        <v>1</v>
      </c>
    </row>
    <row r="515" spans="1:21" ht="14.4" customHeight="1" x14ac:dyDescent="0.3">
      <c r="A515" s="831">
        <v>13</v>
      </c>
      <c r="B515" s="832" t="s">
        <v>1462</v>
      </c>
      <c r="C515" s="832" t="s">
        <v>1468</v>
      </c>
      <c r="D515" s="833" t="s">
        <v>2865</v>
      </c>
      <c r="E515" s="834" t="s">
        <v>1490</v>
      </c>
      <c r="F515" s="832" t="s">
        <v>1463</v>
      </c>
      <c r="G515" s="832" t="s">
        <v>1573</v>
      </c>
      <c r="H515" s="832" t="s">
        <v>612</v>
      </c>
      <c r="I515" s="832" t="s">
        <v>1580</v>
      </c>
      <c r="J515" s="832" t="s">
        <v>1575</v>
      </c>
      <c r="K515" s="832" t="s">
        <v>1581</v>
      </c>
      <c r="L515" s="835">
        <v>176.32</v>
      </c>
      <c r="M515" s="835">
        <v>705.28</v>
      </c>
      <c r="N515" s="832">
        <v>4</v>
      </c>
      <c r="O515" s="836">
        <v>2.5</v>
      </c>
      <c r="P515" s="835">
        <v>528.96</v>
      </c>
      <c r="Q515" s="837">
        <v>0.75000000000000011</v>
      </c>
      <c r="R515" s="832">
        <v>3</v>
      </c>
      <c r="S515" s="837">
        <v>0.75</v>
      </c>
      <c r="T515" s="836">
        <v>1.5</v>
      </c>
      <c r="U515" s="838">
        <v>0.6</v>
      </c>
    </row>
    <row r="516" spans="1:21" ht="14.4" customHeight="1" x14ac:dyDescent="0.3">
      <c r="A516" s="831">
        <v>13</v>
      </c>
      <c r="B516" s="832" t="s">
        <v>1462</v>
      </c>
      <c r="C516" s="832" t="s">
        <v>1468</v>
      </c>
      <c r="D516" s="833" t="s">
        <v>2865</v>
      </c>
      <c r="E516" s="834" t="s">
        <v>1490</v>
      </c>
      <c r="F516" s="832" t="s">
        <v>1463</v>
      </c>
      <c r="G516" s="832" t="s">
        <v>1573</v>
      </c>
      <c r="H516" s="832" t="s">
        <v>577</v>
      </c>
      <c r="I516" s="832" t="s">
        <v>2239</v>
      </c>
      <c r="J516" s="832" t="s">
        <v>1583</v>
      </c>
      <c r="K516" s="832" t="s">
        <v>1244</v>
      </c>
      <c r="L516" s="835">
        <v>58.77</v>
      </c>
      <c r="M516" s="835">
        <v>58.77</v>
      </c>
      <c r="N516" s="832">
        <v>1</v>
      </c>
      <c r="O516" s="836">
        <v>0.5</v>
      </c>
      <c r="P516" s="835">
        <v>58.77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13</v>
      </c>
      <c r="B517" s="832" t="s">
        <v>1462</v>
      </c>
      <c r="C517" s="832" t="s">
        <v>1468</v>
      </c>
      <c r="D517" s="833" t="s">
        <v>2865</v>
      </c>
      <c r="E517" s="834" t="s">
        <v>1490</v>
      </c>
      <c r="F517" s="832" t="s">
        <v>1463</v>
      </c>
      <c r="G517" s="832" t="s">
        <v>1573</v>
      </c>
      <c r="H517" s="832" t="s">
        <v>577</v>
      </c>
      <c r="I517" s="832" t="s">
        <v>1582</v>
      </c>
      <c r="J517" s="832" t="s">
        <v>1583</v>
      </c>
      <c r="K517" s="832" t="s">
        <v>1584</v>
      </c>
      <c r="L517" s="835">
        <v>29.39</v>
      </c>
      <c r="M517" s="835">
        <v>146.94999999999999</v>
      </c>
      <c r="N517" s="832">
        <v>5</v>
      </c>
      <c r="O517" s="836">
        <v>3.5</v>
      </c>
      <c r="P517" s="835">
        <v>88.17</v>
      </c>
      <c r="Q517" s="837">
        <v>0.60000000000000009</v>
      </c>
      <c r="R517" s="832">
        <v>3</v>
      </c>
      <c r="S517" s="837">
        <v>0.6</v>
      </c>
      <c r="T517" s="836">
        <v>2</v>
      </c>
      <c r="U517" s="838">
        <v>0.5714285714285714</v>
      </c>
    </row>
    <row r="518" spans="1:21" ht="14.4" customHeight="1" x14ac:dyDescent="0.3">
      <c r="A518" s="831">
        <v>13</v>
      </c>
      <c r="B518" s="832" t="s">
        <v>1462</v>
      </c>
      <c r="C518" s="832" t="s">
        <v>1468</v>
      </c>
      <c r="D518" s="833" t="s">
        <v>2865</v>
      </c>
      <c r="E518" s="834" t="s">
        <v>1490</v>
      </c>
      <c r="F518" s="832" t="s">
        <v>1463</v>
      </c>
      <c r="G518" s="832" t="s">
        <v>1573</v>
      </c>
      <c r="H518" s="832" t="s">
        <v>577</v>
      </c>
      <c r="I518" s="832" t="s">
        <v>1752</v>
      </c>
      <c r="J518" s="832" t="s">
        <v>1583</v>
      </c>
      <c r="K518" s="832" t="s">
        <v>1753</v>
      </c>
      <c r="L518" s="835">
        <v>58.77</v>
      </c>
      <c r="M518" s="835">
        <v>352.62</v>
      </c>
      <c r="N518" s="832">
        <v>6</v>
      </c>
      <c r="O518" s="836">
        <v>3</v>
      </c>
      <c r="P518" s="835">
        <v>176.31</v>
      </c>
      <c r="Q518" s="837">
        <v>0.5</v>
      </c>
      <c r="R518" s="832">
        <v>3</v>
      </c>
      <c r="S518" s="837">
        <v>0.5</v>
      </c>
      <c r="T518" s="836">
        <v>1.5</v>
      </c>
      <c r="U518" s="838">
        <v>0.5</v>
      </c>
    </row>
    <row r="519" spans="1:21" ht="14.4" customHeight="1" x14ac:dyDescent="0.3">
      <c r="A519" s="831">
        <v>13</v>
      </c>
      <c r="B519" s="832" t="s">
        <v>1462</v>
      </c>
      <c r="C519" s="832" t="s">
        <v>1468</v>
      </c>
      <c r="D519" s="833" t="s">
        <v>2865</v>
      </c>
      <c r="E519" s="834" t="s">
        <v>1490</v>
      </c>
      <c r="F519" s="832" t="s">
        <v>1463</v>
      </c>
      <c r="G519" s="832" t="s">
        <v>1573</v>
      </c>
      <c r="H519" s="832" t="s">
        <v>577</v>
      </c>
      <c r="I519" s="832" t="s">
        <v>1585</v>
      </c>
      <c r="J519" s="832" t="s">
        <v>1583</v>
      </c>
      <c r="K519" s="832" t="s">
        <v>1586</v>
      </c>
      <c r="L519" s="835">
        <v>11.75</v>
      </c>
      <c r="M519" s="835">
        <v>141</v>
      </c>
      <c r="N519" s="832">
        <v>12</v>
      </c>
      <c r="O519" s="836">
        <v>6</v>
      </c>
      <c r="P519" s="835">
        <v>105.75</v>
      </c>
      <c r="Q519" s="837">
        <v>0.75</v>
      </c>
      <c r="R519" s="832">
        <v>9</v>
      </c>
      <c r="S519" s="837">
        <v>0.75</v>
      </c>
      <c r="T519" s="836">
        <v>4</v>
      </c>
      <c r="U519" s="838">
        <v>0.66666666666666663</v>
      </c>
    </row>
    <row r="520" spans="1:21" ht="14.4" customHeight="1" x14ac:dyDescent="0.3">
      <c r="A520" s="831">
        <v>13</v>
      </c>
      <c r="B520" s="832" t="s">
        <v>1462</v>
      </c>
      <c r="C520" s="832" t="s">
        <v>1468</v>
      </c>
      <c r="D520" s="833" t="s">
        <v>2865</v>
      </c>
      <c r="E520" s="834" t="s">
        <v>1490</v>
      </c>
      <c r="F520" s="832" t="s">
        <v>1463</v>
      </c>
      <c r="G520" s="832" t="s">
        <v>1573</v>
      </c>
      <c r="H520" s="832" t="s">
        <v>577</v>
      </c>
      <c r="I520" s="832" t="s">
        <v>1587</v>
      </c>
      <c r="J520" s="832" t="s">
        <v>1583</v>
      </c>
      <c r="K520" s="832" t="s">
        <v>1588</v>
      </c>
      <c r="L520" s="835">
        <v>23.51</v>
      </c>
      <c r="M520" s="835">
        <v>94.04</v>
      </c>
      <c r="N520" s="832">
        <v>4</v>
      </c>
      <c r="O520" s="836">
        <v>2</v>
      </c>
      <c r="P520" s="835">
        <v>47.02</v>
      </c>
      <c r="Q520" s="837">
        <v>0.5</v>
      </c>
      <c r="R520" s="832">
        <v>2</v>
      </c>
      <c r="S520" s="837">
        <v>0.5</v>
      </c>
      <c r="T520" s="836">
        <v>1</v>
      </c>
      <c r="U520" s="838">
        <v>0.5</v>
      </c>
    </row>
    <row r="521" spans="1:21" ht="14.4" customHeight="1" x14ac:dyDescent="0.3">
      <c r="A521" s="831">
        <v>13</v>
      </c>
      <c r="B521" s="832" t="s">
        <v>1462</v>
      </c>
      <c r="C521" s="832" t="s">
        <v>1468</v>
      </c>
      <c r="D521" s="833" t="s">
        <v>2865</v>
      </c>
      <c r="E521" s="834" t="s">
        <v>1490</v>
      </c>
      <c r="F521" s="832" t="s">
        <v>1463</v>
      </c>
      <c r="G521" s="832" t="s">
        <v>1573</v>
      </c>
      <c r="H521" s="832" t="s">
        <v>577</v>
      </c>
      <c r="I521" s="832" t="s">
        <v>2240</v>
      </c>
      <c r="J521" s="832" t="s">
        <v>2241</v>
      </c>
      <c r="K521" s="832" t="s">
        <v>2242</v>
      </c>
      <c r="L521" s="835">
        <v>23.51</v>
      </c>
      <c r="M521" s="835">
        <v>211.58999999999997</v>
      </c>
      <c r="N521" s="832">
        <v>9</v>
      </c>
      <c r="O521" s="836">
        <v>6.5</v>
      </c>
      <c r="P521" s="835">
        <v>23.51</v>
      </c>
      <c r="Q521" s="837">
        <v>0.11111111111111113</v>
      </c>
      <c r="R521" s="832">
        <v>1</v>
      </c>
      <c r="S521" s="837">
        <v>0.1111111111111111</v>
      </c>
      <c r="T521" s="836">
        <v>0.5</v>
      </c>
      <c r="U521" s="838">
        <v>7.6923076923076927E-2</v>
      </c>
    </row>
    <row r="522" spans="1:21" ht="14.4" customHeight="1" x14ac:dyDescent="0.3">
      <c r="A522" s="831">
        <v>13</v>
      </c>
      <c r="B522" s="832" t="s">
        <v>1462</v>
      </c>
      <c r="C522" s="832" t="s">
        <v>1468</v>
      </c>
      <c r="D522" s="833" t="s">
        <v>2865</v>
      </c>
      <c r="E522" s="834" t="s">
        <v>1490</v>
      </c>
      <c r="F522" s="832" t="s">
        <v>1463</v>
      </c>
      <c r="G522" s="832" t="s">
        <v>1573</v>
      </c>
      <c r="H522" s="832" t="s">
        <v>577</v>
      </c>
      <c r="I522" s="832" t="s">
        <v>1756</v>
      </c>
      <c r="J522" s="832" t="s">
        <v>1757</v>
      </c>
      <c r="K522" s="832" t="s">
        <v>1758</v>
      </c>
      <c r="L522" s="835">
        <v>23.51</v>
      </c>
      <c r="M522" s="835">
        <v>117.55000000000001</v>
      </c>
      <c r="N522" s="832">
        <v>5</v>
      </c>
      <c r="O522" s="836">
        <v>3</v>
      </c>
      <c r="P522" s="835">
        <v>47.02</v>
      </c>
      <c r="Q522" s="837">
        <v>0.39999999999999997</v>
      </c>
      <c r="R522" s="832">
        <v>2</v>
      </c>
      <c r="S522" s="837">
        <v>0.4</v>
      </c>
      <c r="T522" s="836">
        <v>1</v>
      </c>
      <c r="U522" s="838">
        <v>0.33333333333333331</v>
      </c>
    </row>
    <row r="523" spans="1:21" ht="14.4" customHeight="1" x14ac:dyDescent="0.3">
      <c r="A523" s="831">
        <v>13</v>
      </c>
      <c r="B523" s="832" t="s">
        <v>1462</v>
      </c>
      <c r="C523" s="832" t="s">
        <v>1468</v>
      </c>
      <c r="D523" s="833" t="s">
        <v>2865</v>
      </c>
      <c r="E523" s="834" t="s">
        <v>1490</v>
      </c>
      <c r="F523" s="832" t="s">
        <v>1463</v>
      </c>
      <c r="G523" s="832" t="s">
        <v>1573</v>
      </c>
      <c r="H523" s="832" t="s">
        <v>577</v>
      </c>
      <c r="I523" s="832" t="s">
        <v>2243</v>
      </c>
      <c r="J523" s="832" t="s">
        <v>2244</v>
      </c>
      <c r="K523" s="832" t="s">
        <v>2245</v>
      </c>
      <c r="L523" s="835">
        <v>11.75</v>
      </c>
      <c r="M523" s="835">
        <v>11.75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13</v>
      </c>
      <c r="B524" s="832" t="s">
        <v>1462</v>
      </c>
      <c r="C524" s="832" t="s">
        <v>1468</v>
      </c>
      <c r="D524" s="833" t="s">
        <v>2865</v>
      </c>
      <c r="E524" s="834" t="s">
        <v>1490</v>
      </c>
      <c r="F524" s="832" t="s">
        <v>1463</v>
      </c>
      <c r="G524" s="832" t="s">
        <v>1573</v>
      </c>
      <c r="H524" s="832" t="s">
        <v>577</v>
      </c>
      <c r="I524" s="832" t="s">
        <v>2246</v>
      </c>
      <c r="J524" s="832" t="s">
        <v>2247</v>
      </c>
      <c r="K524" s="832" t="s">
        <v>2248</v>
      </c>
      <c r="L524" s="835">
        <v>23.51</v>
      </c>
      <c r="M524" s="835">
        <v>47.02</v>
      </c>
      <c r="N524" s="832">
        <v>2</v>
      </c>
      <c r="O524" s="836">
        <v>2</v>
      </c>
      <c r="P524" s="835">
        <v>23.51</v>
      </c>
      <c r="Q524" s="837">
        <v>0.5</v>
      </c>
      <c r="R524" s="832">
        <v>1</v>
      </c>
      <c r="S524" s="837">
        <v>0.5</v>
      </c>
      <c r="T524" s="836">
        <v>1</v>
      </c>
      <c r="U524" s="838">
        <v>0.5</v>
      </c>
    </row>
    <row r="525" spans="1:21" ht="14.4" customHeight="1" x14ac:dyDescent="0.3">
      <c r="A525" s="831">
        <v>13</v>
      </c>
      <c r="B525" s="832" t="s">
        <v>1462</v>
      </c>
      <c r="C525" s="832" t="s">
        <v>1468</v>
      </c>
      <c r="D525" s="833" t="s">
        <v>2865</v>
      </c>
      <c r="E525" s="834" t="s">
        <v>1490</v>
      </c>
      <c r="F525" s="832" t="s">
        <v>1463</v>
      </c>
      <c r="G525" s="832" t="s">
        <v>1589</v>
      </c>
      <c r="H525" s="832" t="s">
        <v>577</v>
      </c>
      <c r="I525" s="832" t="s">
        <v>1590</v>
      </c>
      <c r="J525" s="832" t="s">
        <v>1591</v>
      </c>
      <c r="K525" s="832" t="s">
        <v>1592</v>
      </c>
      <c r="L525" s="835">
        <v>0</v>
      </c>
      <c r="M525" s="835">
        <v>0</v>
      </c>
      <c r="N525" s="832">
        <v>27</v>
      </c>
      <c r="O525" s="836">
        <v>23.5</v>
      </c>
      <c r="P525" s="835">
        <v>0</v>
      </c>
      <c r="Q525" s="837"/>
      <c r="R525" s="832">
        <v>24</v>
      </c>
      <c r="S525" s="837">
        <v>0.88888888888888884</v>
      </c>
      <c r="T525" s="836">
        <v>21.5</v>
      </c>
      <c r="U525" s="838">
        <v>0.91489361702127658</v>
      </c>
    </row>
    <row r="526" spans="1:21" ht="14.4" customHeight="1" x14ac:dyDescent="0.3">
      <c r="A526" s="831">
        <v>13</v>
      </c>
      <c r="B526" s="832" t="s">
        <v>1462</v>
      </c>
      <c r="C526" s="832" t="s">
        <v>1468</v>
      </c>
      <c r="D526" s="833" t="s">
        <v>2865</v>
      </c>
      <c r="E526" s="834" t="s">
        <v>1490</v>
      </c>
      <c r="F526" s="832" t="s">
        <v>1463</v>
      </c>
      <c r="G526" s="832" t="s">
        <v>1589</v>
      </c>
      <c r="H526" s="832" t="s">
        <v>577</v>
      </c>
      <c r="I526" s="832" t="s">
        <v>1593</v>
      </c>
      <c r="J526" s="832" t="s">
        <v>852</v>
      </c>
      <c r="K526" s="832" t="s">
        <v>639</v>
      </c>
      <c r="L526" s="835">
        <v>42.05</v>
      </c>
      <c r="M526" s="835">
        <v>378.45000000000005</v>
      </c>
      <c r="N526" s="832">
        <v>9</v>
      </c>
      <c r="O526" s="836">
        <v>7.5</v>
      </c>
      <c r="P526" s="835">
        <v>294.35000000000002</v>
      </c>
      <c r="Q526" s="837">
        <v>0.77777777777777779</v>
      </c>
      <c r="R526" s="832">
        <v>7</v>
      </c>
      <c r="S526" s="837">
        <v>0.77777777777777779</v>
      </c>
      <c r="T526" s="836">
        <v>5.5</v>
      </c>
      <c r="U526" s="838">
        <v>0.73333333333333328</v>
      </c>
    </row>
    <row r="527" spans="1:21" ht="14.4" customHeight="1" x14ac:dyDescent="0.3">
      <c r="A527" s="831">
        <v>13</v>
      </c>
      <c r="B527" s="832" t="s">
        <v>1462</v>
      </c>
      <c r="C527" s="832" t="s">
        <v>1468</v>
      </c>
      <c r="D527" s="833" t="s">
        <v>2865</v>
      </c>
      <c r="E527" s="834" t="s">
        <v>1490</v>
      </c>
      <c r="F527" s="832" t="s">
        <v>1463</v>
      </c>
      <c r="G527" s="832" t="s">
        <v>2249</v>
      </c>
      <c r="H527" s="832" t="s">
        <v>577</v>
      </c>
      <c r="I527" s="832" t="s">
        <v>2250</v>
      </c>
      <c r="J527" s="832" t="s">
        <v>2251</v>
      </c>
      <c r="K527" s="832" t="s">
        <v>2252</v>
      </c>
      <c r="L527" s="835">
        <v>0</v>
      </c>
      <c r="M527" s="835">
        <v>0</v>
      </c>
      <c r="N527" s="832">
        <v>2</v>
      </c>
      <c r="O527" s="836">
        <v>1.5</v>
      </c>
      <c r="P527" s="835">
        <v>0</v>
      </c>
      <c r="Q527" s="837"/>
      <c r="R527" s="832">
        <v>2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13</v>
      </c>
      <c r="B528" s="832" t="s">
        <v>1462</v>
      </c>
      <c r="C528" s="832" t="s">
        <v>1468</v>
      </c>
      <c r="D528" s="833" t="s">
        <v>2865</v>
      </c>
      <c r="E528" s="834" t="s">
        <v>1490</v>
      </c>
      <c r="F528" s="832" t="s">
        <v>1463</v>
      </c>
      <c r="G528" s="832" t="s">
        <v>2249</v>
      </c>
      <c r="H528" s="832" t="s">
        <v>577</v>
      </c>
      <c r="I528" s="832" t="s">
        <v>2253</v>
      </c>
      <c r="J528" s="832" t="s">
        <v>2251</v>
      </c>
      <c r="K528" s="832" t="s">
        <v>2252</v>
      </c>
      <c r="L528" s="835">
        <v>0</v>
      </c>
      <c r="M528" s="835">
        <v>0</v>
      </c>
      <c r="N528" s="832">
        <v>1</v>
      </c>
      <c r="O528" s="836">
        <v>1</v>
      </c>
      <c r="P528" s="835">
        <v>0</v>
      </c>
      <c r="Q528" s="837"/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13</v>
      </c>
      <c r="B529" s="832" t="s">
        <v>1462</v>
      </c>
      <c r="C529" s="832" t="s">
        <v>1468</v>
      </c>
      <c r="D529" s="833" t="s">
        <v>2865</v>
      </c>
      <c r="E529" s="834" t="s">
        <v>1490</v>
      </c>
      <c r="F529" s="832" t="s">
        <v>1463</v>
      </c>
      <c r="G529" s="832" t="s">
        <v>1596</v>
      </c>
      <c r="H529" s="832" t="s">
        <v>577</v>
      </c>
      <c r="I529" s="832" t="s">
        <v>1597</v>
      </c>
      <c r="J529" s="832" t="s">
        <v>688</v>
      </c>
      <c r="K529" s="832" t="s">
        <v>1598</v>
      </c>
      <c r="L529" s="835">
        <v>91.11</v>
      </c>
      <c r="M529" s="835">
        <v>91.11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13</v>
      </c>
      <c r="B530" s="832" t="s">
        <v>1462</v>
      </c>
      <c r="C530" s="832" t="s">
        <v>1468</v>
      </c>
      <c r="D530" s="833" t="s">
        <v>2865</v>
      </c>
      <c r="E530" s="834" t="s">
        <v>1490</v>
      </c>
      <c r="F530" s="832" t="s">
        <v>1463</v>
      </c>
      <c r="G530" s="832" t="s">
        <v>1603</v>
      </c>
      <c r="H530" s="832" t="s">
        <v>577</v>
      </c>
      <c r="I530" s="832" t="s">
        <v>2254</v>
      </c>
      <c r="J530" s="832" t="s">
        <v>1605</v>
      </c>
      <c r="K530" s="832" t="s">
        <v>2255</v>
      </c>
      <c r="L530" s="835">
        <v>119.38</v>
      </c>
      <c r="M530" s="835">
        <v>119.38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13</v>
      </c>
      <c r="B531" s="832" t="s">
        <v>1462</v>
      </c>
      <c r="C531" s="832" t="s">
        <v>1468</v>
      </c>
      <c r="D531" s="833" t="s">
        <v>2865</v>
      </c>
      <c r="E531" s="834" t="s">
        <v>1490</v>
      </c>
      <c r="F531" s="832" t="s">
        <v>1463</v>
      </c>
      <c r="G531" s="832" t="s">
        <v>1603</v>
      </c>
      <c r="H531" s="832" t="s">
        <v>577</v>
      </c>
      <c r="I531" s="832" t="s">
        <v>1607</v>
      </c>
      <c r="J531" s="832" t="s">
        <v>1605</v>
      </c>
      <c r="K531" s="832" t="s">
        <v>1608</v>
      </c>
      <c r="L531" s="835">
        <v>159.16999999999999</v>
      </c>
      <c r="M531" s="835">
        <v>318.33999999999997</v>
      </c>
      <c r="N531" s="832">
        <v>2</v>
      </c>
      <c r="O531" s="836">
        <v>1.5</v>
      </c>
      <c r="P531" s="835">
        <v>318.33999999999997</v>
      </c>
      <c r="Q531" s="837">
        <v>1</v>
      </c>
      <c r="R531" s="832">
        <v>2</v>
      </c>
      <c r="S531" s="837">
        <v>1</v>
      </c>
      <c r="T531" s="836">
        <v>1.5</v>
      </c>
      <c r="U531" s="838">
        <v>1</v>
      </c>
    </row>
    <row r="532" spans="1:21" ht="14.4" customHeight="1" x14ac:dyDescent="0.3">
      <c r="A532" s="831">
        <v>13</v>
      </c>
      <c r="B532" s="832" t="s">
        <v>1462</v>
      </c>
      <c r="C532" s="832" t="s">
        <v>1468</v>
      </c>
      <c r="D532" s="833" t="s">
        <v>2865</v>
      </c>
      <c r="E532" s="834" t="s">
        <v>1490</v>
      </c>
      <c r="F532" s="832" t="s">
        <v>1463</v>
      </c>
      <c r="G532" s="832" t="s">
        <v>1614</v>
      </c>
      <c r="H532" s="832" t="s">
        <v>577</v>
      </c>
      <c r="I532" s="832" t="s">
        <v>1618</v>
      </c>
      <c r="J532" s="832" t="s">
        <v>1619</v>
      </c>
      <c r="K532" s="832" t="s">
        <v>1620</v>
      </c>
      <c r="L532" s="835">
        <v>140.96</v>
      </c>
      <c r="M532" s="835">
        <v>422.88</v>
      </c>
      <c r="N532" s="832">
        <v>3</v>
      </c>
      <c r="O532" s="836">
        <v>3</v>
      </c>
      <c r="P532" s="835">
        <v>281.92</v>
      </c>
      <c r="Q532" s="837">
        <v>0.66666666666666674</v>
      </c>
      <c r="R532" s="832">
        <v>2</v>
      </c>
      <c r="S532" s="837">
        <v>0.66666666666666663</v>
      </c>
      <c r="T532" s="836">
        <v>2</v>
      </c>
      <c r="U532" s="838">
        <v>0.66666666666666663</v>
      </c>
    </row>
    <row r="533" spans="1:21" ht="14.4" customHeight="1" x14ac:dyDescent="0.3">
      <c r="A533" s="831">
        <v>13</v>
      </c>
      <c r="B533" s="832" t="s">
        <v>1462</v>
      </c>
      <c r="C533" s="832" t="s">
        <v>1468</v>
      </c>
      <c r="D533" s="833" t="s">
        <v>2865</v>
      </c>
      <c r="E533" s="834" t="s">
        <v>1490</v>
      </c>
      <c r="F533" s="832" t="s">
        <v>1463</v>
      </c>
      <c r="G533" s="832" t="s">
        <v>2040</v>
      </c>
      <c r="H533" s="832" t="s">
        <v>577</v>
      </c>
      <c r="I533" s="832" t="s">
        <v>2256</v>
      </c>
      <c r="J533" s="832" t="s">
        <v>2257</v>
      </c>
      <c r="K533" s="832" t="s">
        <v>2258</v>
      </c>
      <c r="L533" s="835">
        <v>62.8</v>
      </c>
      <c r="M533" s="835">
        <v>62.8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13</v>
      </c>
      <c r="B534" s="832" t="s">
        <v>1462</v>
      </c>
      <c r="C534" s="832" t="s">
        <v>1468</v>
      </c>
      <c r="D534" s="833" t="s">
        <v>2865</v>
      </c>
      <c r="E534" s="834" t="s">
        <v>1490</v>
      </c>
      <c r="F534" s="832" t="s">
        <v>1463</v>
      </c>
      <c r="G534" s="832" t="s">
        <v>1621</v>
      </c>
      <c r="H534" s="832" t="s">
        <v>577</v>
      </c>
      <c r="I534" s="832" t="s">
        <v>1622</v>
      </c>
      <c r="J534" s="832" t="s">
        <v>1623</v>
      </c>
      <c r="K534" s="832" t="s">
        <v>1624</v>
      </c>
      <c r="L534" s="835">
        <v>121.07</v>
      </c>
      <c r="M534" s="835">
        <v>363.21</v>
      </c>
      <c r="N534" s="832">
        <v>3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13</v>
      </c>
      <c r="B535" s="832" t="s">
        <v>1462</v>
      </c>
      <c r="C535" s="832" t="s">
        <v>1468</v>
      </c>
      <c r="D535" s="833" t="s">
        <v>2865</v>
      </c>
      <c r="E535" s="834" t="s">
        <v>1490</v>
      </c>
      <c r="F535" s="832" t="s">
        <v>1463</v>
      </c>
      <c r="G535" s="832" t="s">
        <v>1625</v>
      </c>
      <c r="H535" s="832" t="s">
        <v>577</v>
      </c>
      <c r="I535" s="832" t="s">
        <v>1626</v>
      </c>
      <c r="J535" s="832" t="s">
        <v>1627</v>
      </c>
      <c r="K535" s="832" t="s">
        <v>1628</v>
      </c>
      <c r="L535" s="835">
        <v>121.07</v>
      </c>
      <c r="M535" s="835">
        <v>12954.490000000002</v>
      </c>
      <c r="N535" s="832">
        <v>107</v>
      </c>
      <c r="O535" s="836">
        <v>38.5</v>
      </c>
      <c r="P535" s="835">
        <v>6174.5700000000015</v>
      </c>
      <c r="Q535" s="837">
        <v>0.47663551401869164</v>
      </c>
      <c r="R535" s="832">
        <v>51</v>
      </c>
      <c r="S535" s="837">
        <v>0.47663551401869159</v>
      </c>
      <c r="T535" s="836">
        <v>18.5</v>
      </c>
      <c r="U535" s="838">
        <v>0.48051948051948051</v>
      </c>
    </row>
    <row r="536" spans="1:21" ht="14.4" customHeight="1" x14ac:dyDescent="0.3">
      <c r="A536" s="831">
        <v>13</v>
      </c>
      <c r="B536" s="832" t="s">
        <v>1462</v>
      </c>
      <c r="C536" s="832" t="s">
        <v>1468</v>
      </c>
      <c r="D536" s="833" t="s">
        <v>2865</v>
      </c>
      <c r="E536" s="834" t="s">
        <v>1490</v>
      </c>
      <c r="F536" s="832" t="s">
        <v>1463</v>
      </c>
      <c r="G536" s="832" t="s">
        <v>2044</v>
      </c>
      <c r="H536" s="832" t="s">
        <v>577</v>
      </c>
      <c r="I536" s="832" t="s">
        <v>2045</v>
      </c>
      <c r="J536" s="832" t="s">
        <v>846</v>
      </c>
      <c r="K536" s="832" t="s">
        <v>2046</v>
      </c>
      <c r="L536" s="835">
        <v>107.27</v>
      </c>
      <c r="M536" s="835">
        <v>107.27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13</v>
      </c>
      <c r="B537" s="832" t="s">
        <v>1462</v>
      </c>
      <c r="C537" s="832" t="s">
        <v>1468</v>
      </c>
      <c r="D537" s="833" t="s">
        <v>2865</v>
      </c>
      <c r="E537" s="834" t="s">
        <v>1490</v>
      </c>
      <c r="F537" s="832" t="s">
        <v>1463</v>
      </c>
      <c r="G537" s="832" t="s">
        <v>1774</v>
      </c>
      <c r="H537" s="832" t="s">
        <v>577</v>
      </c>
      <c r="I537" s="832" t="s">
        <v>1775</v>
      </c>
      <c r="J537" s="832" t="s">
        <v>1776</v>
      </c>
      <c r="K537" s="832" t="s">
        <v>1777</v>
      </c>
      <c r="L537" s="835">
        <v>0</v>
      </c>
      <c r="M537" s="835">
        <v>0</v>
      </c>
      <c r="N537" s="832">
        <v>6</v>
      </c>
      <c r="O537" s="836">
        <v>5</v>
      </c>
      <c r="P537" s="835">
        <v>0</v>
      </c>
      <c r="Q537" s="837"/>
      <c r="R537" s="832">
        <v>4</v>
      </c>
      <c r="S537" s="837">
        <v>0.66666666666666663</v>
      </c>
      <c r="T537" s="836">
        <v>3</v>
      </c>
      <c r="U537" s="838">
        <v>0.6</v>
      </c>
    </row>
    <row r="538" spans="1:21" ht="14.4" customHeight="1" x14ac:dyDescent="0.3">
      <c r="A538" s="831">
        <v>13</v>
      </c>
      <c r="B538" s="832" t="s">
        <v>1462</v>
      </c>
      <c r="C538" s="832" t="s">
        <v>1468</v>
      </c>
      <c r="D538" s="833" t="s">
        <v>2865</v>
      </c>
      <c r="E538" s="834" t="s">
        <v>1490</v>
      </c>
      <c r="F538" s="832" t="s">
        <v>1463</v>
      </c>
      <c r="G538" s="832" t="s">
        <v>1774</v>
      </c>
      <c r="H538" s="832" t="s">
        <v>577</v>
      </c>
      <c r="I538" s="832" t="s">
        <v>2259</v>
      </c>
      <c r="J538" s="832" t="s">
        <v>1776</v>
      </c>
      <c r="K538" s="832" t="s">
        <v>1777</v>
      </c>
      <c r="L538" s="835">
        <v>0</v>
      </c>
      <c r="M538" s="835">
        <v>0</v>
      </c>
      <c r="N538" s="832">
        <v>1</v>
      </c>
      <c r="O538" s="836">
        <v>1</v>
      </c>
      <c r="P538" s="835">
        <v>0</v>
      </c>
      <c r="Q538" s="837"/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13</v>
      </c>
      <c r="B539" s="832" t="s">
        <v>1462</v>
      </c>
      <c r="C539" s="832" t="s">
        <v>1468</v>
      </c>
      <c r="D539" s="833" t="s">
        <v>2865</v>
      </c>
      <c r="E539" s="834" t="s">
        <v>1490</v>
      </c>
      <c r="F539" s="832" t="s">
        <v>1463</v>
      </c>
      <c r="G539" s="832" t="s">
        <v>2260</v>
      </c>
      <c r="H539" s="832" t="s">
        <v>577</v>
      </c>
      <c r="I539" s="832" t="s">
        <v>2261</v>
      </c>
      <c r="J539" s="832" t="s">
        <v>2262</v>
      </c>
      <c r="K539" s="832" t="s">
        <v>1241</v>
      </c>
      <c r="L539" s="835">
        <v>49.2</v>
      </c>
      <c r="M539" s="835">
        <v>49.2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13</v>
      </c>
      <c r="B540" s="832" t="s">
        <v>1462</v>
      </c>
      <c r="C540" s="832" t="s">
        <v>1468</v>
      </c>
      <c r="D540" s="833" t="s">
        <v>2865</v>
      </c>
      <c r="E540" s="834" t="s">
        <v>1490</v>
      </c>
      <c r="F540" s="832" t="s">
        <v>1463</v>
      </c>
      <c r="G540" s="832" t="s">
        <v>2263</v>
      </c>
      <c r="H540" s="832" t="s">
        <v>577</v>
      </c>
      <c r="I540" s="832" t="s">
        <v>2264</v>
      </c>
      <c r="J540" s="832" t="s">
        <v>2265</v>
      </c>
      <c r="K540" s="832" t="s">
        <v>2266</v>
      </c>
      <c r="L540" s="835">
        <v>60.9</v>
      </c>
      <c r="M540" s="835">
        <v>60.9</v>
      </c>
      <c r="N540" s="832">
        <v>1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13</v>
      </c>
      <c r="B541" s="832" t="s">
        <v>1462</v>
      </c>
      <c r="C541" s="832" t="s">
        <v>1468</v>
      </c>
      <c r="D541" s="833" t="s">
        <v>2865</v>
      </c>
      <c r="E541" s="834" t="s">
        <v>1490</v>
      </c>
      <c r="F541" s="832" t="s">
        <v>1463</v>
      </c>
      <c r="G541" s="832" t="s">
        <v>1637</v>
      </c>
      <c r="H541" s="832" t="s">
        <v>577</v>
      </c>
      <c r="I541" s="832" t="s">
        <v>1638</v>
      </c>
      <c r="J541" s="832" t="s">
        <v>1058</v>
      </c>
      <c r="K541" s="832" t="s">
        <v>1639</v>
      </c>
      <c r="L541" s="835">
        <v>48.09</v>
      </c>
      <c r="M541" s="835">
        <v>528.99</v>
      </c>
      <c r="N541" s="832">
        <v>11</v>
      </c>
      <c r="O541" s="836">
        <v>10</v>
      </c>
      <c r="P541" s="835">
        <v>288.54000000000002</v>
      </c>
      <c r="Q541" s="837">
        <v>0.54545454545454553</v>
      </c>
      <c r="R541" s="832">
        <v>6</v>
      </c>
      <c r="S541" s="837">
        <v>0.54545454545454541</v>
      </c>
      <c r="T541" s="836">
        <v>5.5</v>
      </c>
      <c r="U541" s="838">
        <v>0.55000000000000004</v>
      </c>
    </row>
    <row r="542" spans="1:21" ht="14.4" customHeight="1" x14ac:dyDescent="0.3">
      <c r="A542" s="831">
        <v>13</v>
      </c>
      <c r="B542" s="832" t="s">
        <v>1462</v>
      </c>
      <c r="C542" s="832" t="s">
        <v>1468</v>
      </c>
      <c r="D542" s="833" t="s">
        <v>2865</v>
      </c>
      <c r="E542" s="834" t="s">
        <v>1490</v>
      </c>
      <c r="F542" s="832" t="s">
        <v>1463</v>
      </c>
      <c r="G542" s="832" t="s">
        <v>1637</v>
      </c>
      <c r="H542" s="832" t="s">
        <v>577</v>
      </c>
      <c r="I542" s="832" t="s">
        <v>1642</v>
      </c>
      <c r="J542" s="832" t="s">
        <v>1077</v>
      </c>
      <c r="K542" s="832" t="s">
        <v>1643</v>
      </c>
      <c r="L542" s="835">
        <v>89.91</v>
      </c>
      <c r="M542" s="835">
        <v>89.91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13</v>
      </c>
      <c r="B543" s="832" t="s">
        <v>1462</v>
      </c>
      <c r="C543" s="832" t="s">
        <v>1468</v>
      </c>
      <c r="D543" s="833" t="s">
        <v>2865</v>
      </c>
      <c r="E543" s="834" t="s">
        <v>1490</v>
      </c>
      <c r="F543" s="832" t="s">
        <v>1463</v>
      </c>
      <c r="G543" s="832" t="s">
        <v>1644</v>
      </c>
      <c r="H543" s="832" t="s">
        <v>577</v>
      </c>
      <c r="I543" s="832" t="s">
        <v>1645</v>
      </c>
      <c r="J543" s="832" t="s">
        <v>1065</v>
      </c>
      <c r="K543" s="832" t="s">
        <v>1646</v>
      </c>
      <c r="L543" s="835">
        <v>98.75</v>
      </c>
      <c r="M543" s="835">
        <v>296.25</v>
      </c>
      <c r="N543" s="832">
        <v>3</v>
      </c>
      <c r="O543" s="836">
        <v>1</v>
      </c>
      <c r="P543" s="835">
        <v>296.25</v>
      </c>
      <c r="Q543" s="837">
        <v>1</v>
      </c>
      <c r="R543" s="832">
        <v>3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13</v>
      </c>
      <c r="B544" s="832" t="s">
        <v>1462</v>
      </c>
      <c r="C544" s="832" t="s">
        <v>1468</v>
      </c>
      <c r="D544" s="833" t="s">
        <v>2865</v>
      </c>
      <c r="E544" s="834" t="s">
        <v>1490</v>
      </c>
      <c r="F544" s="832" t="s">
        <v>1463</v>
      </c>
      <c r="G544" s="832" t="s">
        <v>1644</v>
      </c>
      <c r="H544" s="832" t="s">
        <v>577</v>
      </c>
      <c r="I544" s="832" t="s">
        <v>2267</v>
      </c>
      <c r="J544" s="832" t="s">
        <v>1069</v>
      </c>
      <c r="K544" s="832" t="s">
        <v>2268</v>
      </c>
      <c r="L544" s="835">
        <v>49.38</v>
      </c>
      <c r="M544" s="835">
        <v>49.38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13</v>
      </c>
      <c r="B545" s="832" t="s">
        <v>1462</v>
      </c>
      <c r="C545" s="832" t="s">
        <v>1468</v>
      </c>
      <c r="D545" s="833" t="s">
        <v>2865</v>
      </c>
      <c r="E545" s="834" t="s">
        <v>1490</v>
      </c>
      <c r="F545" s="832" t="s">
        <v>1463</v>
      </c>
      <c r="G545" s="832" t="s">
        <v>1644</v>
      </c>
      <c r="H545" s="832" t="s">
        <v>577</v>
      </c>
      <c r="I545" s="832" t="s">
        <v>1898</v>
      </c>
      <c r="J545" s="832" t="s">
        <v>1899</v>
      </c>
      <c r="K545" s="832" t="s">
        <v>1646</v>
      </c>
      <c r="L545" s="835">
        <v>111.72</v>
      </c>
      <c r="M545" s="835">
        <v>223.44</v>
      </c>
      <c r="N545" s="832">
        <v>2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13</v>
      </c>
      <c r="B546" s="832" t="s">
        <v>1462</v>
      </c>
      <c r="C546" s="832" t="s">
        <v>1468</v>
      </c>
      <c r="D546" s="833" t="s">
        <v>2865</v>
      </c>
      <c r="E546" s="834" t="s">
        <v>1490</v>
      </c>
      <c r="F546" s="832" t="s">
        <v>1463</v>
      </c>
      <c r="G546" s="832" t="s">
        <v>1644</v>
      </c>
      <c r="H546" s="832" t="s">
        <v>577</v>
      </c>
      <c r="I546" s="832" t="s">
        <v>2269</v>
      </c>
      <c r="J546" s="832" t="s">
        <v>1899</v>
      </c>
      <c r="K546" s="832" t="s">
        <v>2270</v>
      </c>
      <c r="L546" s="835">
        <v>46.57</v>
      </c>
      <c r="M546" s="835">
        <v>46.57</v>
      </c>
      <c r="N546" s="832">
        <v>1</v>
      </c>
      <c r="O546" s="836">
        <v>1</v>
      </c>
      <c r="P546" s="835">
        <v>46.57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13</v>
      </c>
      <c r="B547" s="832" t="s">
        <v>1462</v>
      </c>
      <c r="C547" s="832" t="s">
        <v>1468</v>
      </c>
      <c r="D547" s="833" t="s">
        <v>2865</v>
      </c>
      <c r="E547" s="834" t="s">
        <v>1490</v>
      </c>
      <c r="F547" s="832" t="s">
        <v>1463</v>
      </c>
      <c r="G547" s="832" t="s">
        <v>1788</v>
      </c>
      <c r="H547" s="832" t="s">
        <v>577</v>
      </c>
      <c r="I547" s="832" t="s">
        <v>2200</v>
      </c>
      <c r="J547" s="832" t="s">
        <v>1790</v>
      </c>
      <c r="K547" s="832" t="s">
        <v>2201</v>
      </c>
      <c r="L547" s="835">
        <v>132.97999999999999</v>
      </c>
      <c r="M547" s="835">
        <v>1329.8</v>
      </c>
      <c r="N547" s="832">
        <v>10</v>
      </c>
      <c r="O547" s="836">
        <v>4.5</v>
      </c>
      <c r="P547" s="835">
        <v>797.88</v>
      </c>
      <c r="Q547" s="837">
        <v>0.6</v>
      </c>
      <c r="R547" s="832">
        <v>6</v>
      </c>
      <c r="S547" s="837">
        <v>0.6</v>
      </c>
      <c r="T547" s="836">
        <v>2.5</v>
      </c>
      <c r="U547" s="838">
        <v>0.55555555555555558</v>
      </c>
    </row>
    <row r="548" spans="1:21" ht="14.4" customHeight="1" x14ac:dyDescent="0.3">
      <c r="A548" s="831">
        <v>13</v>
      </c>
      <c r="B548" s="832" t="s">
        <v>1462</v>
      </c>
      <c r="C548" s="832" t="s">
        <v>1468</v>
      </c>
      <c r="D548" s="833" t="s">
        <v>2865</v>
      </c>
      <c r="E548" s="834" t="s">
        <v>1490</v>
      </c>
      <c r="F548" s="832" t="s">
        <v>1463</v>
      </c>
      <c r="G548" s="832" t="s">
        <v>2271</v>
      </c>
      <c r="H548" s="832" t="s">
        <v>577</v>
      </c>
      <c r="I548" s="832" t="s">
        <v>2272</v>
      </c>
      <c r="J548" s="832" t="s">
        <v>1075</v>
      </c>
      <c r="K548" s="832" t="s">
        <v>1508</v>
      </c>
      <c r="L548" s="835">
        <v>61.97</v>
      </c>
      <c r="M548" s="835">
        <v>123.94</v>
      </c>
      <c r="N548" s="832">
        <v>2</v>
      </c>
      <c r="O548" s="836">
        <v>1.5</v>
      </c>
      <c r="P548" s="835">
        <v>61.97</v>
      </c>
      <c r="Q548" s="837">
        <v>0.5</v>
      </c>
      <c r="R548" s="832">
        <v>1</v>
      </c>
      <c r="S548" s="837">
        <v>0.5</v>
      </c>
      <c r="T548" s="836">
        <v>0.5</v>
      </c>
      <c r="U548" s="838">
        <v>0.33333333333333331</v>
      </c>
    </row>
    <row r="549" spans="1:21" ht="14.4" customHeight="1" x14ac:dyDescent="0.3">
      <c r="A549" s="831">
        <v>13</v>
      </c>
      <c r="B549" s="832" t="s">
        <v>1462</v>
      </c>
      <c r="C549" s="832" t="s">
        <v>1468</v>
      </c>
      <c r="D549" s="833" t="s">
        <v>2865</v>
      </c>
      <c r="E549" s="834" t="s">
        <v>1490</v>
      </c>
      <c r="F549" s="832" t="s">
        <v>1463</v>
      </c>
      <c r="G549" s="832" t="s">
        <v>1648</v>
      </c>
      <c r="H549" s="832" t="s">
        <v>577</v>
      </c>
      <c r="I549" s="832" t="s">
        <v>1649</v>
      </c>
      <c r="J549" s="832" t="s">
        <v>892</v>
      </c>
      <c r="K549" s="832" t="s">
        <v>1650</v>
      </c>
      <c r="L549" s="835">
        <v>147.85</v>
      </c>
      <c r="M549" s="835">
        <v>3548.3999999999996</v>
      </c>
      <c r="N549" s="832">
        <v>24</v>
      </c>
      <c r="O549" s="836">
        <v>18</v>
      </c>
      <c r="P549" s="835">
        <v>2365.5999999999995</v>
      </c>
      <c r="Q549" s="837">
        <v>0.66666666666666663</v>
      </c>
      <c r="R549" s="832">
        <v>16</v>
      </c>
      <c r="S549" s="837">
        <v>0.66666666666666663</v>
      </c>
      <c r="T549" s="836">
        <v>11</v>
      </c>
      <c r="U549" s="838">
        <v>0.61111111111111116</v>
      </c>
    </row>
    <row r="550" spans="1:21" ht="14.4" customHeight="1" x14ac:dyDescent="0.3">
      <c r="A550" s="831">
        <v>13</v>
      </c>
      <c r="B550" s="832" t="s">
        <v>1462</v>
      </c>
      <c r="C550" s="832" t="s">
        <v>1468</v>
      </c>
      <c r="D550" s="833" t="s">
        <v>2865</v>
      </c>
      <c r="E550" s="834" t="s">
        <v>1490</v>
      </c>
      <c r="F550" s="832" t="s">
        <v>1463</v>
      </c>
      <c r="G550" s="832" t="s">
        <v>1651</v>
      </c>
      <c r="H550" s="832" t="s">
        <v>612</v>
      </c>
      <c r="I550" s="832" t="s">
        <v>1431</v>
      </c>
      <c r="J550" s="832" t="s">
        <v>1432</v>
      </c>
      <c r="K550" s="832" t="s">
        <v>1433</v>
      </c>
      <c r="L550" s="835">
        <v>58.77</v>
      </c>
      <c r="M550" s="835">
        <v>2762.1899999999996</v>
      </c>
      <c r="N550" s="832">
        <v>47</v>
      </c>
      <c r="O550" s="836">
        <v>31</v>
      </c>
      <c r="P550" s="835">
        <v>1704.3299999999997</v>
      </c>
      <c r="Q550" s="837">
        <v>0.61702127659574468</v>
      </c>
      <c r="R550" s="832">
        <v>29</v>
      </c>
      <c r="S550" s="837">
        <v>0.61702127659574468</v>
      </c>
      <c r="T550" s="836">
        <v>17.5</v>
      </c>
      <c r="U550" s="838">
        <v>0.56451612903225812</v>
      </c>
    </row>
    <row r="551" spans="1:21" ht="14.4" customHeight="1" x14ac:dyDescent="0.3">
      <c r="A551" s="831">
        <v>13</v>
      </c>
      <c r="B551" s="832" t="s">
        <v>1462</v>
      </c>
      <c r="C551" s="832" t="s">
        <v>1468</v>
      </c>
      <c r="D551" s="833" t="s">
        <v>2865</v>
      </c>
      <c r="E551" s="834" t="s">
        <v>1490</v>
      </c>
      <c r="F551" s="832" t="s">
        <v>1463</v>
      </c>
      <c r="G551" s="832" t="s">
        <v>1651</v>
      </c>
      <c r="H551" s="832" t="s">
        <v>612</v>
      </c>
      <c r="I551" s="832" t="s">
        <v>1434</v>
      </c>
      <c r="J551" s="832" t="s">
        <v>1432</v>
      </c>
      <c r="K551" s="832" t="s">
        <v>1435</v>
      </c>
      <c r="L551" s="835">
        <v>176.32</v>
      </c>
      <c r="M551" s="835">
        <v>3879.04</v>
      </c>
      <c r="N551" s="832">
        <v>22</v>
      </c>
      <c r="O551" s="836">
        <v>14</v>
      </c>
      <c r="P551" s="835">
        <v>2644.8</v>
      </c>
      <c r="Q551" s="837">
        <v>0.68181818181818188</v>
      </c>
      <c r="R551" s="832">
        <v>15</v>
      </c>
      <c r="S551" s="837">
        <v>0.68181818181818177</v>
      </c>
      <c r="T551" s="836">
        <v>10.5</v>
      </c>
      <c r="U551" s="838">
        <v>0.75</v>
      </c>
    </row>
    <row r="552" spans="1:21" ht="14.4" customHeight="1" x14ac:dyDescent="0.3">
      <c r="A552" s="831">
        <v>13</v>
      </c>
      <c r="B552" s="832" t="s">
        <v>1462</v>
      </c>
      <c r="C552" s="832" t="s">
        <v>1468</v>
      </c>
      <c r="D552" s="833" t="s">
        <v>2865</v>
      </c>
      <c r="E552" s="834" t="s">
        <v>1490</v>
      </c>
      <c r="F552" s="832" t="s">
        <v>1463</v>
      </c>
      <c r="G552" s="832" t="s">
        <v>1651</v>
      </c>
      <c r="H552" s="832" t="s">
        <v>577</v>
      </c>
      <c r="I552" s="832" t="s">
        <v>2224</v>
      </c>
      <c r="J552" s="832" t="s">
        <v>1912</v>
      </c>
      <c r="K552" s="832" t="s">
        <v>2225</v>
      </c>
      <c r="L552" s="835">
        <v>39.18</v>
      </c>
      <c r="M552" s="835">
        <v>117.53999999999999</v>
      </c>
      <c r="N552" s="832">
        <v>3</v>
      </c>
      <c r="O552" s="836">
        <v>2.5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13</v>
      </c>
      <c r="B553" s="832" t="s">
        <v>1462</v>
      </c>
      <c r="C553" s="832" t="s">
        <v>1468</v>
      </c>
      <c r="D553" s="833" t="s">
        <v>2865</v>
      </c>
      <c r="E553" s="834" t="s">
        <v>1490</v>
      </c>
      <c r="F553" s="832" t="s">
        <v>1463</v>
      </c>
      <c r="G553" s="832" t="s">
        <v>1651</v>
      </c>
      <c r="H553" s="832" t="s">
        <v>577</v>
      </c>
      <c r="I553" s="832" t="s">
        <v>2170</v>
      </c>
      <c r="J553" s="832" t="s">
        <v>1801</v>
      </c>
      <c r="K553" s="832" t="s">
        <v>2171</v>
      </c>
      <c r="L553" s="835">
        <v>176.32</v>
      </c>
      <c r="M553" s="835">
        <v>176.32</v>
      </c>
      <c r="N553" s="832">
        <v>1</v>
      </c>
      <c r="O553" s="836">
        <v>0.5</v>
      </c>
      <c r="P553" s="835">
        <v>176.32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13</v>
      </c>
      <c r="B554" s="832" t="s">
        <v>1462</v>
      </c>
      <c r="C554" s="832" t="s">
        <v>1468</v>
      </c>
      <c r="D554" s="833" t="s">
        <v>2865</v>
      </c>
      <c r="E554" s="834" t="s">
        <v>1490</v>
      </c>
      <c r="F554" s="832" t="s">
        <v>1463</v>
      </c>
      <c r="G554" s="832" t="s">
        <v>1651</v>
      </c>
      <c r="H554" s="832" t="s">
        <v>577</v>
      </c>
      <c r="I554" s="832" t="s">
        <v>1800</v>
      </c>
      <c r="J554" s="832" t="s">
        <v>1801</v>
      </c>
      <c r="K554" s="832" t="s">
        <v>1802</v>
      </c>
      <c r="L554" s="835">
        <v>97.96</v>
      </c>
      <c r="M554" s="835">
        <v>97.96</v>
      </c>
      <c r="N554" s="832">
        <v>1</v>
      </c>
      <c r="O554" s="836"/>
      <c r="P554" s="835">
        <v>97.96</v>
      </c>
      <c r="Q554" s="837">
        <v>1</v>
      </c>
      <c r="R554" s="832">
        <v>1</v>
      </c>
      <c r="S554" s="837">
        <v>1</v>
      </c>
      <c r="T554" s="836"/>
      <c r="U554" s="838"/>
    </row>
    <row r="555" spans="1:21" ht="14.4" customHeight="1" x14ac:dyDescent="0.3">
      <c r="A555" s="831">
        <v>13</v>
      </c>
      <c r="B555" s="832" t="s">
        <v>1462</v>
      </c>
      <c r="C555" s="832" t="s">
        <v>1468</v>
      </c>
      <c r="D555" s="833" t="s">
        <v>2865</v>
      </c>
      <c r="E555" s="834" t="s">
        <v>1490</v>
      </c>
      <c r="F555" s="832" t="s">
        <v>1463</v>
      </c>
      <c r="G555" s="832" t="s">
        <v>2208</v>
      </c>
      <c r="H555" s="832" t="s">
        <v>612</v>
      </c>
      <c r="I555" s="832" t="s">
        <v>1437</v>
      </c>
      <c r="J555" s="832" t="s">
        <v>739</v>
      </c>
      <c r="K555" s="832" t="s">
        <v>1438</v>
      </c>
      <c r="L555" s="835">
        <v>58.77</v>
      </c>
      <c r="M555" s="835">
        <v>352.62</v>
      </c>
      <c r="N555" s="832">
        <v>6</v>
      </c>
      <c r="O555" s="836">
        <v>5</v>
      </c>
      <c r="P555" s="835">
        <v>235.08</v>
      </c>
      <c r="Q555" s="837">
        <v>0.66666666666666674</v>
      </c>
      <c r="R555" s="832">
        <v>4</v>
      </c>
      <c r="S555" s="837">
        <v>0.66666666666666663</v>
      </c>
      <c r="T555" s="836">
        <v>3</v>
      </c>
      <c r="U555" s="838">
        <v>0.6</v>
      </c>
    </row>
    <row r="556" spans="1:21" ht="14.4" customHeight="1" x14ac:dyDescent="0.3">
      <c r="A556" s="831">
        <v>13</v>
      </c>
      <c r="B556" s="832" t="s">
        <v>1462</v>
      </c>
      <c r="C556" s="832" t="s">
        <v>1468</v>
      </c>
      <c r="D556" s="833" t="s">
        <v>2865</v>
      </c>
      <c r="E556" s="834" t="s">
        <v>1490</v>
      </c>
      <c r="F556" s="832" t="s">
        <v>1463</v>
      </c>
      <c r="G556" s="832" t="s">
        <v>2208</v>
      </c>
      <c r="H556" s="832" t="s">
        <v>612</v>
      </c>
      <c r="I556" s="832" t="s">
        <v>2273</v>
      </c>
      <c r="J556" s="832" t="s">
        <v>2274</v>
      </c>
      <c r="K556" s="832" t="s">
        <v>2275</v>
      </c>
      <c r="L556" s="835">
        <v>58.77</v>
      </c>
      <c r="M556" s="835">
        <v>58.77</v>
      </c>
      <c r="N556" s="832">
        <v>1</v>
      </c>
      <c r="O556" s="836">
        <v>0.5</v>
      </c>
      <c r="P556" s="835">
        <v>58.77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13</v>
      </c>
      <c r="B557" s="832" t="s">
        <v>1462</v>
      </c>
      <c r="C557" s="832" t="s">
        <v>1468</v>
      </c>
      <c r="D557" s="833" t="s">
        <v>2865</v>
      </c>
      <c r="E557" s="834" t="s">
        <v>1490</v>
      </c>
      <c r="F557" s="832" t="s">
        <v>1463</v>
      </c>
      <c r="G557" s="832" t="s">
        <v>1656</v>
      </c>
      <c r="H557" s="832" t="s">
        <v>577</v>
      </c>
      <c r="I557" s="832" t="s">
        <v>1924</v>
      </c>
      <c r="J557" s="832" t="s">
        <v>1925</v>
      </c>
      <c r="K557" s="832" t="s">
        <v>1926</v>
      </c>
      <c r="L557" s="835">
        <v>141.25</v>
      </c>
      <c r="M557" s="835">
        <v>282.5</v>
      </c>
      <c r="N557" s="832">
        <v>2</v>
      </c>
      <c r="O557" s="836">
        <v>1</v>
      </c>
      <c r="P557" s="835">
        <v>282.5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13</v>
      </c>
      <c r="B558" s="832" t="s">
        <v>1462</v>
      </c>
      <c r="C558" s="832" t="s">
        <v>1468</v>
      </c>
      <c r="D558" s="833" t="s">
        <v>2865</v>
      </c>
      <c r="E558" s="834" t="s">
        <v>1490</v>
      </c>
      <c r="F558" s="832" t="s">
        <v>1463</v>
      </c>
      <c r="G558" s="832" t="s">
        <v>1656</v>
      </c>
      <c r="H558" s="832" t="s">
        <v>612</v>
      </c>
      <c r="I558" s="832" t="s">
        <v>1413</v>
      </c>
      <c r="J558" s="832" t="s">
        <v>1414</v>
      </c>
      <c r="K558" s="832" t="s">
        <v>1415</v>
      </c>
      <c r="L558" s="835">
        <v>141.25</v>
      </c>
      <c r="M558" s="835">
        <v>33052.5</v>
      </c>
      <c r="N558" s="832">
        <v>234</v>
      </c>
      <c r="O558" s="836">
        <v>98.5</v>
      </c>
      <c r="P558" s="835">
        <v>21328.75</v>
      </c>
      <c r="Q558" s="837">
        <v>0.64529914529914534</v>
      </c>
      <c r="R558" s="832">
        <v>151</v>
      </c>
      <c r="S558" s="837">
        <v>0.64529914529914534</v>
      </c>
      <c r="T558" s="836">
        <v>61.5</v>
      </c>
      <c r="U558" s="838">
        <v>0.62436548223350252</v>
      </c>
    </row>
    <row r="559" spans="1:21" ht="14.4" customHeight="1" x14ac:dyDescent="0.3">
      <c r="A559" s="831">
        <v>13</v>
      </c>
      <c r="B559" s="832" t="s">
        <v>1462</v>
      </c>
      <c r="C559" s="832" t="s">
        <v>1468</v>
      </c>
      <c r="D559" s="833" t="s">
        <v>2865</v>
      </c>
      <c r="E559" s="834" t="s">
        <v>1490</v>
      </c>
      <c r="F559" s="832" t="s">
        <v>1463</v>
      </c>
      <c r="G559" s="832" t="s">
        <v>1656</v>
      </c>
      <c r="H559" s="832" t="s">
        <v>577</v>
      </c>
      <c r="I559" s="832" t="s">
        <v>2276</v>
      </c>
      <c r="J559" s="832" t="s">
        <v>2277</v>
      </c>
      <c r="K559" s="832" t="s">
        <v>1926</v>
      </c>
      <c r="L559" s="835">
        <v>141.25</v>
      </c>
      <c r="M559" s="835">
        <v>141.25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13</v>
      </c>
      <c r="B560" s="832" t="s">
        <v>1462</v>
      </c>
      <c r="C560" s="832" t="s">
        <v>1468</v>
      </c>
      <c r="D560" s="833" t="s">
        <v>2865</v>
      </c>
      <c r="E560" s="834" t="s">
        <v>1490</v>
      </c>
      <c r="F560" s="832" t="s">
        <v>1463</v>
      </c>
      <c r="G560" s="832" t="s">
        <v>1666</v>
      </c>
      <c r="H560" s="832" t="s">
        <v>577</v>
      </c>
      <c r="I560" s="832" t="s">
        <v>1667</v>
      </c>
      <c r="J560" s="832" t="s">
        <v>635</v>
      </c>
      <c r="K560" s="832" t="s">
        <v>1668</v>
      </c>
      <c r="L560" s="835">
        <v>48.42</v>
      </c>
      <c r="M560" s="835">
        <v>48.42</v>
      </c>
      <c r="N560" s="832">
        <v>1</v>
      </c>
      <c r="O560" s="836">
        <v>1</v>
      </c>
      <c r="P560" s="835">
        <v>48.42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13</v>
      </c>
      <c r="B561" s="832" t="s">
        <v>1462</v>
      </c>
      <c r="C561" s="832" t="s">
        <v>1468</v>
      </c>
      <c r="D561" s="833" t="s">
        <v>2865</v>
      </c>
      <c r="E561" s="834" t="s">
        <v>1490</v>
      </c>
      <c r="F561" s="832" t="s">
        <v>1463</v>
      </c>
      <c r="G561" s="832" t="s">
        <v>1666</v>
      </c>
      <c r="H561" s="832" t="s">
        <v>577</v>
      </c>
      <c r="I561" s="832" t="s">
        <v>1669</v>
      </c>
      <c r="J561" s="832" t="s">
        <v>635</v>
      </c>
      <c r="K561" s="832" t="s">
        <v>1670</v>
      </c>
      <c r="L561" s="835">
        <v>17.62</v>
      </c>
      <c r="M561" s="835">
        <v>17.62</v>
      </c>
      <c r="N561" s="832">
        <v>1</v>
      </c>
      <c r="O561" s="836">
        <v>0.5</v>
      </c>
      <c r="P561" s="835">
        <v>17.62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13</v>
      </c>
      <c r="B562" s="832" t="s">
        <v>1462</v>
      </c>
      <c r="C562" s="832" t="s">
        <v>1468</v>
      </c>
      <c r="D562" s="833" t="s">
        <v>2865</v>
      </c>
      <c r="E562" s="834" t="s">
        <v>1490</v>
      </c>
      <c r="F562" s="832" t="s">
        <v>1463</v>
      </c>
      <c r="G562" s="832" t="s">
        <v>1671</v>
      </c>
      <c r="H562" s="832" t="s">
        <v>577</v>
      </c>
      <c r="I562" s="832" t="s">
        <v>2278</v>
      </c>
      <c r="J562" s="832" t="s">
        <v>770</v>
      </c>
      <c r="K562" s="832" t="s">
        <v>1933</v>
      </c>
      <c r="L562" s="835">
        <v>32.25</v>
      </c>
      <c r="M562" s="835">
        <v>32.25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13</v>
      </c>
      <c r="B563" s="832" t="s">
        <v>1462</v>
      </c>
      <c r="C563" s="832" t="s">
        <v>1468</v>
      </c>
      <c r="D563" s="833" t="s">
        <v>2865</v>
      </c>
      <c r="E563" s="834" t="s">
        <v>1490</v>
      </c>
      <c r="F563" s="832" t="s">
        <v>1463</v>
      </c>
      <c r="G563" s="832" t="s">
        <v>1671</v>
      </c>
      <c r="H563" s="832" t="s">
        <v>577</v>
      </c>
      <c r="I563" s="832" t="s">
        <v>2129</v>
      </c>
      <c r="J563" s="832" t="s">
        <v>770</v>
      </c>
      <c r="K563" s="832" t="s">
        <v>1814</v>
      </c>
      <c r="L563" s="835">
        <v>103.67</v>
      </c>
      <c r="M563" s="835">
        <v>414.68</v>
      </c>
      <c r="N563" s="832">
        <v>4</v>
      </c>
      <c r="O563" s="836">
        <v>3.5</v>
      </c>
      <c r="P563" s="835">
        <v>103.67</v>
      </c>
      <c r="Q563" s="837">
        <v>0.25</v>
      </c>
      <c r="R563" s="832">
        <v>1</v>
      </c>
      <c r="S563" s="837">
        <v>0.25</v>
      </c>
      <c r="T563" s="836">
        <v>1</v>
      </c>
      <c r="U563" s="838">
        <v>0.2857142857142857</v>
      </c>
    </row>
    <row r="564" spans="1:21" ht="14.4" customHeight="1" x14ac:dyDescent="0.3">
      <c r="A564" s="831">
        <v>13</v>
      </c>
      <c r="B564" s="832" t="s">
        <v>1462</v>
      </c>
      <c r="C564" s="832" t="s">
        <v>1468</v>
      </c>
      <c r="D564" s="833" t="s">
        <v>2865</v>
      </c>
      <c r="E564" s="834" t="s">
        <v>1490</v>
      </c>
      <c r="F564" s="832" t="s">
        <v>1463</v>
      </c>
      <c r="G564" s="832" t="s">
        <v>1671</v>
      </c>
      <c r="H564" s="832" t="s">
        <v>577</v>
      </c>
      <c r="I564" s="832" t="s">
        <v>1932</v>
      </c>
      <c r="J564" s="832" t="s">
        <v>770</v>
      </c>
      <c r="K564" s="832" t="s">
        <v>1933</v>
      </c>
      <c r="L564" s="835">
        <v>32.25</v>
      </c>
      <c r="M564" s="835">
        <v>387</v>
      </c>
      <c r="N564" s="832">
        <v>12</v>
      </c>
      <c r="O564" s="836">
        <v>7.5</v>
      </c>
      <c r="P564" s="835">
        <v>258</v>
      </c>
      <c r="Q564" s="837">
        <v>0.66666666666666663</v>
      </c>
      <c r="R564" s="832">
        <v>8</v>
      </c>
      <c r="S564" s="837">
        <v>0.66666666666666663</v>
      </c>
      <c r="T564" s="836">
        <v>4.5</v>
      </c>
      <c r="U564" s="838">
        <v>0.6</v>
      </c>
    </row>
    <row r="565" spans="1:21" ht="14.4" customHeight="1" x14ac:dyDescent="0.3">
      <c r="A565" s="831">
        <v>13</v>
      </c>
      <c r="B565" s="832" t="s">
        <v>1462</v>
      </c>
      <c r="C565" s="832" t="s">
        <v>1468</v>
      </c>
      <c r="D565" s="833" t="s">
        <v>2865</v>
      </c>
      <c r="E565" s="834" t="s">
        <v>1490</v>
      </c>
      <c r="F565" s="832" t="s">
        <v>1463</v>
      </c>
      <c r="G565" s="832" t="s">
        <v>1671</v>
      </c>
      <c r="H565" s="832" t="s">
        <v>577</v>
      </c>
      <c r="I565" s="832" t="s">
        <v>1813</v>
      </c>
      <c r="J565" s="832" t="s">
        <v>770</v>
      </c>
      <c r="K565" s="832" t="s">
        <v>1814</v>
      </c>
      <c r="L565" s="835">
        <v>103.67</v>
      </c>
      <c r="M565" s="835">
        <v>2695.42</v>
      </c>
      <c r="N565" s="832">
        <v>26</v>
      </c>
      <c r="O565" s="836">
        <v>21</v>
      </c>
      <c r="P565" s="835">
        <v>1036.6999999999998</v>
      </c>
      <c r="Q565" s="837">
        <v>0.38461538461538453</v>
      </c>
      <c r="R565" s="832">
        <v>10</v>
      </c>
      <c r="S565" s="837">
        <v>0.38461538461538464</v>
      </c>
      <c r="T565" s="836">
        <v>7.5</v>
      </c>
      <c r="U565" s="838">
        <v>0.35714285714285715</v>
      </c>
    </row>
    <row r="566" spans="1:21" ht="14.4" customHeight="1" x14ac:dyDescent="0.3">
      <c r="A566" s="831">
        <v>13</v>
      </c>
      <c r="B566" s="832" t="s">
        <v>1462</v>
      </c>
      <c r="C566" s="832" t="s">
        <v>1468</v>
      </c>
      <c r="D566" s="833" t="s">
        <v>2865</v>
      </c>
      <c r="E566" s="834" t="s">
        <v>1490</v>
      </c>
      <c r="F566" s="832" t="s">
        <v>1463</v>
      </c>
      <c r="G566" s="832" t="s">
        <v>1671</v>
      </c>
      <c r="H566" s="832" t="s">
        <v>577</v>
      </c>
      <c r="I566" s="832" t="s">
        <v>2279</v>
      </c>
      <c r="J566" s="832" t="s">
        <v>770</v>
      </c>
      <c r="K566" s="832" t="s">
        <v>1814</v>
      </c>
      <c r="L566" s="835">
        <v>103.67</v>
      </c>
      <c r="M566" s="835">
        <v>414.68</v>
      </c>
      <c r="N566" s="832">
        <v>4</v>
      </c>
      <c r="O566" s="836">
        <v>3.5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13</v>
      </c>
      <c r="B567" s="832" t="s">
        <v>1462</v>
      </c>
      <c r="C567" s="832" t="s">
        <v>1468</v>
      </c>
      <c r="D567" s="833" t="s">
        <v>2865</v>
      </c>
      <c r="E567" s="834" t="s">
        <v>1490</v>
      </c>
      <c r="F567" s="832" t="s">
        <v>1463</v>
      </c>
      <c r="G567" s="832" t="s">
        <v>1671</v>
      </c>
      <c r="H567" s="832" t="s">
        <v>577</v>
      </c>
      <c r="I567" s="832" t="s">
        <v>2280</v>
      </c>
      <c r="J567" s="832" t="s">
        <v>770</v>
      </c>
      <c r="K567" s="832" t="s">
        <v>1933</v>
      </c>
      <c r="L567" s="835">
        <v>32.25</v>
      </c>
      <c r="M567" s="835">
        <v>32.25</v>
      </c>
      <c r="N567" s="832">
        <v>1</v>
      </c>
      <c r="O567" s="836">
        <v>0.5</v>
      </c>
      <c r="P567" s="835">
        <v>32.25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13</v>
      </c>
      <c r="B568" s="832" t="s">
        <v>1462</v>
      </c>
      <c r="C568" s="832" t="s">
        <v>1468</v>
      </c>
      <c r="D568" s="833" t="s">
        <v>2865</v>
      </c>
      <c r="E568" s="834" t="s">
        <v>1490</v>
      </c>
      <c r="F568" s="832" t="s">
        <v>1463</v>
      </c>
      <c r="G568" s="832" t="s">
        <v>1671</v>
      </c>
      <c r="H568" s="832" t="s">
        <v>577</v>
      </c>
      <c r="I568" s="832" t="s">
        <v>2281</v>
      </c>
      <c r="J568" s="832" t="s">
        <v>2282</v>
      </c>
      <c r="K568" s="832" t="s">
        <v>1674</v>
      </c>
      <c r="L568" s="835">
        <v>115.18</v>
      </c>
      <c r="M568" s="835">
        <v>230.36</v>
      </c>
      <c r="N568" s="832">
        <v>2</v>
      </c>
      <c r="O568" s="836">
        <v>1</v>
      </c>
      <c r="P568" s="835">
        <v>230.36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13</v>
      </c>
      <c r="B569" s="832" t="s">
        <v>1462</v>
      </c>
      <c r="C569" s="832" t="s">
        <v>1468</v>
      </c>
      <c r="D569" s="833" t="s">
        <v>2865</v>
      </c>
      <c r="E569" s="834" t="s">
        <v>1490</v>
      </c>
      <c r="F569" s="832" t="s">
        <v>1463</v>
      </c>
      <c r="G569" s="832" t="s">
        <v>1938</v>
      </c>
      <c r="H569" s="832" t="s">
        <v>612</v>
      </c>
      <c r="I569" s="832" t="s">
        <v>2283</v>
      </c>
      <c r="J569" s="832" t="s">
        <v>1260</v>
      </c>
      <c r="K569" s="832" t="s">
        <v>2284</v>
      </c>
      <c r="L569" s="835">
        <v>181.94</v>
      </c>
      <c r="M569" s="835">
        <v>545.81999999999994</v>
      </c>
      <c r="N569" s="832">
        <v>3</v>
      </c>
      <c r="O569" s="836"/>
      <c r="P569" s="835">
        <v>545.81999999999994</v>
      </c>
      <c r="Q569" s="837">
        <v>1</v>
      </c>
      <c r="R569" s="832">
        <v>3</v>
      </c>
      <c r="S569" s="837">
        <v>1</v>
      </c>
      <c r="T569" s="836"/>
      <c r="U569" s="838"/>
    </row>
    <row r="570" spans="1:21" ht="14.4" customHeight="1" x14ac:dyDescent="0.3">
      <c r="A570" s="831">
        <v>13</v>
      </c>
      <c r="B570" s="832" t="s">
        <v>1462</v>
      </c>
      <c r="C570" s="832" t="s">
        <v>1468</v>
      </c>
      <c r="D570" s="833" t="s">
        <v>2865</v>
      </c>
      <c r="E570" s="834" t="s">
        <v>1490</v>
      </c>
      <c r="F570" s="832" t="s">
        <v>1463</v>
      </c>
      <c r="G570" s="832" t="s">
        <v>1941</v>
      </c>
      <c r="H570" s="832" t="s">
        <v>577</v>
      </c>
      <c r="I570" s="832" t="s">
        <v>1942</v>
      </c>
      <c r="J570" s="832" t="s">
        <v>608</v>
      </c>
      <c r="K570" s="832" t="s">
        <v>1943</v>
      </c>
      <c r="L570" s="835">
        <v>52.61</v>
      </c>
      <c r="M570" s="835">
        <v>420.88</v>
      </c>
      <c r="N570" s="832">
        <v>8</v>
      </c>
      <c r="O570" s="836">
        <v>6.5</v>
      </c>
      <c r="P570" s="835">
        <v>315.65999999999997</v>
      </c>
      <c r="Q570" s="837">
        <v>0.74999999999999989</v>
      </c>
      <c r="R570" s="832">
        <v>6</v>
      </c>
      <c r="S570" s="837">
        <v>0.75</v>
      </c>
      <c r="T570" s="836">
        <v>5</v>
      </c>
      <c r="U570" s="838">
        <v>0.76923076923076927</v>
      </c>
    </row>
    <row r="571" spans="1:21" ht="14.4" customHeight="1" x14ac:dyDescent="0.3">
      <c r="A571" s="831">
        <v>13</v>
      </c>
      <c r="B571" s="832" t="s">
        <v>1462</v>
      </c>
      <c r="C571" s="832" t="s">
        <v>1468</v>
      </c>
      <c r="D571" s="833" t="s">
        <v>2865</v>
      </c>
      <c r="E571" s="834" t="s">
        <v>1490</v>
      </c>
      <c r="F571" s="832" t="s">
        <v>1463</v>
      </c>
      <c r="G571" s="832" t="s">
        <v>1941</v>
      </c>
      <c r="H571" s="832" t="s">
        <v>577</v>
      </c>
      <c r="I571" s="832" t="s">
        <v>2069</v>
      </c>
      <c r="J571" s="832" t="s">
        <v>2070</v>
      </c>
      <c r="K571" s="832" t="s">
        <v>2071</v>
      </c>
      <c r="L571" s="835">
        <v>42.09</v>
      </c>
      <c r="M571" s="835">
        <v>42.09</v>
      </c>
      <c r="N571" s="832">
        <v>1</v>
      </c>
      <c r="O571" s="836">
        <v>1</v>
      </c>
      <c r="P571" s="835">
        <v>42.09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13</v>
      </c>
      <c r="B572" s="832" t="s">
        <v>1462</v>
      </c>
      <c r="C572" s="832" t="s">
        <v>1468</v>
      </c>
      <c r="D572" s="833" t="s">
        <v>2865</v>
      </c>
      <c r="E572" s="834" t="s">
        <v>1490</v>
      </c>
      <c r="F572" s="832" t="s">
        <v>1463</v>
      </c>
      <c r="G572" s="832" t="s">
        <v>1682</v>
      </c>
      <c r="H572" s="832" t="s">
        <v>577</v>
      </c>
      <c r="I572" s="832" t="s">
        <v>1815</v>
      </c>
      <c r="J572" s="832" t="s">
        <v>1816</v>
      </c>
      <c r="K572" s="832" t="s">
        <v>1817</v>
      </c>
      <c r="L572" s="835">
        <v>21.92</v>
      </c>
      <c r="M572" s="835">
        <v>21.92</v>
      </c>
      <c r="N572" s="832">
        <v>1</v>
      </c>
      <c r="O572" s="836">
        <v>0.5</v>
      </c>
      <c r="P572" s="835">
        <v>21.92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13</v>
      </c>
      <c r="B573" s="832" t="s">
        <v>1462</v>
      </c>
      <c r="C573" s="832" t="s">
        <v>1468</v>
      </c>
      <c r="D573" s="833" t="s">
        <v>2865</v>
      </c>
      <c r="E573" s="834" t="s">
        <v>1490</v>
      </c>
      <c r="F573" s="832" t="s">
        <v>1463</v>
      </c>
      <c r="G573" s="832" t="s">
        <v>1682</v>
      </c>
      <c r="H573" s="832" t="s">
        <v>577</v>
      </c>
      <c r="I573" s="832" t="s">
        <v>1683</v>
      </c>
      <c r="J573" s="832" t="s">
        <v>1684</v>
      </c>
      <c r="K573" s="832" t="s">
        <v>1685</v>
      </c>
      <c r="L573" s="835">
        <v>87.67</v>
      </c>
      <c r="M573" s="835">
        <v>2016.41</v>
      </c>
      <c r="N573" s="832">
        <v>23</v>
      </c>
      <c r="O573" s="836">
        <v>12.5</v>
      </c>
      <c r="P573" s="835">
        <v>1315.0500000000002</v>
      </c>
      <c r="Q573" s="837">
        <v>0.65217391304347827</v>
      </c>
      <c r="R573" s="832">
        <v>15</v>
      </c>
      <c r="S573" s="837">
        <v>0.65217391304347827</v>
      </c>
      <c r="T573" s="836">
        <v>9</v>
      </c>
      <c r="U573" s="838">
        <v>0.72</v>
      </c>
    </row>
    <row r="574" spans="1:21" ht="14.4" customHeight="1" x14ac:dyDescent="0.3">
      <c r="A574" s="831">
        <v>13</v>
      </c>
      <c r="B574" s="832" t="s">
        <v>1462</v>
      </c>
      <c r="C574" s="832" t="s">
        <v>1468</v>
      </c>
      <c r="D574" s="833" t="s">
        <v>2865</v>
      </c>
      <c r="E574" s="834" t="s">
        <v>1490</v>
      </c>
      <c r="F574" s="832" t="s">
        <v>1463</v>
      </c>
      <c r="G574" s="832" t="s">
        <v>1818</v>
      </c>
      <c r="H574" s="832" t="s">
        <v>577</v>
      </c>
      <c r="I574" s="832" t="s">
        <v>2072</v>
      </c>
      <c r="J574" s="832" t="s">
        <v>675</v>
      </c>
      <c r="K574" s="832" t="s">
        <v>2073</v>
      </c>
      <c r="L574" s="835">
        <v>0</v>
      </c>
      <c r="M574" s="835">
        <v>0</v>
      </c>
      <c r="N574" s="832">
        <v>9</v>
      </c>
      <c r="O574" s="836">
        <v>5.5</v>
      </c>
      <c r="P574" s="835">
        <v>0</v>
      </c>
      <c r="Q574" s="837"/>
      <c r="R574" s="832">
        <v>4</v>
      </c>
      <c r="S574" s="837">
        <v>0.44444444444444442</v>
      </c>
      <c r="T574" s="836">
        <v>2.5</v>
      </c>
      <c r="U574" s="838">
        <v>0.45454545454545453</v>
      </c>
    </row>
    <row r="575" spans="1:21" ht="14.4" customHeight="1" x14ac:dyDescent="0.3">
      <c r="A575" s="831">
        <v>13</v>
      </c>
      <c r="B575" s="832" t="s">
        <v>1462</v>
      </c>
      <c r="C575" s="832" t="s">
        <v>1468</v>
      </c>
      <c r="D575" s="833" t="s">
        <v>2865</v>
      </c>
      <c r="E575" s="834" t="s">
        <v>1490</v>
      </c>
      <c r="F575" s="832" t="s">
        <v>1463</v>
      </c>
      <c r="G575" s="832" t="s">
        <v>1818</v>
      </c>
      <c r="H575" s="832" t="s">
        <v>577</v>
      </c>
      <c r="I575" s="832" t="s">
        <v>1819</v>
      </c>
      <c r="J575" s="832" t="s">
        <v>675</v>
      </c>
      <c r="K575" s="832" t="s">
        <v>1820</v>
      </c>
      <c r="L575" s="835">
        <v>0</v>
      </c>
      <c r="M575" s="835">
        <v>0</v>
      </c>
      <c r="N575" s="832">
        <v>52</v>
      </c>
      <c r="O575" s="836">
        <v>33</v>
      </c>
      <c r="P575" s="835">
        <v>0</v>
      </c>
      <c r="Q575" s="837"/>
      <c r="R575" s="832">
        <v>38</v>
      </c>
      <c r="S575" s="837">
        <v>0.73076923076923073</v>
      </c>
      <c r="T575" s="836">
        <v>23.5</v>
      </c>
      <c r="U575" s="838">
        <v>0.71212121212121215</v>
      </c>
    </row>
    <row r="576" spans="1:21" ht="14.4" customHeight="1" x14ac:dyDescent="0.3">
      <c r="A576" s="831">
        <v>13</v>
      </c>
      <c r="B576" s="832" t="s">
        <v>1462</v>
      </c>
      <c r="C576" s="832" t="s">
        <v>1468</v>
      </c>
      <c r="D576" s="833" t="s">
        <v>2865</v>
      </c>
      <c r="E576" s="834" t="s">
        <v>1490</v>
      </c>
      <c r="F576" s="832" t="s">
        <v>1463</v>
      </c>
      <c r="G576" s="832" t="s">
        <v>2085</v>
      </c>
      <c r="H576" s="832" t="s">
        <v>577</v>
      </c>
      <c r="I576" s="832" t="s">
        <v>2285</v>
      </c>
      <c r="J576" s="832" t="s">
        <v>2286</v>
      </c>
      <c r="K576" s="832" t="s">
        <v>2287</v>
      </c>
      <c r="L576" s="835">
        <v>50.89</v>
      </c>
      <c r="M576" s="835">
        <v>254.45000000000002</v>
      </c>
      <c r="N576" s="832">
        <v>5</v>
      </c>
      <c r="O576" s="836">
        <v>1</v>
      </c>
      <c r="P576" s="835">
        <v>254.45000000000002</v>
      </c>
      <c r="Q576" s="837">
        <v>1</v>
      </c>
      <c r="R576" s="832">
        <v>5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13</v>
      </c>
      <c r="B577" s="832" t="s">
        <v>1462</v>
      </c>
      <c r="C577" s="832" t="s">
        <v>1468</v>
      </c>
      <c r="D577" s="833" t="s">
        <v>2865</v>
      </c>
      <c r="E577" s="834" t="s">
        <v>1490</v>
      </c>
      <c r="F577" s="832" t="s">
        <v>1463</v>
      </c>
      <c r="G577" s="832" t="s">
        <v>1698</v>
      </c>
      <c r="H577" s="832" t="s">
        <v>577</v>
      </c>
      <c r="I577" s="832" t="s">
        <v>1699</v>
      </c>
      <c r="J577" s="832" t="s">
        <v>958</v>
      </c>
      <c r="K577" s="832" t="s">
        <v>1700</v>
      </c>
      <c r="L577" s="835">
        <v>98.2</v>
      </c>
      <c r="M577" s="835">
        <v>196.4</v>
      </c>
      <c r="N577" s="832">
        <v>2</v>
      </c>
      <c r="O577" s="836">
        <v>1</v>
      </c>
      <c r="P577" s="835">
        <v>196.4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13</v>
      </c>
      <c r="B578" s="832" t="s">
        <v>1462</v>
      </c>
      <c r="C578" s="832" t="s">
        <v>1468</v>
      </c>
      <c r="D578" s="833" t="s">
        <v>2865</v>
      </c>
      <c r="E578" s="834" t="s">
        <v>1490</v>
      </c>
      <c r="F578" s="832" t="s">
        <v>1463</v>
      </c>
      <c r="G578" s="832" t="s">
        <v>1698</v>
      </c>
      <c r="H578" s="832" t="s">
        <v>577</v>
      </c>
      <c r="I578" s="832" t="s">
        <v>2089</v>
      </c>
      <c r="J578" s="832" t="s">
        <v>958</v>
      </c>
      <c r="K578" s="832" t="s">
        <v>2090</v>
      </c>
      <c r="L578" s="835">
        <v>55.16</v>
      </c>
      <c r="M578" s="835">
        <v>220.64</v>
      </c>
      <c r="N578" s="832">
        <v>4</v>
      </c>
      <c r="O578" s="836">
        <v>2.5</v>
      </c>
      <c r="P578" s="835">
        <v>165.48</v>
      </c>
      <c r="Q578" s="837">
        <v>0.75</v>
      </c>
      <c r="R578" s="832">
        <v>3</v>
      </c>
      <c r="S578" s="837">
        <v>0.75</v>
      </c>
      <c r="T578" s="836">
        <v>1.5</v>
      </c>
      <c r="U578" s="838">
        <v>0.6</v>
      </c>
    </row>
    <row r="579" spans="1:21" ht="14.4" customHeight="1" x14ac:dyDescent="0.3">
      <c r="A579" s="831">
        <v>13</v>
      </c>
      <c r="B579" s="832" t="s">
        <v>1462</v>
      </c>
      <c r="C579" s="832" t="s">
        <v>1468</v>
      </c>
      <c r="D579" s="833" t="s">
        <v>2865</v>
      </c>
      <c r="E579" s="834" t="s">
        <v>1490</v>
      </c>
      <c r="F579" s="832" t="s">
        <v>1463</v>
      </c>
      <c r="G579" s="832" t="s">
        <v>2288</v>
      </c>
      <c r="H579" s="832" t="s">
        <v>577</v>
      </c>
      <c r="I579" s="832" t="s">
        <v>2289</v>
      </c>
      <c r="J579" s="832" t="s">
        <v>2290</v>
      </c>
      <c r="K579" s="832" t="s">
        <v>2291</v>
      </c>
      <c r="L579" s="835">
        <v>61.97</v>
      </c>
      <c r="M579" s="835">
        <v>61.97</v>
      </c>
      <c r="N579" s="832">
        <v>1</v>
      </c>
      <c r="O579" s="836">
        <v>0.5</v>
      </c>
      <c r="P579" s="835">
        <v>61.97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13</v>
      </c>
      <c r="B580" s="832" t="s">
        <v>1462</v>
      </c>
      <c r="C580" s="832" t="s">
        <v>1468</v>
      </c>
      <c r="D580" s="833" t="s">
        <v>2865</v>
      </c>
      <c r="E580" s="834" t="s">
        <v>1490</v>
      </c>
      <c r="F580" s="832" t="s">
        <v>1463</v>
      </c>
      <c r="G580" s="832" t="s">
        <v>1705</v>
      </c>
      <c r="H580" s="832" t="s">
        <v>612</v>
      </c>
      <c r="I580" s="832" t="s">
        <v>1833</v>
      </c>
      <c r="J580" s="832" t="s">
        <v>668</v>
      </c>
      <c r="K580" s="832" t="s">
        <v>1438</v>
      </c>
      <c r="L580" s="835">
        <v>0</v>
      </c>
      <c r="M580" s="835">
        <v>0</v>
      </c>
      <c r="N580" s="832">
        <v>11</v>
      </c>
      <c r="O580" s="836">
        <v>7</v>
      </c>
      <c r="P580" s="835">
        <v>0</v>
      </c>
      <c r="Q580" s="837"/>
      <c r="R580" s="832">
        <v>10</v>
      </c>
      <c r="S580" s="837">
        <v>0.90909090909090906</v>
      </c>
      <c r="T580" s="836">
        <v>6.5</v>
      </c>
      <c r="U580" s="838">
        <v>0.9285714285714286</v>
      </c>
    </row>
    <row r="581" spans="1:21" ht="14.4" customHeight="1" x14ac:dyDescent="0.3">
      <c r="A581" s="831">
        <v>13</v>
      </c>
      <c r="B581" s="832" t="s">
        <v>1462</v>
      </c>
      <c r="C581" s="832" t="s">
        <v>1468</v>
      </c>
      <c r="D581" s="833" t="s">
        <v>2865</v>
      </c>
      <c r="E581" s="834" t="s">
        <v>1490</v>
      </c>
      <c r="F581" s="832" t="s">
        <v>1463</v>
      </c>
      <c r="G581" s="832" t="s">
        <v>1705</v>
      </c>
      <c r="H581" s="832" t="s">
        <v>612</v>
      </c>
      <c r="I581" s="832" t="s">
        <v>1396</v>
      </c>
      <c r="J581" s="832" t="s">
        <v>668</v>
      </c>
      <c r="K581" s="832" t="s">
        <v>1397</v>
      </c>
      <c r="L581" s="835">
        <v>0</v>
      </c>
      <c r="M581" s="835">
        <v>0</v>
      </c>
      <c r="N581" s="832">
        <v>3</v>
      </c>
      <c r="O581" s="836">
        <v>2</v>
      </c>
      <c r="P581" s="835">
        <v>0</v>
      </c>
      <c r="Q581" s="837"/>
      <c r="R581" s="832">
        <v>1</v>
      </c>
      <c r="S581" s="837">
        <v>0.33333333333333331</v>
      </c>
      <c r="T581" s="836">
        <v>0.5</v>
      </c>
      <c r="U581" s="838">
        <v>0.25</v>
      </c>
    </row>
    <row r="582" spans="1:21" ht="14.4" customHeight="1" x14ac:dyDescent="0.3">
      <c r="A582" s="831">
        <v>13</v>
      </c>
      <c r="B582" s="832" t="s">
        <v>1462</v>
      </c>
      <c r="C582" s="832" t="s">
        <v>1468</v>
      </c>
      <c r="D582" s="833" t="s">
        <v>2865</v>
      </c>
      <c r="E582" s="834" t="s">
        <v>1490</v>
      </c>
      <c r="F582" s="832" t="s">
        <v>1463</v>
      </c>
      <c r="G582" s="832" t="s">
        <v>1705</v>
      </c>
      <c r="H582" s="832" t="s">
        <v>612</v>
      </c>
      <c r="I582" s="832" t="s">
        <v>1398</v>
      </c>
      <c r="J582" s="832" t="s">
        <v>665</v>
      </c>
      <c r="K582" s="832" t="s">
        <v>1399</v>
      </c>
      <c r="L582" s="835">
        <v>0</v>
      </c>
      <c r="M582" s="835">
        <v>0</v>
      </c>
      <c r="N582" s="832">
        <v>6</v>
      </c>
      <c r="O582" s="836">
        <v>3</v>
      </c>
      <c r="P582" s="835">
        <v>0</v>
      </c>
      <c r="Q582" s="837"/>
      <c r="R582" s="832">
        <v>4</v>
      </c>
      <c r="S582" s="837">
        <v>0.66666666666666663</v>
      </c>
      <c r="T582" s="836">
        <v>2</v>
      </c>
      <c r="U582" s="838">
        <v>0.66666666666666663</v>
      </c>
    </row>
    <row r="583" spans="1:21" ht="14.4" customHeight="1" x14ac:dyDescent="0.3">
      <c r="A583" s="831">
        <v>13</v>
      </c>
      <c r="B583" s="832" t="s">
        <v>1462</v>
      </c>
      <c r="C583" s="832" t="s">
        <v>1468</v>
      </c>
      <c r="D583" s="833" t="s">
        <v>2865</v>
      </c>
      <c r="E583" s="834" t="s">
        <v>1490</v>
      </c>
      <c r="F583" s="832" t="s">
        <v>1463</v>
      </c>
      <c r="G583" s="832" t="s">
        <v>1705</v>
      </c>
      <c r="H583" s="832" t="s">
        <v>612</v>
      </c>
      <c r="I583" s="832" t="s">
        <v>1400</v>
      </c>
      <c r="J583" s="832" t="s">
        <v>665</v>
      </c>
      <c r="K583" s="832" t="s">
        <v>1401</v>
      </c>
      <c r="L583" s="835">
        <v>0</v>
      </c>
      <c r="M583" s="835">
        <v>0</v>
      </c>
      <c r="N583" s="832">
        <v>7</v>
      </c>
      <c r="O583" s="836">
        <v>4</v>
      </c>
      <c r="P583" s="835">
        <v>0</v>
      </c>
      <c r="Q583" s="837"/>
      <c r="R583" s="832">
        <v>1</v>
      </c>
      <c r="S583" s="837">
        <v>0.14285714285714285</v>
      </c>
      <c r="T583" s="836">
        <v>0.5</v>
      </c>
      <c r="U583" s="838">
        <v>0.125</v>
      </c>
    </row>
    <row r="584" spans="1:21" ht="14.4" customHeight="1" x14ac:dyDescent="0.3">
      <c r="A584" s="831">
        <v>13</v>
      </c>
      <c r="B584" s="832" t="s">
        <v>1462</v>
      </c>
      <c r="C584" s="832" t="s">
        <v>1468</v>
      </c>
      <c r="D584" s="833" t="s">
        <v>2865</v>
      </c>
      <c r="E584" s="834" t="s">
        <v>1490</v>
      </c>
      <c r="F584" s="832" t="s">
        <v>1463</v>
      </c>
      <c r="G584" s="832" t="s">
        <v>2292</v>
      </c>
      <c r="H584" s="832" t="s">
        <v>577</v>
      </c>
      <c r="I584" s="832" t="s">
        <v>2293</v>
      </c>
      <c r="J584" s="832" t="s">
        <v>2294</v>
      </c>
      <c r="K584" s="832" t="s">
        <v>2295</v>
      </c>
      <c r="L584" s="835">
        <v>0</v>
      </c>
      <c r="M584" s="835">
        <v>0</v>
      </c>
      <c r="N584" s="832">
        <v>1</v>
      </c>
      <c r="O584" s="836">
        <v>1</v>
      </c>
      <c r="P584" s="835"/>
      <c r="Q584" s="837"/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13</v>
      </c>
      <c r="B585" s="832" t="s">
        <v>1462</v>
      </c>
      <c r="C585" s="832" t="s">
        <v>1468</v>
      </c>
      <c r="D585" s="833" t="s">
        <v>2865</v>
      </c>
      <c r="E585" s="834" t="s">
        <v>1490</v>
      </c>
      <c r="F585" s="832" t="s">
        <v>1463</v>
      </c>
      <c r="G585" s="832" t="s">
        <v>2292</v>
      </c>
      <c r="H585" s="832" t="s">
        <v>577</v>
      </c>
      <c r="I585" s="832" t="s">
        <v>2296</v>
      </c>
      <c r="J585" s="832" t="s">
        <v>2294</v>
      </c>
      <c r="K585" s="832" t="s">
        <v>2295</v>
      </c>
      <c r="L585" s="835">
        <v>0</v>
      </c>
      <c r="M585" s="835">
        <v>0</v>
      </c>
      <c r="N585" s="832">
        <v>1</v>
      </c>
      <c r="O585" s="836">
        <v>1</v>
      </c>
      <c r="P585" s="835"/>
      <c r="Q585" s="837"/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13</v>
      </c>
      <c r="B586" s="832" t="s">
        <v>1462</v>
      </c>
      <c r="C586" s="832" t="s">
        <v>1468</v>
      </c>
      <c r="D586" s="833" t="s">
        <v>2865</v>
      </c>
      <c r="E586" s="834" t="s">
        <v>1490</v>
      </c>
      <c r="F586" s="832" t="s">
        <v>1463</v>
      </c>
      <c r="G586" s="832" t="s">
        <v>1706</v>
      </c>
      <c r="H586" s="832" t="s">
        <v>577</v>
      </c>
      <c r="I586" s="832" t="s">
        <v>1707</v>
      </c>
      <c r="J586" s="832" t="s">
        <v>1708</v>
      </c>
      <c r="K586" s="832" t="s">
        <v>1709</v>
      </c>
      <c r="L586" s="835">
        <v>172.7</v>
      </c>
      <c r="M586" s="835">
        <v>345.4</v>
      </c>
      <c r="N586" s="832">
        <v>2</v>
      </c>
      <c r="O586" s="836">
        <v>0.5</v>
      </c>
      <c r="P586" s="835">
        <v>345.4</v>
      </c>
      <c r="Q586" s="837">
        <v>1</v>
      </c>
      <c r="R586" s="832">
        <v>2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13</v>
      </c>
      <c r="B587" s="832" t="s">
        <v>1462</v>
      </c>
      <c r="C587" s="832" t="s">
        <v>1468</v>
      </c>
      <c r="D587" s="833" t="s">
        <v>2865</v>
      </c>
      <c r="E587" s="834" t="s">
        <v>1490</v>
      </c>
      <c r="F587" s="832" t="s">
        <v>1463</v>
      </c>
      <c r="G587" s="832" t="s">
        <v>1710</v>
      </c>
      <c r="H587" s="832" t="s">
        <v>577</v>
      </c>
      <c r="I587" s="832" t="s">
        <v>1711</v>
      </c>
      <c r="J587" s="832" t="s">
        <v>1712</v>
      </c>
      <c r="K587" s="832" t="s">
        <v>1713</v>
      </c>
      <c r="L587" s="835">
        <v>75.819999999999993</v>
      </c>
      <c r="M587" s="835">
        <v>985.65999999999985</v>
      </c>
      <c r="N587" s="832">
        <v>13</v>
      </c>
      <c r="O587" s="836">
        <v>11</v>
      </c>
      <c r="P587" s="835">
        <v>758.19999999999982</v>
      </c>
      <c r="Q587" s="837">
        <v>0.76923076923076916</v>
      </c>
      <c r="R587" s="832">
        <v>10</v>
      </c>
      <c r="S587" s="837">
        <v>0.76923076923076927</v>
      </c>
      <c r="T587" s="836">
        <v>9</v>
      </c>
      <c r="U587" s="838">
        <v>0.81818181818181823</v>
      </c>
    </row>
    <row r="588" spans="1:21" ht="14.4" customHeight="1" x14ac:dyDescent="0.3">
      <c r="A588" s="831">
        <v>13</v>
      </c>
      <c r="B588" s="832" t="s">
        <v>1462</v>
      </c>
      <c r="C588" s="832" t="s">
        <v>1468</v>
      </c>
      <c r="D588" s="833" t="s">
        <v>2865</v>
      </c>
      <c r="E588" s="834" t="s">
        <v>1490</v>
      </c>
      <c r="F588" s="832" t="s">
        <v>1463</v>
      </c>
      <c r="G588" s="832" t="s">
        <v>1714</v>
      </c>
      <c r="H588" s="832" t="s">
        <v>612</v>
      </c>
      <c r="I588" s="832" t="s">
        <v>1308</v>
      </c>
      <c r="J588" s="832" t="s">
        <v>1029</v>
      </c>
      <c r="K588" s="832" t="s">
        <v>1309</v>
      </c>
      <c r="L588" s="835">
        <v>154.36000000000001</v>
      </c>
      <c r="M588" s="835">
        <v>4167.7200000000012</v>
      </c>
      <c r="N588" s="832">
        <v>27</v>
      </c>
      <c r="O588" s="836">
        <v>24.5</v>
      </c>
      <c r="P588" s="835">
        <v>2778.4800000000014</v>
      </c>
      <c r="Q588" s="837">
        <v>0.66666666666666685</v>
      </c>
      <c r="R588" s="832">
        <v>18</v>
      </c>
      <c r="S588" s="837">
        <v>0.66666666666666663</v>
      </c>
      <c r="T588" s="836">
        <v>16</v>
      </c>
      <c r="U588" s="838">
        <v>0.65306122448979587</v>
      </c>
    </row>
    <row r="589" spans="1:21" ht="14.4" customHeight="1" x14ac:dyDescent="0.3">
      <c r="A589" s="831">
        <v>13</v>
      </c>
      <c r="B589" s="832" t="s">
        <v>1462</v>
      </c>
      <c r="C589" s="832" t="s">
        <v>1468</v>
      </c>
      <c r="D589" s="833" t="s">
        <v>2865</v>
      </c>
      <c r="E589" s="834" t="s">
        <v>1490</v>
      </c>
      <c r="F589" s="832" t="s">
        <v>1463</v>
      </c>
      <c r="G589" s="832" t="s">
        <v>1714</v>
      </c>
      <c r="H589" s="832" t="s">
        <v>612</v>
      </c>
      <c r="I589" s="832" t="s">
        <v>2226</v>
      </c>
      <c r="J589" s="832" t="s">
        <v>2227</v>
      </c>
      <c r="K589" s="832" t="s">
        <v>2228</v>
      </c>
      <c r="L589" s="835">
        <v>111.22</v>
      </c>
      <c r="M589" s="835">
        <v>333.65999999999997</v>
      </c>
      <c r="N589" s="832">
        <v>3</v>
      </c>
      <c r="O589" s="836">
        <v>2.5</v>
      </c>
      <c r="P589" s="835">
        <v>333.65999999999997</v>
      </c>
      <c r="Q589" s="837">
        <v>1</v>
      </c>
      <c r="R589" s="832">
        <v>3</v>
      </c>
      <c r="S589" s="837">
        <v>1</v>
      </c>
      <c r="T589" s="836">
        <v>2.5</v>
      </c>
      <c r="U589" s="838">
        <v>1</v>
      </c>
    </row>
    <row r="590" spans="1:21" ht="14.4" customHeight="1" x14ac:dyDescent="0.3">
      <c r="A590" s="831">
        <v>13</v>
      </c>
      <c r="B590" s="832" t="s">
        <v>1462</v>
      </c>
      <c r="C590" s="832" t="s">
        <v>1468</v>
      </c>
      <c r="D590" s="833" t="s">
        <v>2865</v>
      </c>
      <c r="E590" s="834" t="s">
        <v>1490</v>
      </c>
      <c r="F590" s="832" t="s">
        <v>1463</v>
      </c>
      <c r="G590" s="832" t="s">
        <v>1714</v>
      </c>
      <c r="H590" s="832" t="s">
        <v>612</v>
      </c>
      <c r="I590" s="832" t="s">
        <v>1721</v>
      </c>
      <c r="J590" s="832" t="s">
        <v>1722</v>
      </c>
      <c r="K590" s="832" t="s">
        <v>1723</v>
      </c>
      <c r="L590" s="835">
        <v>149.52000000000001</v>
      </c>
      <c r="M590" s="835">
        <v>299.04000000000002</v>
      </c>
      <c r="N590" s="832">
        <v>2</v>
      </c>
      <c r="O590" s="836">
        <v>1</v>
      </c>
      <c r="P590" s="835">
        <v>299.04000000000002</v>
      </c>
      <c r="Q590" s="837">
        <v>1</v>
      </c>
      <c r="R590" s="832">
        <v>2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13</v>
      </c>
      <c r="B591" s="832" t="s">
        <v>1462</v>
      </c>
      <c r="C591" s="832" t="s">
        <v>1468</v>
      </c>
      <c r="D591" s="833" t="s">
        <v>2865</v>
      </c>
      <c r="E591" s="834" t="s">
        <v>1490</v>
      </c>
      <c r="F591" s="832" t="s">
        <v>1463</v>
      </c>
      <c r="G591" s="832" t="s">
        <v>1714</v>
      </c>
      <c r="H591" s="832" t="s">
        <v>612</v>
      </c>
      <c r="I591" s="832" t="s">
        <v>1724</v>
      </c>
      <c r="J591" s="832" t="s">
        <v>1725</v>
      </c>
      <c r="K591" s="832" t="s">
        <v>1726</v>
      </c>
      <c r="L591" s="835">
        <v>75.73</v>
      </c>
      <c r="M591" s="835">
        <v>1438.8700000000001</v>
      </c>
      <c r="N591" s="832">
        <v>19</v>
      </c>
      <c r="O591" s="836">
        <v>14.5</v>
      </c>
      <c r="P591" s="835">
        <v>984.49000000000012</v>
      </c>
      <c r="Q591" s="837">
        <v>0.68421052631578949</v>
      </c>
      <c r="R591" s="832">
        <v>13</v>
      </c>
      <c r="S591" s="837">
        <v>0.68421052631578949</v>
      </c>
      <c r="T591" s="836">
        <v>9</v>
      </c>
      <c r="U591" s="838">
        <v>0.62068965517241381</v>
      </c>
    </row>
    <row r="592" spans="1:21" ht="14.4" customHeight="1" x14ac:dyDescent="0.3">
      <c r="A592" s="831">
        <v>13</v>
      </c>
      <c r="B592" s="832" t="s">
        <v>1462</v>
      </c>
      <c r="C592" s="832" t="s">
        <v>1468</v>
      </c>
      <c r="D592" s="833" t="s">
        <v>2865</v>
      </c>
      <c r="E592" s="834" t="s">
        <v>1490</v>
      </c>
      <c r="F592" s="832" t="s">
        <v>1463</v>
      </c>
      <c r="G592" s="832" t="s">
        <v>1714</v>
      </c>
      <c r="H592" s="832" t="s">
        <v>577</v>
      </c>
      <c r="I592" s="832" t="s">
        <v>1727</v>
      </c>
      <c r="J592" s="832" t="s">
        <v>1029</v>
      </c>
      <c r="K592" s="832" t="s">
        <v>1309</v>
      </c>
      <c r="L592" s="835">
        <v>154.36000000000001</v>
      </c>
      <c r="M592" s="835">
        <v>463.08000000000004</v>
      </c>
      <c r="N592" s="832">
        <v>3</v>
      </c>
      <c r="O592" s="836">
        <v>2</v>
      </c>
      <c r="P592" s="835">
        <v>308.72000000000003</v>
      </c>
      <c r="Q592" s="837">
        <v>0.66666666666666663</v>
      </c>
      <c r="R592" s="832">
        <v>2</v>
      </c>
      <c r="S592" s="837">
        <v>0.66666666666666663</v>
      </c>
      <c r="T592" s="836">
        <v>1</v>
      </c>
      <c r="U592" s="838">
        <v>0.5</v>
      </c>
    </row>
    <row r="593" spans="1:21" ht="14.4" customHeight="1" x14ac:dyDescent="0.3">
      <c r="A593" s="831">
        <v>13</v>
      </c>
      <c r="B593" s="832" t="s">
        <v>1462</v>
      </c>
      <c r="C593" s="832" t="s">
        <v>1468</v>
      </c>
      <c r="D593" s="833" t="s">
        <v>2865</v>
      </c>
      <c r="E593" s="834" t="s">
        <v>1490</v>
      </c>
      <c r="F593" s="832" t="s">
        <v>1463</v>
      </c>
      <c r="G593" s="832" t="s">
        <v>1714</v>
      </c>
      <c r="H593" s="832" t="s">
        <v>612</v>
      </c>
      <c r="I593" s="832" t="s">
        <v>1306</v>
      </c>
      <c r="J593" s="832" t="s">
        <v>1029</v>
      </c>
      <c r="K593" s="832" t="s">
        <v>1307</v>
      </c>
      <c r="L593" s="835">
        <v>225.06</v>
      </c>
      <c r="M593" s="835">
        <v>9227.4600000000028</v>
      </c>
      <c r="N593" s="832">
        <v>41</v>
      </c>
      <c r="O593" s="836">
        <v>35.5</v>
      </c>
      <c r="P593" s="835">
        <v>6076.6200000000026</v>
      </c>
      <c r="Q593" s="837">
        <v>0.6585365853658538</v>
      </c>
      <c r="R593" s="832">
        <v>27</v>
      </c>
      <c r="S593" s="837">
        <v>0.65853658536585369</v>
      </c>
      <c r="T593" s="836">
        <v>23</v>
      </c>
      <c r="U593" s="838">
        <v>0.647887323943662</v>
      </c>
    </row>
    <row r="594" spans="1:21" ht="14.4" customHeight="1" x14ac:dyDescent="0.3">
      <c r="A594" s="831">
        <v>13</v>
      </c>
      <c r="B594" s="832" t="s">
        <v>1462</v>
      </c>
      <c r="C594" s="832" t="s">
        <v>1468</v>
      </c>
      <c r="D594" s="833" t="s">
        <v>2865</v>
      </c>
      <c r="E594" s="834" t="s">
        <v>1490</v>
      </c>
      <c r="F594" s="832" t="s">
        <v>1463</v>
      </c>
      <c r="G594" s="832" t="s">
        <v>1714</v>
      </c>
      <c r="H594" s="832" t="s">
        <v>577</v>
      </c>
      <c r="I594" s="832" t="s">
        <v>2297</v>
      </c>
      <c r="J594" s="832" t="s">
        <v>1029</v>
      </c>
      <c r="K594" s="832" t="s">
        <v>1309</v>
      </c>
      <c r="L594" s="835">
        <v>154.36000000000001</v>
      </c>
      <c r="M594" s="835">
        <v>1080.52</v>
      </c>
      <c r="N594" s="832">
        <v>7</v>
      </c>
      <c r="O594" s="836">
        <v>5.5</v>
      </c>
      <c r="P594" s="835">
        <v>617.44000000000005</v>
      </c>
      <c r="Q594" s="837">
        <v>0.57142857142857151</v>
      </c>
      <c r="R594" s="832">
        <v>4</v>
      </c>
      <c r="S594" s="837">
        <v>0.5714285714285714</v>
      </c>
      <c r="T594" s="836">
        <v>3</v>
      </c>
      <c r="U594" s="838">
        <v>0.54545454545454541</v>
      </c>
    </row>
    <row r="595" spans="1:21" ht="14.4" customHeight="1" x14ac:dyDescent="0.3">
      <c r="A595" s="831">
        <v>13</v>
      </c>
      <c r="B595" s="832" t="s">
        <v>1462</v>
      </c>
      <c r="C595" s="832" t="s">
        <v>1468</v>
      </c>
      <c r="D595" s="833" t="s">
        <v>2865</v>
      </c>
      <c r="E595" s="834" t="s">
        <v>1490</v>
      </c>
      <c r="F595" s="832" t="s">
        <v>1463</v>
      </c>
      <c r="G595" s="832" t="s">
        <v>1981</v>
      </c>
      <c r="H595" s="832" t="s">
        <v>577</v>
      </c>
      <c r="I595" s="832" t="s">
        <v>2298</v>
      </c>
      <c r="J595" s="832" t="s">
        <v>1983</v>
      </c>
      <c r="K595" s="832" t="s">
        <v>2299</v>
      </c>
      <c r="L595" s="835">
        <v>84.18</v>
      </c>
      <c r="M595" s="835">
        <v>168.36</v>
      </c>
      <c r="N595" s="832">
        <v>2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13</v>
      </c>
      <c r="B596" s="832" t="s">
        <v>1462</v>
      </c>
      <c r="C596" s="832" t="s">
        <v>1468</v>
      </c>
      <c r="D596" s="833" t="s">
        <v>2865</v>
      </c>
      <c r="E596" s="834" t="s">
        <v>1490</v>
      </c>
      <c r="F596" s="832" t="s">
        <v>1465</v>
      </c>
      <c r="G596" s="832" t="s">
        <v>2300</v>
      </c>
      <c r="H596" s="832" t="s">
        <v>577</v>
      </c>
      <c r="I596" s="832" t="s">
        <v>2301</v>
      </c>
      <c r="J596" s="832" t="s">
        <v>2302</v>
      </c>
      <c r="K596" s="832" t="s">
        <v>2303</v>
      </c>
      <c r="L596" s="835">
        <v>1679</v>
      </c>
      <c r="M596" s="835">
        <v>1679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13</v>
      </c>
      <c r="B597" s="832" t="s">
        <v>1462</v>
      </c>
      <c r="C597" s="832" t="s">
        <v>1468</v>
      </c>
      <c r="D597" s="833" t="s">
        <v>2865</v>
      </c>
      <c r="E597" s="834" t="s">
        <v>1490</v>
      </c>
      <c r="F597" s="832" t="s">
        <v>1465</v>
      </c>
      <c r="G597" s="832" t="s">
        <v>1848</v>
      </c>
      <c r="H597" s="832" t="s">
        <v>577</v>
      </c>
      <c r="I597" s="832" t="s">
        <v>1849</v>
      </c>
      <c r="J597" s="832" t="s">
        <v>1850</v>
      </c>
      <c r="K597" s="832" t="s">
        <v>1851</v>
      </c>
      <c r="L597" s="835">
        <v>50</v>
      </c>
      <c r="M597" s="835">
        <v>150</v>
      </c>
      <c r="N597" s="832">
        <v>3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13</v>
      </c>
      <c r="B598" s="832" t="s">
        <v>1462</v>
      </c>
      <c r="C598" s="832" t="s">
        <v>1468</v>
      </c>
      <c r="D598" s="833" t="s">
        <v>2865</v>
      </c>
      <c r="E598" s="834" t="s">
        <v>1490</v>
      </c>
      <c r="F598" s="832" t="s">
        <v>1465</v>
      </c>
      <c r="G598" s="832" t="s">
        <v>1852</v>
      </c>
      <c r="H598" s="832" t="s">
        <v>577</v>
      </c>
      <c r="I598" s="832" t="s">
        <v>1853</v>
      </c>
      <c r="J598" s="832" t="s">
        <v>1854</v>
      </c>
      <c r="K598" s="832" t="s">
        <v>1855</v>
      </c>
      <c r="L598" s="835">
        <v>1697.06</v>
      </c>
      <c r="M598" s="835">
        <v>6788.24</v>
      </c>
      <c r="N598" s="832">
        <v>4</v>
      </c>
      <c r="O598" s="836">
        <v>2</v>
      </c>
      <c r="P598" s="835">
        <v>6788.24</v>
      </c>
      <c r="Q598" s="837">
        <v>1</v>
      </c>
      <c r="R598" s="832">
        <v>4</v>
      </c>
      <c r="S598" s="837">
        <v>1</v>
      </c>
      <c r="T598" s="836">
        <v>2</v>
      </c>
      <c r="U598" s="838">
        <v>1</v>
      </c>
    </row>
    <row r="599" spans="1:21" ht="14.4" customHeight="1" x14ac:dyDescent="0.3">
      <c r="A599" s="831">
        <v>13</v>
      </c>
      <c r="B599" s="832" t="s">
        <v>1462</v>
      </c>
      <c r="C599" s="832" t="s">
        <v>1468</v>
      </c>
      <c r="D599" s="833" t="s">
        <v>2865</v>
      </c>
      <c r="E599" s="834" t="s">
        <v>1490</v>
      </c>
      <c r="F599" s="832" t="s">
        <v>1465</v>
      </c>
      <c r="G599" s="832" t="s">
        <v>1852</v>
      </c>
      <c r="H599" s="832" t="s">
        <v>577</v>
      </c>
      <c r="I599" s="832" t="s">
        <v>1995</v>
      </c>
      <c r="J599" s="832" t="s">
        <v>1996</v>
      </c>
      <c r="K599" s="832" t="s">
        <v>1997</v>
      </c>
      <c r="L599" s="835">
        <v>1839</v>
      </c>
      <c r="M599" s="835">
        <v>1839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13</v>
      </c>
      <c r="B600" s="832" t="s">
        <v>1462</v>
      </c>
      <c r="C600" s="832" t="s">
        <v>1468</v>
      </c>
      <c r="D600" s="833" t="s">
        <v>2865</v>
      </c>
      <c r="E600" s="834" t="s">
        <v>1490</v>
      </c>
      <c r="F600" s="832" t="s">
        <v>1465</v>
      </c>
      <c r="G600" s="832" t="s">
        <v>1852</v>
      </c>
      <c r="H600" s="832" t="s">
        <v>577</v>
      </c>
      <c r="I600" s="832" t="s">
        <v>1856</v>
      </c>
      <c r="J600" s="832" t="s">
        <v>1857</v>
      </c>
      <c r="K600" s="832" t="s">
        <v>1858</v>
      </c>
      <c r="L600" s="835">
        <v>453</v>
      </c>
      <c r="M600" s="835">
        <v>1359</v>
      </c>
      <c r="N600" s="832">
        <v>3</v>
      </c>
      <c r="O600" s="836">
        <v>2</v>
      </c>
      <c r="P600" s="835">
        <v>1359</v>
      </c>
      <c r="Q600" s="837">
        <v>1</v>
      </c>
      <c r="R600" s="832">
        <v>3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13</v>
      </c>
      <c r="B601" s="832" t="s">
        <v>1462</v>
      </c>
      <c r="C601" s="832" t="s">
        <v>1468</v>
      </c>
      <c r="D601" s="833" t="s">
        <v>2865</v>
      </c>
      <c r="E601" s="834" t="s">
        <v>1491</v>
      </c>
      <c r="F601" s="832" t="s">
        <v>1463</v>
      </c>
      <c r="G601" s="832" t="s">
        <v>2304</v>
      </c>
      <c r="H601" s="832" t="s">
        <v>577</v>
      </c>
      <c r="I601" s="832" t="s">
        <v>2305</v>
      </c>
      <c r="J601" s="832" t="s">
        <v>772</v>
      </c>
      <c r="K601" s="832" t="s">
        <v>2306</v>
      </c>
      <c r="L601" s="835">
        <v>462.73</v>
      </c>
      <c r="M601" s="835">
        <v>925.46</v>
      </c>
      <c r="N601" s="832">
        <v>2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13</v>
      </c>
      <c r="B602" s="832" t="s">
        <v>1462</v>
      </c>
      <c r="C602" s="832" t="s">
        <v>1468</v>
      </c>
      <c r="D602" s="833" t="s">
        <v>2865</v>
      </c>
      <c r="E602" s="834" t="s">
        <v>1491</v>
      </c>
      <c r="F602" s="832" t="s">
        <v>1463</v>
      </c>
      <c r="G602" s="832" t="s">
        <v>1524</v>
      </c>
      <c r="H602" s="832" t="s">
        <v>577</v>
      </c>
      <c r="I602" s="832" t="s">
        <v>2021</v>
      </c>
      <c r="J602" s="832" t="s">
        <v>1530</v>
      </c>
      <c r="K602" s="832" t="s">
        <v>1405</v>
      </c>
      <c r="L602" s="835">
        <v>155.69999999999999</v>
      </c>
      <c r="M602" s="835">
        <v>2646.8999999999996</v>
      </c>
      <c r="N602" s="832">
        <v>17</v>
      </c>
      <c r="O602" s="836">
        <v>3</v>
      </c>
      <c r="P602" s="835">
        <v>934.19999999999993</v>
      </c>
      <c r="Q602" s="837">
        <v>0.35294117647058826</v>
      </c>
      <c r="R602" s="832">
        <v>6</v>
      </c>
      <c r="S602" s="837">
        <v>0.35294117647058826</v>
      </c>
      <c r="T602" s="836">
        <v>2</v>
      </c>
      <c r="U602" s="838">
        <v>0.66666666666666663</v>
      </c>
    </row>
    <row r="603" spans="1:21" ht="14.4" customHeight="1" x14ac:dyDescent="0.3">
      <c r="A603" s="831">
        <v>13</v>
      </c>
      <c r="B603" s="832" t="s">
        <v>1462</v>
      </c>
      <c r="C603" s="832" t="s">
        <v>1468</v>
      </c>
      <c r="D603" s="833" t="s">
        <v>2865</v>
      </c>
      <c r="E603" s="834" t="s">
        <v>1491</v>
      </c>
      <c r="F603" s="832" t="s">
        <v>1463</v>
      </c>
      <c r="G603" s="832" t="s">
        <v>1524</v>
      </c>
      <c r="H603" s="832" t="s">
        <v>612</v>
      </c>
      <c r="I603" s="832" t="s">
        <v>1528</v>
      </c>
      <c r="J603" s="832" t="s">
        <v>1526</v>
      </c>
      <c r="K603" s="832" t="s">
        <v>1407</v>
      </c>
      <c r="L603" s="835">
        <v>129.75</v>
      </c>
      <c r="M603" s="835">
        <v>1167.75</v>
      </c>
      <c r="N603" s="832">
        <v>9</v>
      </c>
      <c r="O603" s="836">
        <v>4</v>
      </c>
      <c r="P603" s="835">
        <v>1038</v>
      </c>
      <c r="Q603" s="837">
        <v>0.88888888888888884</v>
      </c>
      <c r="R603" s="832">
        <v>8</v>
      </c>
      <c r="S603" s="837">
        <v>0.88888888888888884</v>
      </c>
      <c r="T603" s="836">
        <v>3</v>
      </c>
      <c r="U603" s="838">
        <v>0.75</v>
      </c>
    </row>
    <row r="604" spans="1:21" ht="14.4" customHeight="1" x14ac:dyDescent="0.3">
      <c r="A604" s="831">
        <v>13</v>
      </c>
      <c r="B604" s="832" t="s">
        <v>1462</v>
      </c>
      <c r="C604" s="832" t="s">
        <v>1468</v>
      </c>
      <c r="D604" s="833" t="s">
        <v>2865</v>
      </c>
      <c r="E604" s="834" t="s">
        <v>1491</v>
      </c>
      <c r="F604" s="832" t="s">
        <v>1463</v>
      </c>
      <c r="G604" s="832" t="s">
        <v>1524</v>
      </c>
      <c r="H604" s="832" t="s">
        <v>577</v>
      </c>
      <c r="I604" s="832" t="s">
        <v>1529</v>
      </c>
      <c r="J604" s="832" t="s">
        <v>1530</v>
      </c>
      <c r="K604" s="832" t="s">
        <v>1527</v>
      </c>
      <c r="L604" s="835">
        <v>103.8</v>
      </c>
      <c r="M604" s="835">
        <v>207.6</v>
      </c>
      <c r="N604" s="832">
        <v>2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13</v>
      </c>
      <c r="B605" s="832" t="s">
        <v>1462</v>
      </c>
      <c r="C605" s="832" t="s">
        <v>1468</v>
      </c>
      <c r="D605" s="833" t="s">
        <v>2865</v>
      </c>
      <c r="E605" s="834" t="s">
        <v>1491</v>
      </c>
      <c r="F605" s="832" t="s">
        <v>1463</v>
      </c>
      <c r="G605" s="832" t="s">
        <v>2029</v>
      </c>
      <c r="H605" s="832" t="s">
        <v>577</v>
      </c>
      <c r="I605" s="832" t="s">
        <v>2237</v>
      </c>
      <c r="J605" s="832" t="s">
        <v>2031</v>
      </c>
      <c r="K605" s="832" t="s">
        <v>2238</v>
      </c>
      <c r="L605" s="835">
        <v>0</v>
      </c>
      <c r="M605" s="835">
        <v>0</v>
      </c>
      <c r="N605" s="832">
        <v>6</v>
      </c>
      <c r="O605" s="836">
        <v>0.5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13</v>
      </c>
      <c r="B606" s="832" t="s">
        <v>1462</v>
      </c>
      <c r="C606" s="832" t="s">
        <v>1468</v>
      </c>
      <c r="D606" s="833" t="s">
        <v>2865</v>
      </c>
      <c r="E606" s="834" t="s">
        <v>1491</v>
      </c>
      <c r="F606" s="832" t="s">
        <v>1463</v>
      </c>
      <c r="G606" s="832" t="s">
        <v>1566</v>
      </c>
      <c r="H606" s="832" t="s">
        <v>577</v>
      </c>
      <c r="I606" s="832" t="s">
        <v>1567</v>
      </c>
      <c r="J606" s="832" t="s">
        <v>1568</v>
      </c>
      <c r="K606" s="832" t="s">
        <v>674</v>
      </c>
      <c r="L606" s="835">
        <v>75.819999999999993</v>
      </c>
      <c r="M606" s="835">
        <v>379.09999999999997</v>
      </c>
      <c r="N606" s="832">
        <v>5</v>
      </c>
      <c r="O606" s="836">
        <v>4</v>
      </c>
      <c r="P606" s="835">
        <v>151.63999999999999</v>
      </c>
      <c r="Q606" s="837">
        <v>0.4</v>
      </c>
      <c r="R606" s="832">
        <v>2</v>
      </c>
      <c r="S606" s="837">
        <v>0.4</v>
      </c>
      <c r="T606" s="836">
        <v>2</v>
      </c>
      <c r="U606" s="838">
        <v>0.5</v>
      </c>
    </row>
    <row r="607" spans="1:21" ht="14.4" customHeight="1" x14ac:dyDescent="0.3">
      <c r="A607" s="831">
        <v>13</v>
      </c>
      <c r="B607" s="832" t="s">
        <v>1462</v>
      </c>
      <c r="C607" s="832" t="s">
        <v>1468</v>
      </c>
      <c r="D607" s="833" t="s">
        <v>2865</v>
      </c>
      <c r="E607" s="834" t="s">
        <v>1491</v>
      </c>
      <c r="F607" s="832" t="s">
        <v>1463</v>
      </c>
      <c r="G607" s="832" t="s">
        <v>1566</v>
      </c>
      <c r="H607" s="832" t="s">
        <v>577</v>
      </c>
      <c r="I607" s="832" t="s">
        <v>1569</v>
      </c>
      <c r="J607" s="832" t="s">
        <v>1568</v>
      </c>
      <c r="K607" s="832" t="s">
        <v>1044</v>
      </c>
      <c r="L607" s="835">
        <v>78.33</v>
      </c>
      <c r="M607" s="835">
        <v>234.99</v>
      </c>
      <c r="N607" s="832">
        <v>3</v>
      </c>
      <c r="O607" s="836">
        <v>1</v>
      </c>
      <c r="P607" s="835">
        <v>78.33</v>
      </c>
      <c r="Q607" s="837">
        <v>0.33333333333333331</v>
      </c>
      <c r="R607" s="832">
        <v>1</v>
      </c>
      <c r="S607" s="837">
        <v>0.33333333333333331</v>
      </c>
      <c r="T607" s="836">
        <v>0.5</v>
      </c>
      <c r="U607" s="838">
        <v>0.5</v>
      </c>
    </row>
    <row r="608" spans="1:21" ht="14.4" customHeight="1" x14ac:dyDescent="0.3">
      <c r="A608" s="831">
        <v>13</v>
      </c>
      <c r="B608" s="832" t="s">
        <v>1462</v>
      </c>
      <c r="C608" s="832" t="s">
        <v>1468</v>
      </c>
      <c r="D608" s="833" t="s">
        <v>2865</v>
      </c>
      <c r="E608" s="834" t="s">
        <v>1491</v>
      </c>
      <c r="F608" s="832" t="s">
        <v>1463</v>
      </c>
      <c r="G608" s="832" t="s">
        <v>1566</v>
      </c>
      <c r="H608" s="832" t="s">
        <v>577</v>
      </c>
      <c r="I608" s="832" t="s">
        <v>1570</v>
      </c>
      <c r="J608" s="832" t="s">
        <v>1568</v>
      </c>
      <c r="K608" s="832" t="s">
        <v>1558</v>
      </c>
      <c r="L608" s="835">
        <v>39.17</v>
      </c>
      <c r="M608" s="835">
        <v>39.17</v>
      </c>
      <c r="N608" s="832">
        <v>1</v>
      </c>
      <c r="O608" s="836">
        <v>1</v>
      </c>
      <c r="P608" s="835">
        <v>39.17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13</v>
      </c>
      <c r="B609" s="832" t="s">
        <v>1462</v>
      </c>
      <c r="C609" s="832" t="s">
        <v>1468</v>
      </c>
      <c r="D609" s="833" t="s">
        <v>2865</v>
      </c>
      <c r="E609" s="834" t="s">
        <v>1491</v>
      </c>
      <c r="F609" s="832" t="s">
        <v>1463</v>
      </c>
      <c r="G609" s="832" t="s">
        <v>1573</v>
      </c>
      <c r="H609" s="832" t="s">
        <v>612</v>
      </c>
      <c r="I609" s="832" t="s">
        <v>1577</v>
      </c>
      <c r="J609" s="832" t="s">
        <v>1575</v>
      </c>
      <c r="K609" s="832" t="s">
        <v>1244</v>
      </c>
      <c r="L609" s="835">
        <v>58.77</v>
      </c>
      <c r="M609" s="835">
        <v>58.77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13</v>
      </c>
      <c r="B610" s="832" t="s">
        <v>1462</v>
      </c>
      <c r="C610" s="832" t="s">
        <v>1468</v>
      </c>
      <c r="D610" s="833" t="s">
        <v>2865</v>
      </c>
      <c r="E610" s="834" t="s">
        <v>1491</v>
      </c>
      <c r="F610" s="832" t="s">
        <v>1463</v>
      </c>
      <c r="G610" s="832" t="s">
        <v>1573</v>
      </c>
      <c r="H610" s="832" t="s">
        <v>612</v>
      </c>
      <c r="I610" s="832" t="s">
        <v>1578</v>
      </c>
      <c r="J610" s="832" t="s">
        <v>1575</v>
      </c>
      <c r="K610" s="832" t="s">
        <v>1579</v>
      </c>
      <c r="L610" s="835">
        <v>97.96</v>
      </c>
      <c r="M610" s="835">
        <v>97.96</v>
      </c>
      <c r="N610" s="832">
        <v>1</v>
      </c>
      <c r="O610" s="836">
        <v>0.5</v>
      </c>
      <c r="P610" s="835">
        <v>97.96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13</v>
      </c>
      <c r="B611" s="832" t="s">
        <v>1462</v>
      </c>
      <c r="C611" s="832" t="s">
        <v>1468</v>
      </c>
      <c r="D611" s="833" t="s">
        <v>2865</v>
      </c>
      <c r="E611" s="834" t="s">
        <v>1491</v>
      </c>
      <c r="F611" s="832" t="s">
        <v>1463</v>
      </c>
      <c r="G611" s="832" t="s">
        <v>1573</v>
      </c>
      <c r="H611" s="832" t="s">
        <v>612</v>
      </c>
      <c r="I611" s="832" t="s">
        <v>1580</v>
      </c>
      <c r="J611" s="832" t="s">
        <v>1575</v>
      </c>
      <c r="K611" s="832" t="s">
        <v>1581</v>
      </c>
      <c r="L611" s="835">
        <v>176.32</v>
      </c>
      <c r="M611" s="835">
        <v>176.32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13</v>
      </c>
      <c r="B612" s="832" t="s">
        <v>1462</v>
      </c>
      <c r="C612" s="832" t="s">
        <v>1468</v>
      </c>
      <c r="D612" s="833" t="s">
        <v>2865</v>
      </c>
      <c r="E612" s="834" t="s">
        <v>1491</v>
      </c>
      <c r="F612" s="832" t="s">
        <v>1463</v>
      </c>
      <c r="G612" s="832" t="s">
        <v>1589</v>
      </c>
      <c r="H612" s="832" t="s">
        <v>577</v>
      </c>
      <c r="I612" s="832" t="s">
        <v>1590</v>
      </c>
      <c r="J612" s="832" t="s">
        <v>1591</v>
      </c>
      <c r="K612" s="832" t="s">
        <v>1592</v>
      </c>
      <c r="L612" s="835">
        <v>0</v>
      </c>
      <c r="M612" s="835">
        <v>0</v>
      </c>
      <c r="N612" s="832">
        <v>10</v>
      </c>
      <c r="O612" s="836">
        <v>7.5</v>
      </c>
      <c r="P612" s="835">
        <v>0</v>
      </c>
      <c r="Q612" s="837"/>
      <c r="R612" s="832">
        <v>5</v>
      </c>
      <c r="S612" s="837">
        <v>0.5</v>
      </c>
      <c r="T612" s="836">
        <v>3.5</v>
      </c>
      <c r="U612" s="838">
        <v>0.46666666666666667</v>
      </c>
    </row>
    <row r="613" spans="1:21" ht="14.4" customHeight="1" x14ac:dyDescent="0.3">
      <c r="A613" s="831">
        <v>13</v>
      </c>
      <c r="B613" s="832" t="s">
        <v>1462</v>
      </c>
      <c r="C613" s="832" t="s">
        <v>1468</v>
      </c>
      <c r="D613" s="833" t="s">
        <v>2865</v>
      </c>
      <c r="E613" s="834" t="s">
        <v>1491</v>
      </c>
      <c r="F613" s="832" t="s">
        <v>1463</v>
      </c>
      <c r="G613" s="832" t="s">
        <v>1589</v>
      </c>
      <c r="H613" s="832" t="s">
        <v>577</v>
      </c>
      <c r="I613" s="832" t="s">
        <v>1593</v>
      </c>
      <c r="J613" s="832" t="s">
        <v>852</v>
      </c>
      <c r="K613" s="832" t="s">
        <v>639</v>
      </c>
      <c r="L613" s="835">
        <v>42.05</v>
      </c>
      <c r="M613" s="835">
        <v>2018.3999999999996</v>
      </c>
      <c r="N613" s="832">
        <v>48</v>
      </c>
      <c r="O613" s="836">
        <v>45</v>
      </c>
      <c r="P613" s="835">
        <v>1093.2999999999997</v>
      </c>
      <c r="Q613" s="837">
        <v>0.54166666666666663</v>
      </c>
      <c r="R613" s="832">
        <v>26</v>
      </c>
      <c r="S613" s="837">
        <v>0.54166666666666663</v>
      </c>
      <c r="T613" s="836">
        <v>24.5</v>
      </c>
      <c r="U613" s="838">
        <v>0.5444444444444444</v>
      </c>
    </row>
    <row r="614" spans="1:21" ht="14.4" customHeight="1" x14ac:dyDescent="0.3">
      <c r="A614" s="831">
        <v>13</v>
      </c>
      <c r="B614" s="832" t="s">
        <v>1462</v>
      </c>
      <c r="C614" s="832" t="s">
        <v>1468</v>
      </c>
      <c r="D614" s="833" t="s">
        <v>2865</v>
      </c>
      <c r="E614" s="834" t="s">
        <v>1491</v>
      </c>
      <c r="F614" s="832" t="s">
        <v>1463</v>
      </c>
      <c r="G614" s="832" t="s">
        <v>1792</v>
      </c>
      <c r="H614" s="832" t="s">
        <v>577</v>
      </c>
      <c r="I614" s="832" t="s">
        <v>2307</v>
      </c>
      <c r="J614" s="832" t="s">
        <v>1794</v>
      </c>
      <c r="K614" s="832" t="s">
        <v>2308</v>
      </c>
      <c r="L614" s="835">
        <v>38.590000000000003</v>
      </c>
      <c r="M614" s="835">
        <v>38.590000000000003</v>
      </c>
      <c r="N614" s="832">
        <v>1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13</v>
      </c>
      <c r="B615" s="832" t="s">
        <v>1462</v>
      </c>
      <c r="C615" s="832" t="s">
        <v>1468</v>
      </c>
      <c r="D615" s="833" t="s">
        <v>2865</v>
      </c>
      <c r="E615" s="834" t="s">
        <v>1491</v>
      </c>
      <c r="F615" s="832" t="s">
        <v>1463</v>
      </c>
      <c r="G615" s="832" t="s">
        <v>1651</v>
      </c>
      <c r="H615" s="832" t="s">
        <v>612</v>
      </c>
      <c r="I615" s="832" t="s">
        <v>1431</v>
      </c>
      <c r="J615" s="832" t="s">
        <v>1432</v>
      </c>
      <c r="K615" s="832" t="s">
        <v>1433</v>
      </c>
      <c r="L615" s="835">
        <v>58.77</v>
      </c>
      <c r="M615" s="835">
        <v>58.77</v>
      </c>
      <c r="N615" s="832">
        <v>1</v>
      </c>
      <c r="O615" s="836">
        <v>0.5</v>
      </c>
      <c r="P615" s="835">
        <v>58.77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13</v>
      </c>
      <c r="B616" s="832" t="s">
        <v>1462</v>
      </c>
      <c r="C616" s="832" t="s">
        <v>1468</v>
      </c>
      <c r="D616" s="833" t="s">
        <v>2865</v>
      </c>
      <c r="E616" s="834" t="s">
        <v>1491</v>
      </c>
      <c r="F616" s="832" t="s">
        <v>1463</v>
      </c>
      <c r="G616" s="832" t="s">
        <v>1656</v>
      </c>
      <c r="H616" s="832" t="s">
        <v>577</v>
      </c>
      <c r="I616" s="832" t="s">
        <v>1924</v>
      </c>
      <c r="J616" s="832" t="s">
        <v>1925</v>
      </c>
      <c r="K616" s="832" t="s">
        <v>1926</v>
      </c>
      <c r="L616" s="835">
        <v>141.25</v>
      </c>
      <c r="M616" s="835">
        <v>706.25</v>
      </c>
      <c r="N616" s="832">
        <v>5</v>
      </c>
      <c r="O616" s="836">
        <v>2.5</v>
      </c>
      <c r="P616" s="835">
        <v>423.75</v>
      </c>
      <c r="Q616" s="837">
        <v>0.6</v>
      </c>
      <c r="R616" s="832">
        <v>3</v>
      </c>
      <c r="S616" s="837">
        <v>0.6</v>
      </c>
      <c r="T616" s="836">
        <v>1.5</v>
      </c>
      <c r="U616" s="838">
        <v>0.6</v>
      </c>
    </row>
    <row r="617" spans="1:21" ht="14.4" customHeight="1" x14ac:dyDescent="0.3">
      <c r="A617" s="831">
        <v>13</v>
      </c>
      <c r="B617" s="832" t="s">
        <v>1462</v>
      </c>
      <c r="C617" s="832" t="s">
        <v>1468</v>
      </c>
      <c r="D617" s="833" t="s">
        <v>2865</v>
      </c>
      <c r="E617" s="834" t="s">
        <v>1491</v>
      </c>
      <c r="F617" s="832" t="s">
        <v>1463</v>
      </c>
      <c r="G617" s="832" t="s">
        <v>1656</v>
      </c>
      <c r="H617" s="832" t="s">
        <v>612</v>
      </c>
      <c r="I617" s="832" t="s">
        <v>1413</v>
      </c>
      <c r="J617" s="832" t="s">
        <v>1414</v>
      </c>
      <c r="K617" s="832" t="s">
        <v>1415</v>
      </c>
      <c r="L617" s="835">
        <v>141.25</v>
      </c>
      <c r="M617" s="835">
        <v>1836.25</v>
      </c>
      <c r="N617" s="832">
        <v>13</v>
      </c>
      <c r="O617" s="836">
        <v>5.5</v>
      </c>
      <c r="P617" s="835">
        <v>988.75</v>
      </c>
      <c r="Q617" s="837">
        <v>0.53846153846153844</v>
      </c>
      <c r="R617" s="832">
        <v>7</v>
      </c>
      <c r="S617" s="837">
        <v>0.53846153846153844</v>
      </c>
      <c r="T617" s="836">
        <v>3</v>
      </c>
      <c r="U617" s="838">
        <v>0.54545454545454541</v>
      </c>
    </row>
    <row r="618" spans="1:21" ht="14.4" customHeight="1" x14ac:dyDescent="0.3">
      <c r="A618" s="831">
        <v>13</v>
      </c>
      <c r="B618" s="832" t="s">
        <v>1462</v>
      </c>
      <c r="C618" s="832" t="s">
        <v>1468</v>
      </c>
      <c r="D618" s="833" t="s">
        <v>2865</v>
      </c>
      <c r="E618" s="834" t="s">
        <v>1491</v>
      </c>
      <c r="F618" s="832" t="s">
        <v>1463</v>
      </c>
      <c r="G618" s="832" t="s">
        <v>1656</v>
      </c>
      <c r="H618" s="832" t="s">
        <v>577</v>
      </c>
      <c r="I618" s="832" t="s">
        <v>1657</v>
      </c>
      <c r="J618" s="832" t="s">
        <v>1414</v>
      </c>
      <c r="K618" s="832" t="s">
        <v>1658</v>
      </c>
      <c r="L618" s="835">
        <v>423.75</v>
      </c>
      <c r="M618" s="835">
        <v>423.75</v>
      </c>
      <c r="N618" s="832">
        <v>1</v>
      </c>
      <c r="O618" s="836">
        <v>1</v>
      </c>
      <c r="P618" s="835">
        <v>423.75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13</v>
      </c>
      <c r="B619" s="832" t="s">
        <v>1462</v>
      </c>
      <c r="C619" s="832" t="s">
        <v>1468</v>
      </c>
      <c r="D619" s="833" t="s">
        <v>2865</v>
      </c>
      <c r="E619" s="834" t="s">
        <v>1491</v>
      </c>
      <c r="F619" s="832" t="s">
        <v>1463</v>
      </c>
      <c r="G619" s="832" t="s">
        <v>1666</v>
      </c>
      <c r="H619" s="832" t="s">
        <v>612</v>
      </c>
      <c r="I619" s="832" t="s">
        <v>1345</v>
      </c>
      <c r="J619" s="832" t="s">
        <v>635</v>
      </c>
      <c r="K619" s="832" t="s">
        <v>1346</v>
      </c>
      <c r="L619" s="835">
        <v>48.42</v>
      </c>
      <c r="M619" s="835">
        <v>96.84</v>
      </c>
      <c r="N619" s="832">
        <v>2</v>
      </c>
      <c r="O619" s="836">
        <v>1</v>
      </c>
      <c r="P619" s="835">
        <v>96.84</v>
      </c>
      <c r="Q619" s="837">
        <v>1</v>
      </c>
      <c r="R619" s="832">
        <v>2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13</v>
      </c>
      <c r="B620" s="832" t="s">
        <v>1462</v>
      </c>
      <c r="C620" s="832" t="s">
        <v>1468</v>
      </c>
      <c r="D620" s="833" t="s">
        <v>2865</v>
      </c>
      <c r="E620" s="834" t="s">
        <v>1491</v>
      </c>
      <c r="F620" s="832" t="s">
        <v>1463</v>
      </c>
      <c r="G620" s="832" t="s">
        <v>2309</v>
      </c>
      <c r="H620" s="832" t="s">
        <v>577</v>
      </c>
      <c r="I620" s="832" t="s">
        <v>2310</v>
      </c>
      <c r="J620" s="832" t="s">
        <v>2311</v>
      </c>
      <c r="K620" s="832" t="s">
        <v>2312</v>
      </c>
      <c r="L620" s="835">
        <v>700.43</v>
      </c>
      <c r="M620" s="835">
        <v>700.43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13</v>
      </c>
      <c r="B621" s="832" t="s">
        <v>1462</v>
      </c>
      <c r="C621" s="832" t="s">
        <v>1468</v>
      </c>
      <c r="D621" s="833" t="s">
        <v>2865</v>
      </c>
      <c r="E621" s="834" t="s">
        <v>1491</v>
      </c>
      <c r="F621" s="832" t="s">
        <v>1463</v>
      </c>
      <c r="G621" s="832" t="s">
        <v>1671</v>
      </c>
      <c r="H621" s="832" t="s">
        <v>577</v>
      </c>
      <c r="I621" s="832" t="s">
        <v>1932</v>
      </c>
      <c r="J621" s="832" t="s">
        <v>770</v>
      </c>
      <c r="K621" s="832" t="s">
        <v>1933</v>
      </c>
      <c r="L621" s="835">
        <v>32.25</v>
      </c>
      <c r="M621" s="835">
        <v>64.5</v>
      </c>
      <c r="N621" s="832">
        <v>2</v>
      </c>
      <c r="O621" s="836">
        <v>1.5</v>
      </c>
      <c r="P621" s="835">
        <v>32.25</v>
      </c>
      <c r="Q621" s="837">
        <v>0.5</v>
      </c>
      <c r="R621" s="832">
        <v>1</v>
      </c>
      <c r="S621" s="837">
        <v>0.5</v>
      </c>
      <c r="T621" s="836">
        <v>0.5</v>
      </c>
      <c r="U621" s="838">
        <v>0.33333333333333331</v>
      </c>
    </row>
    <row r="622" spans="1:21" ht="14.4" customHeight="1" x14ac:dyDescent="0.3">
      <c r="A622" s="831">
        <v>13</v>
      </c>
      <c r="B622" s="832" t="s">
        <v>1462</v>
      </c>
      <c r="C622" s="832" t="s">
        <v>1468</v>
      </c>
      <c r="D622" s="833" t="s">
        <v>2865</v>
      </c>
      <c r="E622" s="834" t="s">
        <v>1491</v>
      </c>
      <c r="F622" s="832" t="s">
        <v>1463</v>
      </c>
      <c r="G622" s="832" t="s">
        <v>1682</v>
      </c>
      <c r="H622" s="832" t="s">
        <v>577</v>
      </c>
      <c r="I622" s="832" t="s">
        <v>1683</v>
      </c>
      <c r="J622" s="832" t="s">
        <v>1684</v>
      </c>
      <c r="K622" s="832" t="s">
        <v>1685</v>
      </c>
      <c r="L622" s="835">
        <v>87.67</v>
      </c>
      <c r="M622" s="835">
        <v>175.34</v>
      </c>
      <c r="N622" s="832">
        <v>2</v>
      </c>
      <c r="O622" s="836">
        <v>0.5</v>
      </c>
      <c r="P622" s="835">
        <v>175.34</v>
      </c>
      <c r="Q622" s="837">
        <v>1</v>
      </c>
      <c r="R622" s="832">
        <v>2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13</v>
      </c>
      <c r="B623" s="832" t="s">
        <v>1462</v>
      </c>
      <c r="C623" s="832" t="s">
        <v>1468</v>
      </c>
      <c r="D623" s="833" t="s">
        <v>2865</v>
      </c>
      <c r="E623" s="834" t="s">
        <v>1491</v>
      </c>
      <c r="F623" s="832" t="s">
        <v>1463</v>
      </c>
      <c r="G623" s="832" t="s">
        <v>1961</v>
      </c>
      <c r="H623" s="832" t="s">
        <v>612</v>
      </c>
      <c r="I623" s="832" t="s">
        <v>1359</v>
      </c>
      <c r="J623" s="832" t="s">
        <v>881</v>
      </c>
      <c r="K623" s="832" t="s">
        <v>1360</v>
      </c>
      <c r="L623" s="835">
        <v>0</v>
      </c>
      <c r="M623" s="835">
        <v>0</v>
      </c>
      <c r="N623" s="832">
        <v>1</v>
      </c>
      <c r="O623" s="836">
        <v>0.5</v>
      </c>
      <c r="P623" s="835">
        <v>0</v>
      </c>
      <c r="Q623" s="837"/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13</v>
      </c>
      <c r="B624" s="832" t="s">
        <v>1462</v>
      </c>
      <c r="C624" s="832" t="s">
        <v>1468</v>
      </c>
      <c r="D624" s="833" t="s">
        <v>2865</v>
      </c>
      <c r="E624" s="834" t="s">
        <v>1491</v>
      </c>
      <c r="F624" s="832" t="s">
        <v>1463</v>
      </c>
      <c r="G624" s="832" t="s">
        <v>1698</v>
      </c>
      <c r="H624" s="832" t="s">
        <v>577</v>
      </c>
      <c r="I624" s="832" t="s">
        <v>1699</v>
      </c>
      <c r="J624" s="832" t="s">
        <v>958</v>
      </c>
      <c r="K624" s="832" t="s">
        <v>1700</v>
      </c>
      <c r="L624" s="835">
        <v>98.2</v>
      </c>
      <c r="M624" s="835">
        <v>98.2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13</v>
      </c>
      <c r="B625" s="832" t="s">
        <v>1462</v>
      </c>
      <c r="C625" s="832" t="s">
        <v>1468</v>
      </c>
      <c r="D625" s="833" t="s">
        <v>2865</v>
      </c>
      <c r="E625" s="834" t="s">
        <v>1491</v>
      </c>
      <c r="F625" s="832" t="s">
        <v>1463</v>
      </c>
      <c r="G625" s="832" t="s">
        <v>1705</v>
      </c>
      <c r="H625" s="832" t="s">
        <v>612</v>
      </c>
      <c r="I625" s="832" t="s">
        <v>1396</v>
      </c>
      <c r="J625" s="832" t="s">
        <v>668</v>
      </c>
      <c r="K625" s="832" t="s">
        <v>1397</v>
      </c>
      <c r="L625" s="835">
        <v>0</v>
      </c>
      <c r="M625" s="835">
        <v>0</v>
      </c>
      <c r="N625" s="832">
        <v>1</v>
      </c>
      <c r="O625" s="836">
        <v>0.5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13</v>
      </c>
      <c r="B626" s="832" t="s">
        <v>1462</v>
      </c>
      <c r="C626" s="832" t="s">
        <v>1468</v>
      </c>
      <c r="D626" s="833" t="s">
        <v>2865</v>
      </c>
      <c r="E626" s="834" t="s">
        <v>1491</v>
      </c>
      <c r="F626" s="832" t="s">
        <v>1463</v>
      </c>
      <c r="G626" s="832" t="s">
        <v>1710</v>
      </c>
      <c r="H626" s="832" t="s">
        <v>577</v>
      </c>
      <c r="I626" s="832" t="s">
        <v>1711</v>
      </c>
      <c r="J626" s="832" t="s">
        <v>1712</v>
      </c>
      <c r="K626" s="832" t="s">
        <v>1713</v>
      </c>
      <c r="L626" s="835">
        <v>75.819999999999993</v>
      </c>
      <c r="M626" s="835">
        <v>151.63999999999999</v>
      </c>
      <c r="N626" s="832">
        <v>2</v>
      </c>
      <c r="O626" s="836">
        <v>2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13</v>
      </c>
      <c r="B627" s="832" t="s">
        <v>1462</v>
      </c>
      <c r="C627" s="832" t="s">
        <v>1468</v>
      </c>
      <c r="D627" s="833" t="s">
        <v>2865</v>
      </c>
      <c r="E627" s="834" t="s">
        <v>1491</v>
      </c>
      <c r="F627" s="832" t="s">
        <v>1463</v>
      </c>
      <c r="G627" s="832" t="s">
        <v>1714</v>
      </c>
      <c r="H627" s="832" t="s">
        <v>612</v>
      </c>
      <c r="I627" s="832" t="s">
        <v>1308</v>
      </c>
      <c r="J627" s="832" t="s">
        <v>1029</v>
      </c>
      <c r="K627" s="832" t="s">
        <v>1309</v>
      </c>
      <c r="L627" s="835">
        <v>154.36000000000001</v>
      </c>
      <c r="M627" s="835">
        <v>617.44000000000005</v>
      </c>
      <c r="N627" s="832">
        <v>4</v>
      </c>
      <c r="O627" s="836">
        <v>3</v>
      </c>
      <c r="P627" s="835">
        <v>463.08000000000004</v>
      </c>
      <c r="Q627" s="837">
        <v>0.75</v>
      </c>
      <c r="R627" s="832">
        <v>3</v>
      </c>
      <c r="S627" s="837">
        <v>0.75</v>
      </c>
      <c r="T627" s="836">
        <v>2.5</v>
      </c>
      <c r="U627" s="838">
        <v>0.83333333333333337</v>
      </c>
    </row>
    <row r="628" spans="1:21" ht="14.4" customHeight="1" x14ac:dyDescent="0.3">
      <c r="A628" s="831">
        <v>13</v>
      </c>
      <c r="B628" s="832" t="s">
        <v>1462</v>
      </c>
      <c r="C628" s="832" t="s">
        <v>1468</v>
      </c>
      <c r="D628" s="833" t="s">
        <v>2865</v>
      </c>
      <c r="E628" s="834" t="s">
        <v>1491</v>
      </c>
      <c r="F628" s="832" t="s">
        <v>1463</v>
      </c>
      <c r="G628" s="832" t="s">
        <v>1714</v>
      </c>
      <c r="H628" s="832" t="s">
        <v>612</v>
      </c>
      <c r="I628" s="832" t="s">
        <v>1721</v>
      </c>
      <c r="J628" s="832" t="s">
        <v>1722</v>
      </c>
      <c r="K628" s="832" t="s">
        <v>1723</v>
      </c>
      <c r="L628" s="835">
        <v>149.52000000000001</v>
      </c>
      <c r="M628" s="835">
        <v>149.52000000000001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13</v>
      </c>
      <c r="B629" s="832" t="s">
        <v>1462</v>
      </c>
      <c r="C629" s="832" t="s">
        <v>1468</v>
      </c>
      <c r="D629" s="833" t="s">
        <v>2865</v>
      </c>
      <c r="E629" s="834" t="s">
        <v>1491</v>
      </c>
      <c r="F629" s="832" t="s">
        <v>1463</v>
      </c>
      <c r="G629" s="832" t="s">
        <v>1714</v>
      </c>
      <c r="H629" s="832" t="s">
        <v>612</v>
      </c>
      <c r="I629" s="832" t="s">
        <v>1724</v>
      </c>
      <c r="J629" s="832" t="s">
        <v>1725</v>
      </c>
      <c r="K629" s="832" t="s">
        <v>1726</v>
      </c>
      <c r="L629" s="835">
        <v>75.73</v>
      </c>
      <c r="M629" s="835">
        <v>302.92</v>
      </c>
      <c r="N629" s="832">
        <v>4</v>
      </c>
      <c r="O629" s="836">
        <v>2</v>
      </c>
      <c r="P629" s="835">
        <v>227.19</v>
      </c>
      <c r="Q629" s="837">
        <v>0.75</v>
      </c>
      <c r="R629" s="832">
        <v>3</v>
      </c>
      <c r="S629" s="837">
        <v>0.75</v>
      </c>
      <c r="T629" s="836">
        <v>1</v>
      </c>
      <c r="U629" s="838">
        <v>0.5</v>
      </c>
    </row>
    <row r="630" spans="1:21" ht="14.4" customHeight="1" x14ac:dyDescent="0.3">
      <c r="A630" s="831">
        <v>13</v>
      </c>
      <c r="B630" s="832" t="s">
        <v>1462</v>
      </c>
      <c r="C630" s="832" t="s">
        <v>1468</v>
      </c>
      <c r="D630" s="833" t="s">
        <v>2865</v>
      </c>
      <c r="E630" s="834" t="s">
        <v>1491</v>
      </c>
      <c r="F630" s="832" t="s">
        <v>1463</v>
      </c>
      <c r="G630" s="832" t="s">
        <v>1714</v>
      </c>
      <c r="H630" s="832" t="s">
        <v>577</v>
      </c>
      <c r="I630" s="832" t="s">
        <v>1727</v>
      </c>
      <c r="J630" s="832" t="s">
        <v>1029</v>
      </c>
      <c r="K630" s="832" t="s">
        <v>1309</v>
      </c>
      <c r="L630" s="835">
        <v>154.36000000000001</v>
      </c>
      <c r="M630" s="835">
        <v>463.08000000000004</v>
      </c>
      <c r="N630" s="832">
        <v>3</v>
      </c>
      <c r="O630" s="836">
        <v>3</v>
      </c>
      <c r="P630" s="835">
        <v>308.72000000000003</v>
      </c>
      <c r="Q630" s="837">
        <v>0.66666666666666663</v>
      </c>
      <c r="R630" s="832">
        <v>2</v>
      </c>
      <c r="S630" s="837">
        <v>0.66666666666666663</v>
      </c>
      <c r="T630" s="836">
        <v>2</v>
      </c>
      <c r="U630" s="838">
        <v>0.66666666666666663</v>
      </c>
    </row>
    <row r="631" spans="1:21" ht="14.4" customHeight="1" x14ac:dyDescent="0.3">
      <c r="A631" s="831">
        <v>13</v>
      </c>
      <c r="B631" s="832" t="s">
        <v>1462</v>
      </c>
      <c r="C631" s="832" t="s">
        <v>1468</v>
      </c>
      <c r="D631" s="833" t="s">
        <v>2865</v>
      </c>
      <c r="E631" s="834" t="s">
        <v>1493</v>
      </c>
      <c r="F631" s="832" t="s">
        <v>1463</v>
      </c>
      <c r="G631" s="832" t="s">
        <v>1524</v>
      </c>
      <c r="H631" s="832" t="s">
        <v>577</v>
      </c>
      <c r="I631" s="832" t="s">
        <v>2023</v>
      </c>
      <c r="J631" s="832" t="s">
        <v>640</v>
      </c>
      <c r="K631" s="832" t="s">
        <v>1407</v>
      </c>
      <c r="L631" s="835">
        <v>129.75</v>
      </c>
      <c r="M631" s="835">
        <v>389.25</v>
      </c>
      <c r="N631" s="832">
        <v>3</v>
      </c>
      <c r="O631" s="836">
        <v>1</v>
      </c>
      <c r="P631" s="835">
        <v>389.25</v>
      </c>
      <c r="Q631" s="837">
        <v>1</v>
      </c>
      <c r="R631" s="832">
        <v>3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13</v>
      </c>
      <c r="B632" s="832" t="s">
        <v>1462</v>
      </c>
      <c r="C632" s="832" t="s">
        <v>1468</v>
      </c>
      <c r="D632" s="833" t="s">
        <v>2865</v>
      </c>
      <c r="E632" s="834" t="s">
        <v>1493</v>
      </c>
      <c r="F632" s="832" t="s">
        <v>1463</v>
      </c>
      <c r="G632" s="832" t="s">
        <v>1524</v>
      </c>
      <c r="H632" s="832" t="s">
        <v>612</v>
      </c>
      <c r="I632" s="832" t="s">
        <v>1528</v>
      </c>
      <c r="J632" s="832" t="s">
        <v>1526</v>
      </c>
      <c r="K632" s="832" t="s">
        <v>1407</v>
      </c>
      <c r="L632" s="835">
        <v>129.75</v>
      </c>
      <c r="M632" s="835">
        <v>1946.25</v>
      </c>
      <c r="N632" s="832">
        <v>15</v>
      </c>
      <c r="O632" s="836">
        <v>6</v>
      </c>
      <c r="P632" s="835">
        <v>1038</v>
      </c>
      <c r="Q632" s="837">
        <v>0.53333333333333333</v>
      </c>
      <c r="R632" s="832">
        <v>8</v>
      </c>
      <c r="S632" s="837">
        <v>0.53333333333333333</v>
      </c>
      <c r="T632" s="836">
        <v>3</v>
      </c>
      <c r="U632" s="838">
        <v>0.5</v>
      </c>
    </row>
    <row r="633" spans="1:21" ht="14.4" customHeight="1" x14ac:dyDescent="0.3">
      <c r="A633" s="831">
        <v>13</v>
      </c>
      <c r="B633" s="832" t="s">
        <v>1462</v>
      </c>
      <c r="C633" s="832" t="s">
        <v>1468</v>
      </c>
      <c r="D633" s="833" t="s">
        <v>2865</v>
      </c>
      <c r="E633" s="834" t="s">
        <v>1493</v>
      </c>
      <c r="F633" s="832" t="s">
        <v>1463</v>
      </c>
      <c r="G633" s="832" t="s">
        <v>1524</v>
      </c>
      <c r="H633" s="832" t="s">
        <v>577</v>
      </c>
      <c r="I633" s="832" t="s">
        <v>2313</v>
      </c>
      <c r="J633" s="832" t="s">
        <v>1532</v>
      </c>
      <c r="K633" s="832" t="s">
        <v>2020</v>
      </c>
      <c r="L633" s="835">
        <v>164.52</v>
      </c>
      <c r="M633" s="835">
        <v>987.12000000000012</v>
      </c>
      <c r="N633" s="832">
        <v>6</v>
      </c>
      <c r="O633" s="836">
        <v>1</v>
      </c>
      <c r="P633" s="835">
        <v>987.12000000000012</v>
      </c>
      <c r="Q633" s="837">
        <v>1</v>
      </c>
      <c r="R633" s="832">
        <v>6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13</v>
      </c>
      <c r="B634" s="832" t="s">
        <v>1462</v>
      </c>
      <c r="C634" s="832" t="s">
        <v>1468</v>
      </c>
      <c r="D634" s="833" t="s">
        <v>2865</v>
      </c>
      <c r="E634" s="834" t="s">
        <v>1493</v>
      </c>
      <c r="F634" s="832" t="s">
        <v>1463</v>
      </c>
      <c r="G634" s="832" t="s">
        <v>1863</v>
      </c>
      <c r="H634" s="832" t="s">
        <v>577</v>
      </c>
      <c r="I634" s="832" t="s">
        <v>1864</v>
      </c>
      <c r="J634" s="832" t="s">
        <v>1865</v>
      </c>
      <c r="K634" s="832" t="s">
        <v>1866</v>
      </c>
      <c r="L634" s="835">
        <v>97.96</v>
      </c>
      <c r="M634" s="835">
        <v>97.96</v>
      </c>
      <c r="N634" s="832">
        <v>1</v>
      </c>
      <c r="O634" s="836">
        <v>0.5</v>
      </c>
      <c r="P634" s="835">
        <v>97.96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13</v>
      </c>
      <c r="B635" s="832" t="s">
        <v>1462</v>
      </c>
      <c r="C635" s="832" t="s">
        <v>1468</v>
      </c>
      <c r="D635" s="833" t="s">
        <v>2865</v>
      </c>
      <c r="E635" s="834" t="s">
        <v>1493</v>
      </c>
      <c r="F635" s="832" t="s">
        <v>1463</v>
      </c>
      <c r="G635" s="832" t="s">
        <v>1566</v>
      </c>
      <c r="H635" s="832" t="s">
        <v>577</v>
      </c>
      <c r="I635" s="832" t="s">
        <v>1567</v>
      </c>
      <c r="J635" s="832" t="s">
        <v>1568</v>
      </c>
      <c r="K635" s="832" t="s">
        <v>674</v>
      </c>
      <c r="L635" s="835">
        <v>75.819999999999993</v>
      </c>
      <c r="M635" s="835">
        <v>303.27999999999997</v>
      </c>
      <c r="N635" s="832">
        <v>4</v>
      </c>
      <c r="O635" s="836">
        <v>2</v>
      </c>
      <c r="P635" s="835">
        <v>303.27999999999997</v>
      </c>
      <c r="Q635" s="837">
        <v>1</v>
      </c>
      <c r="R635" s="832">
        <v>4</v>
      </c>
      <c r="S635" s="837">
        <v>1</v>
      </c>
      <c r="T635" s="836">
        <v>2</v>
      </c>
      <c r="U635" s="838">
        <v>1</v>
      </c>
    </row>
    <row r="636" spans="1:21" ht="14.4" customHeight="1" x14ac:dyDescent="0.3">
      <c r="A636" s="831">
        <v>13</v>
      </c>
      <c r="B636" s="832" t="s">
        <v>1462</v>
      </c>
      <c r="C636" s="832" t="s">
        <v>1468</v>
      </c>
      <c r="D636" s="833" t="s">
        <v>2865</v>
      </c>
      <c r="E636" s="834" t="s">
        <v>1493</v>
      </c>
      <c r="F636" s="832" t="s">
        <v>1463</v>
      </c>
      <c r="G636" s="832" t="s">
        <v>1589</v>
      </c>
      <c r="H636" s="832" t="s">
        <v>577</v>
      </c>
      <c r="I636" s="832" t="s">
        <v>1593</v>
      </c>
      <c r="J636" s="832" t="s">
        <v>852</v>
      </c>
      <c r="K636" s="832" t="s">
        <v>639</v>
      </c>
      <c r="L636" s="835">
        <v>42.05</v>
      </c>
      <c r="M636" s="835">
        <v>756.90000000000009</v>
      </c>
      <c r="N636" s="832">
        <v>18</v>
      </c>
      <c r="O636" s="836">
        <v>15</v>
      </c>
      <c r="P636" s="835">
        <v>588.70000000000005</v>
      </c>
      <c r="Q636" s="837">
        <v>0.77777777777777779</v>
      </c>
      <c r="R636" s="832">
        <v>14</v>
      </c>
      <c r="S636" s="837">
        <v>0.77777777777777779</v>
      </c>
      <c r="T636" s="836">
        <v>11</v>
      </c>
      <c r="U636" s="838">
        <v>0.73333333333333328</v>
      </c>
    </row>
    <row r="637" spans="1:21" ht="14.4" customHeight="1" x14ac:dyDescent="0.3">
      <c r="A637" s="831">
        <v>13</v>
      </c>
      <c r="B637" s="832" t="s">
        <v>1462</v>
      </c>
      <c r="C637" s="832" t="s">
        <v>1468</v>
      </c>
      <c r="D637" s="833" t="s">
        <v>2865</v>
      </c>
      <c r="E637" s="834" t="s">
        <v>1493</v>
      </c>
      <c r="F637" s="832" t="s">
        <v>1463</v>
      </c>
      <c r="G637" s="832" t="s">
        <v>1621</v>
      </c>
      <c r="H637" s="832" t="s">
        <v>612</v>
      </c>
      <c r="I637" s="832" t="s">
        <v>2314</v>
      </c>
      <c r="J637" s="832" t="s">
        <v>2315</v>
      </c>
      <c r="K637" s="832" t="s">
        <v>2316</v>
      </c>
      <c r="L637" s="835">
        <v>120.15</v>
      </c>
      <c r="M637" s="835">
        <v>120.15</v>
      </c>
      <c r="N637" s="832">
        <v>1</v>
      </c>
      <c r="O637" s="836">
        <v>1</v>
      </c>
      <c r="P637" s="835">
        <v>120.15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13</v>
      </c>
      <c r="B638" s="832" t="s">
        <v>1462</v>
      </c>
      <c r="C638" s="832" t="s">
        <v>1468</v>
      </c>
      <c r="D638" s="833" t="s">
        <v>2865</v>
      </c>
      <c r="E638" s="834" t="s">
        <v>1493</v>
      </c>
      <c r="F638" s="832" t="s">
        <v>1463</v>
      </c>
      <c r="G638" s="832" t="s">
        <v>1625</v>
      </c>
      <c r="H638" s="832" t="s">
        <v>577</v>
      </c>
      <c r="I638" s="832" t="s">
        <v>1626</v>
      </c>
      <c r="J638" s="832" t="s">
        <v>1627</v>
      </c>
      <c r="K638" s="832" t="s">
        <v>1628</v>
      </c>
      <c r="L638" s="835">
        <v>121.07</v>
      </c>
      <c r="M638" s="835">
        <v>968.55999999999972</v>
      </c>
      <c r="N638" s="832">
        <v>8</v>
      </c>
      <c r="O638" s="836">
        <v>6.5</v>
      </c>
      <c r="P638" s="835">
        <v>847.48999999999978</v>
      </c>
      <c r="Q638" s="837">
        <v>0.875</v>
      </c>
      <c r="R638" s="832">
        <v>7</v>
      </c>
      <c r="S638" s="837">
        <v>0.875</v>
      </c>
      <c r="T638" s="836">
        <v>6</v>
      </c>
      <c r="U638" s="838">
        <v>0.92307692307692313</v>
      </c>
    </row>
    <row r="639" spans="1:21" ht="14.4" customHeight="1" x14ac:dyDescent="0.3">
      <c r="A639" s="831">
        <v>13</v>
      </c>
      <c r="B639" s="832" t="s">
        <v>1462</v>
      </c>
      <c r="C639" s="832" t="s">
        <v>1468</v>
      </c>
      <c r="D639" s="833" t="s">
        <v>2865</v>
      </c>
      <c r="E639" s="834" t="s">
        <v>1493</v>
      </c>
      <c r="F639" s="832" t="s">
        <v>1463</v>
      </c>
      <c r="G639" s="832" t="s">
        <v>2317</v>
      </c>
      <c r="H639" s="832" t="s">
        <v>577</v>
      </c>
      <c r="I639" s="832" t="s">
        <v>2318</v>
      </c>
      <c r="J639" s="832" t="s">
        <v>2319</v>
      </c>
      <c r="K639" s="832" t="s">
        <v>2320</v>
      </c>
      <c r="L639" s="835">
        <v>848.49</v>
      </c>
      <c r="M639" s="835">
        <v>1696.98</v>
      </c>
      <c r="N639" s="832">
        <v>2</v>
      </c>
      <c r="O639" s="836">
        <v>1</v>
      </c>
      <c r="P639" s="835">
        <v>1696.98</v>
      </c>
      <c r="Q639" s="837">
        <v>1</v>
      </c>
      <c r="R639" s="832">
        <v>2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13</v>
      </c>
      <c r="B640" s="832" t="s">
        <v>1462</v>
      </c>
      <c r="C640" s="832" t="s">
        <v>1468</v>
      </c>
      <c r="D640" s="833" t="s">
        <v>2865</v>
      </c>
      <c r="E640" s="834" t="s">
        <v>1493</v>
      </c>
      <c r="F640" s="832" t="s">
        <v>1463</v>
      </c>
      <c r="G640" s="832" t="s">
        <v>1894</v>
      </c>
      <c r="H640" s="832" t="s">
        <v>577</v>
      </c>
      <c r="I640" s="832" t="s">
        <v>2321</v>
      </c>
      <c r="J640" s="832" t="s">
        <v>1116</v>
      </c>
      <c r="K640" s="832" t="s">
        <v>2322</v>
      </c>
      <c r="L640" s="835">
        <v>0</v>
      </c>
      <c r="M640" s="835">
        <v>0</v>
      </c>
      <c r="N640" s="832">
        <v>1</v>
      </c>
      <c r="O640" s="836">
        <v>1</v>
      </c>
      <c r="P640" s="835">
        <v>0</v>
      </c>
      <c r="Q640" s="837"/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13</v>
      </c>
      <c r="B641" s="832" t="s">
        <v>1462</v>
      </c>
      <c r="C641" s="832" t="s">
        <v>1468</v>
      </c>
      <c r="D641" s="833" t="s">
        <v>2865</v>
      </c>
      <c r="E641" s="834" t="s">
        <v>1493</v>
      </c>
      <c r="F641" s="832" t="s">
        <v>1463</v>
      </c>
      <c r="G641" s="832" t="s">
        <v>1648</v>
      </c>
      <c r="H641" s="832" t="s">
        <v>577</v>
      </c>
      <c r="I641" s="832" t="s">
        <v>1649</v>
      </c>
      <c r="J641" s="832" t="s">
        <v>892</v>
      </c>
      <c r="K641" s="832" t="s">
        <v>1650</v>
      </c>
      <c r="L641" s="835">
        <v>147.85</v>
      </c>
      <c r="M641" s="835">
        <v>295.7</v>
      </c>
      <c r="N641" s="832">
        <v>2</v>
      </c>
      <c r="O641" s="836">
        <v>2</v>
      </c>
      <c r="P641" s="835">
        <v>147.85</v>
      </c>
      <c r="Q641" s="837">
        <v>0.5</v>
      </c>
      <c r="R641" s="832">
        <v>1</v>
      </c>
      <c r="S641" s="837">
        <v>0.5</v>
      </c>
      <c r="T641" s="836">
        <v>1</v>
      </c>
      <c r="U641" s="838">
        <v>0.5</v>
      </c>
    </row>
    <row r="642" spans="1:21" ht="14.4" customHeight="1" x14ac:dyDescent="0.3">
      <c r="A642" s="831">
        <v>13</v>
      </c>
      <c r="B642" s="832" t="s">
        <v>1462</v>
      </c>
      <c r="C642" s="832" t="s">
        <v>1468</v>
      </c>
      <c r="D642" s="833" t="s">
        <v>2865</v>
      </c>
      <c r="E642" s="834" t="s">
        <v>1493</v>
      </c>
      <c r="F642" s="832" t="s">
        <v>1463</v>
      </c>
      <c r="G642" s="832" t="s">
        <v>2208</v>
      </c>
      <c r="H642" s="832" t="s">
        <v>612</v>
      </c>
      <c r="I642" s="832" t="s">
        <v>1437</v>
      </c>
      <c r="J642" s="832" t="s">
        <v>739</v>
      </c>
      <c r="K642" s="832" t="s">
        <v>1438</v>
      </c>
      <c r="L642" s="835">
        <v>58.77</v>
      </c>
      <c r="M642" s="835">
        <v>58.77</v>
      </c>
      <c r="N642" s="832">
        <v>1</v>
      </c>
      <c r="O642" s="836">
        <v>1</v>
      </c>
      <c r="P642" s="835">
        <v>58.77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13</v>
      </c>
      <c r="B643" s="832" t="s">
        <v>1462</v>
      </c>
      <c r="C643" s="832" t="s">
        <v>1468</v>
      </c>
      <c r="D643" s="833" t="s">
        <v>2865</v>
      </c>
      <c r="E643" s="834" t="s">
        <v>1493</v>
      </c>
      <c r="F643" s="832" t="s">
        <v>1463</v>
      </c>
      <c r="G643" s="832" t="s">
        <v>2120</v>
      </c>
      <c r="H643" s="832" t="s">
        <v>577</v>
      </c>
      <c r="I643" s="832" t="s">
        <v>2323</v>
      </c>
      <c r="J643" s="832" t="s">
        <v>2122</v>
      </c>
      <c r="K643" s="832" t="s">
        <v>2324</v>
      </c>
      <c r="L643" s="835">
        <v>73.45</v>
      </c>
      <c r="M643" s="835">
        <v>220.35000000000002</v>
      </c>
      <c r="N643" s="832">
        <v>3</v>
      </c>
      <c r="O643" s="836">
        <v>1</v>
      </c>
      <c r="P643" s="835">
        <v>220.35000000000002</v>
      </c>
      <c r="Q643" s="837">
        <v>1</v>
      </c>
      <c r="R643" s="832">
        <v>3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13</v>
      </c>
      <c r="B644" s="832" t="s">
        <v>1462</v>
      </c>
      <c r="C644" s="832" t="s">
        <v>1468</v>
      </c>
      <c r="D644" s="833" t="s">
        <v>2865</v>
      </c>
      <c r="E644" s="834" t="s">
        <v>1493</v>
      </c>
      <c r="F644" s="832" t="s">
        <v>1463</v>
      </c>
      <c r="G644" s="832" t="s">
        <v>1656</v>
      </c>
      <c r="H644" s="832" t="s">
        <v>612</v>
      </c>
      <c r="I644" s="832" t="s">
        <v>1413</v>
      </c>
      <c r="J644" s="832" t="s">
        <v>1414</v>
      </c>
      <c r="K644" s="832" t="s">
        <v>1415</v>
      </c>
      <c r="L644" s="835">
        <v>141.25</v>
      </c>
      <c r="M644" s="835">
        <v>423.75</v>
      </c>
      <c r="N644" s="832">
        <v>3</v>
      </c>
      <c r="O644" s="836">
        <v>3</v>
      </c>
      <c r="P644" s="835">
        <v>141.25</v>
      </c>
      <c r="Q644" s="837">
        <v>0.33333333333333331</v>
      </c>
      <c r="R644" s="832">
        <v>1</v>
      </c>
      <c r="S644" s="837">
        <v>0.33333333333333331</v>
      </c>
      <c r="T644" s="836">
        <v>1</v>
      </c>
      <c r="U644" s="838">
        <v>0.33333333333333331</v>
      </c>
    </row>
    <row r="645" spans="1:21" ht="14.4" customHeight="1" x14ac:dyDescent="0.3">
      <c r="A645" s="831">
        <v>13</v>
      </c>
      <c r="B645" s="832" t="s">
        <v>1462</v>
      </c>
      <c r="C645" s="832" t="s">
        <v>1468</v>
      </c>
      <c r="D645" s="833" t="s">
        <v>2865</v>
      </c>
      <c r="E645" s="834" t="s">
        <v>1493</v>
      </c>
      <c r="F645" s="832" t="s">
        <v>1463</v>
      </c>
      <c r="G645" s="832" t="s">
        <v>1656</v>
      </c>
      <c r="H645" s="832" t="s">
        <v>577</v>
      </c>
      <c r="I645" s="832" t="s">
        <v>2325</v>
      </c>
      <c r="J645" s="832" t="s">
        <v>2326</v>
      </c>
      <c r="K645" s="832" t="s">
        <v>2327</v>
      </c>
      <c r="L645" s="835">
        <v>92.04</v>
      </c>
      <c r="M645" s="835">
        <v>92.04</v>
      </c>
      <c r="N645" s="832">
        <v>1</v>
      </c>
      <c r="O645" s="836">
        <v>1</v>
      </c>
      <c r="P645" s="835">
        <v>92.04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13</v>
      </c>
      <c r="B646" s="832" t="s">
        <v>1462</v>
      </c>
      <c r="C646" s="832" t="s">
        <v>1468</v>
      </c>
      <c r="D646" s="833" t="s">
        <v>2865</v>
      </c>
      <c r="E646" s="834" t="s">
        <v>1493</v>
      </c>
      <c r="F646" s="832" t="s">
        <v>1463</v>
      </c>
      <c r="G646" s="832" t="s">
        <v>1671</v>
      </c>
      <c r="H646" s="832" t="s">
        <v>577</v>
      </c>
      <c r="I646" s="832" t="s">
        <v>2328</v>
      </c>
      <c r="J646" s="832" t="s">
        <v>2329</v>
      </c>
      <c r="K646" s="832" t="s">
        <v>1674</v>
      </c>
      <c r="L646" s="835">
        <v>115.18</v>
      </c>
      <c r="M646" s="835">
        <v>115.18</v>
      </c>
      <c r="N646" s="832">
        <v>1</v>
      </c>
      <c r="O646" s="836">
        <v>1</v>
      </c>
      <c r="P646" s="835">
        <v>115.18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13</v>
      </c>
      <c r="B647" s="832" t="s">
        <v>1462</v>
      </c>
      <c r="C647" s="832" t="s">
        <v>1468</v>
      </c>
      <c r="D647" s="833" t="s">
        <v>2865</v>
      </c>
      <c r="E647" s="834" t="s">
        <v>1493</v>
      </c>
      <c r="F647" s="832" t="s">
        <v>1463</v>
      </c>
      <c r="G647" s="832" t="s">
        <v>1671</v>
      </c>
      <c r="H647" s="832" t="s">
        <v>577</v>
      </c>
      <c r="I647" s="832" t="s">
        <v>1813</v>
      </c>
      <c r="J647" s="832" t="s">
        <v>770</v>
      </c>
      <c r="K647" s="832" t="s">
        <v>1814</v>
      </c>
      <c r="L647" s="835">
        <v>103.67</v>
      </c>
      <c r="M647" s="835">
        <v>103.67</v>
      </c>
      <c r="N647" s="832">
        <v>1</v>
      </c>
      <c r="O647" s="836">
        <v>0.5</v>
      </c>
      <c r="P647" s="835">
        <v>103.67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13</v>
      </c>
      <c r="B648" s="832" t="s">
        <v>1462</v>
      </c>
      <c r="C648" s="832" t="s">
        <v>1468</v>
      </c>
      <c r="D648" s="833" t="s">
        <v>2865</v>
      </c>
      <c r="E648" s="834" t="s">
        <v>1493</v>
      </c>
      <c r="F648" s="832" t="s">
        <v>1463</v>
      </c>
      <c r="G648" s="832" t="s">
        <v>1678</v>
      </c>
      <c r="H648" s="832" t="s">
        <v>612</v>
      </c>
      <c r="I648" s="832" t="s">
        <v>2330</v>
      </c>
      <c r="J648" s="832" t="s">
        <v>1193</v>
      </c>
      <c r="K648" s="832" t="s">
        <v>1194</v>
      </c>
      <c r="L648" s="835">
        <v>115.18</v>
      </c>
      <c r="M648" s="835">
        <v>115.18</v>
      </c>
      <c r="N648" s="832">
        <v>1</v>
      </c>
      <c r="O648" s="836">
        <v>0.5</v>
      </c>
      <c r="P648" s="835">
        <v>115.18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13</v>
      </c>
      <c r="B649" s="832" t="s">
        <v>1462</v>
      </c>
      <c r="C649" s="832" t="s">
        <v>1468</v>
      </c>
      <c r="D649" s="833" t="s">
        <v>2865</v>
      </c>
      <c r="E649" s="834" t="s">
        <v>1493</v>
      </c>
      <c r="F649" s="832" t="s">
        <v>1463</v>
      </c>
      <c r="G649" s="832" t="s">
        <v>1678</v>
      </c>
      <c r="H649" s="832" t="s">
        <v>612</v>
      </c>
      <c r="I649" s="832" t="s">
        <v>2331</v>
      </c>
      <c r="J649" s="832" t="s">
        <v>1193</v>
      </c>
      <c r="K649" s="832" t="s">
        <v>2332</v>
      </c>
      <c r="L649" s="835">
        <v>57.6</v>
      </c>
      <c r="M649" s="835">
        <v>57.6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13</v>
      </c>
      <c r="B650" s="832" t="s">
        <v>1462</v>
      </c>
      <c r="C650" s="832" t="s">
        <v>1468</v>
      </c>
      <c r="D650" s="833" t="s">
        <v>2865</v>
      </c>
      <c r="E650" s="834" t="s">
        <v>1493</v>
      </c>
      <c r="F650" s="832" t="s">
        <v>1463</v>
      </c>
      <c r="G650" s="832" t="s">
        <v>1678</v>
      </c>
      <c r="H650" s="832" t="s">
        <v>577</v>
      </c>
      <c r="I650" s="832" t="s">
        <v>2333</v>
      </c>
      <c r="J650" s="832" t="s">
        <v>1193</v>
      </c>
      <c r="K650" s="832" t="s">
        <v>2334</v>
      </c>
      <c r="L650" s="835">
        <v>103.67</v>
      </c>
      <c r="M650" s="835">
        <v>103.67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13</v>
      </c>
      <c r="B651" s="832" t="s">
        <v>1462</v>
      </c>
      <c r="C651" s="832" t="s">
        <v>1468</v>
      </c>
      <c r="D651" s="833" t="s">
        <v>2865</v>
      </c>
      <c r="E651" s="834" t="s">
        <v>1493</v>
      </c>
      <c r="F651" s="832" t="s">
        <v>1463</v>
      </c>
      <c r="G651" s="832" t="s">
        <v>1825</v>
      </c>
      <c r="H651" s="832" t="s">
        <v>577</v>
      </c>
      <c r="I651" s="832" t="s">
        <v>1826</v>
      </c>
      <c r="J651" s="832" t="s">
        <v>1827</v>
      </c>
      <c r="K651" s="832" t="s">
        <v>1828</v>
      </c>
      <c r="L651" s="835">
        <v>243.64</v>
      </c>
      <c r="M651" s="835">
        <v>243.64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13</v>
      </c>
      <c r="B652" s="832" t="s">
        <v>1462</v>
      </c>
      <c r="C652" s="832" t="s">
        <v>1468</v>
      </c>
      <c r="D652" s="833" t="s">
        <v>2865</v>
      </c>
      <c r="E652" s="834" t="s">
        <v>1493</v>
      </c>
      <c r="F652" s="832" t="s">
        <v>1463</v>
      </c>
      <c r="G652" s="832" t="s">
        <v>2335</v>
      </c>
      <c r="H652" s="832" t="s">
        <v>577</v>
      </c>
      <c r="I652" s="832" t="s">
        <v>2336</v>
      </c>
      <c r="J652" s="832" t="s">
        <v>2337</v>
      </c>
      <c r="K652" s="832" t="s">
        <v>2338</v>
      </c>
      <c r="L652" s="835">
        <v>278.95</v>
      </c>
      <c r="M652" s="835">
        <v>278.95</v>
      </c>
      <c r="N652" s="832">
        <v>1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13</v>
      </c>
      <c r="B653" s="832" t="s">
        <v>1462</v>
      </c>
      <c r="C653" s="832" t="s">
        <v>1468</v>
      </c>
      <c r="D653" s="833" t="s">
        <v>2865</v>
      </c>
      <c r="E653" s="834" t="s">
        <v>1493</v>
      </c>
      <c r="F653" s="832" t="s">
        <v>1463</v>
      </c>
      <c r="G653" s="832" t="s">
        <v>1698</v>
      </c>
      <c r="H653" s="832" t="s">
        <v>577</v>
      </c>
      <c r="I653" s="832" t="s">
        <v>2089</v>
      </c>
      <c r="J653" s="832" t="s">
        <v>958</v>
      </c>
      <c r="K653" s="832" t="s">
        <v>2090</v>
      </c>
      <c r="L653" s="835">
        <v>55.16</v>
      </c>
      <c r="M653" s="835">
        <v>110.32</v>
      </c>
      <c r="N653" s="832">
        <v>2</v>
      </c>
      <c r="O653" s="836">
        <v>0.5</v>
      </c>
      <c r="P653" s="835">
        <v>110.32</v>
      </c>
      <c r="Q653" s="837">
        <v>1</v>
      </c>
      <c r="R653" s="832">
        <v>2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13</v>
      </c>
      <c r="B654" s="832" t="s">
        <v>1462</v>
      </c>
      <c r="C654" s="832" t="s">
        <v>1468</v>
      </c>
      <c r="D654" s="833" t="s">
        <v>2865</v>
      </c>
      <c r="E654" s="834" t="s">
        <v>1493</v>
      </c>
      <c r="F654" s="832" t="s">
        <v>1463</v>
      </c>
      <c r="G654" s="832" t="s">
        <v>1705</v>
      </c>
      <c r="H654" s="832" t="s">
        <v>612</v>
      </c>
      <c r="I654" s="832" t="s">
        <v>1398</v>
      </c>
      <c r="J654" s="832" t="s">
        <v>665</v>
      </c>
      <c r="K654" s="832" t="s">
        <v>1399</v>
      </c>
      <c r="L654" s="835">
        <v>0</v>
      </c>
      <c r="M654" s="835">
        <v>0</v>
      </c>
      <c r="N654" s="832">
        <v>3</v>
      </c>
      <c r="O654" s="836">
        <v>1.5</v>
      </c>
      <c r="P654" s="835">
        <v>0</v>
      </c>
      <c r="Q654" s="837"/>
      <c r="R654" s="832">
        <v>3</v>
      </c>
      <c r="S654" s="837">
        <v>1</v>
      </c>
      <c r="T654" s="836">
        <v>1.5</v>
      </c>
      <c r="U654" s="838">
        <v>1</v>
      </c>
    </row>
    <row r="655" spans="1:21" ht="14.4" customHeight="1" x14ac:dyDescent="0.3">
      <c r="A655" s="831">
        <v>13</v>
      </c>
      <c r="B655" s="832" t="s">
        <v>1462</v>
      </c>
      <c r="C655" s="832" t="s">
        <v>1468</v>
      </c>
      <c r="D655" s="833" t="s">
        <v>2865</v>
      </c>
      <c r="E655" s="834" t="s">
        <v>1493</v>
      </c>
      <c r="F655" s="832" t="s">
        <v>1463</v>
      </c>
      <c r="G655" s="832" t="s">
        <v>1834</v>
      </c>
      <c r="H655" s="832" t="s">
        <v>577</v>
      </c>
      <c r="I655" s="832" t="s">
        <v>2339</v>
      </c>
      <c r="J655" s="832" t="s">
        <v>2340</v>
      </c>
      <c r="K655" s="832" t="s">
        <v>2341</v>
      </c>
      <c r="L655" s="835">
        <v>0</v>
      </c>
      <c r="M655" s="835">
        <v>0</v>
      </c>
      <c r="N655" s="832">
        <v>1</v>
      </c>
      <c r="O655" s="836">
        <v>0.5</v>
      </c>
      <c r="P655" s="835"/>
      <c r="Q655" s="837"/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13</v>
      </c>
      <c r="B656" s="832" t="s">
        <v>1462</v>
      </c>
      <c r="C656" s="832" t="s">
        <v>1468</v>
      </c>
      <c r="D656" s="833" t="s">
        <v>2865</v>
      </c>
      <c r="E656" s="834" t="s">
        <v>1493</v>
      </c>
      <c r="F656" s="832" t="s">
        <v>1463</v>
      </c>
      <c r="G656" s="832" t="s">
        <v>2091</v>
      </c>
      <c r="H656" s="832" t="s">
        <v>612</v>
      </c>
      <c r="I656" s="832" t="s">
        <v>1196</v>
      </c>
      <c r="J656" s="832" t="s">
        <v>1197</v>
      </c>
      <c r="K656" s="832" t="s">
        <v>1198</v>
      </c>
      <c r="L656" s="835">
        <v>414.07</v>
      </c>
      <c r="M656" s="835">
        <v>414.07</v>
      </c>
      <c r="N656" s="832">
        <v>1</v>
      </c>
      <c r="O656" s="836">
        <v>0.5</v>
      </c>
      <c r="P656" s="835">
        <v>414.07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13</v>
      </c>
      <c r="B657" s="832" t="s">
        <v>1462</v>
      </c>
      <c r="C657" s="832" t="s">
        <v>1468</v>
      </c>
      <c r="D657" s="833" t="s">
        <v>2865</v>
      </c>
      <c r="E657" s="834" t="s">
        <v>1493</v>
      </c>
      <c r="F657" s="832" t="s">
        <v>1463</v>
      </c>
      <c r="G657" s="832" t="s">
        <v>1714</v>
      </c>
      <c r="H657" s="832" t="s">
        <v>612</v>
      </c>
      <c r="I657" s="832" t="s">
        <v>1308</v>
      </c>
      <c r="J657" s="832" t="s">
        <v>1029</v>
      </c>
      <c r="K657" s="832" t="s">
        <v>1309</v>
      </c>
      <c r="L657" s="835">
        <v>154.36000000000001</v>
      </c>
      <c r="M657" s="835">
        <v>463.08000000000004</v>
      </c>
      <c r="N657" s="832">
        <v>3</v>
      </c>
      <c r="O657" s="836">
        <v>3</v>
      </c>
      <c r="P657" s="835">
        <v>308.72000000000003</v>
      </c>
      <c r="Q657" s="837">
        <v>0.66666666666666663</v>
      </c>
      <c r="R657" s="832">
        <v>2</v>
      </c>
      <c r="S657" s="837">
        <v>0.66666666666666663</v>
      </c>
      <c r="T657" s="836">
        <v>2</v>
      </c>
      <c r="U657" s="838">
        <v>0.66666666666666663</v>
      </c>
    </row>
    <row r="658" spans="1:21" ht="14.4" customHeight="1" x14ac:dyDescent="0.3">
      <c r="A658" s="831">
        <v>13</v>
      </c>
      <c r="B658" s="832" t="s">
        <v>1462</v>
      </c>
      <c r="C658" s="832" t="s">
        <v>1468</v>
      </c>
      <c r="D658" s="833" t="s">
        <v>2865</v>
      </c>
      <c r="E658" s="834" t="s">
        <v>1493</v>
      </c>
      <c r="F658" s="832" t="s">
        <v>1463</v>
      </c>
      <c r="G658" s="832" t="s">
        <v>1714</v>
      </c>
      <c r="H658" s="832" t="s">
        <v>612</v>
      </c>
      <c r="I658" s="832" t="s">
        <v>2226</v>
      </c>
      <c r="J658" s="832" t="s">
        <v>2227</v>
      </c>
      <c r="K658" s="832" t="s">
        <v>2228</v>
      </c>
      <c r="L658" s="835">
        <v>111.22</v>
      </c>
      <c r="M658" s="835">
        <v>222.44</v>
      </c>
      <c r="N658" s="832">
        <v>2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13</v>
      </c>
      <c r="B659" s="832" t="s">
        <v>1462</v>
      </c>
      <c r="C659" s="832" t="s">
        <v>1468</v>
      </c>
      <c r="D659" s="833" t="s">
        <v>2865</v>
      </c>
      <c r="E659" s="834" t="s">
        <v>1493</v>
      </c>
      <c r="F659" s="832" t="s">
        <v>1465</v>
      </c>
      <c r="G659" s="832" t="s">
        <v>1848</v>
      </c>
      <c r="H659" s="832" t="s">
        <v>577</v>
      </c>
      <c r="I659" s="832" t="s">
        <v>1849</v>
      </c>
      <c r="J659" s="832" t="s">
        <v>1850</v>
      </c>
      <c r="K659" s="832" t="s">
        <v>1851</v>
      </c>
      <c r="L659" s="835">
        <v>50</v>
      </c>
      <c r="M659" s="835">
        <v>150</v>
      </c>
      <c r="N659" s="832">
        <v>3</v>
      </c>
      <c r="O659" s="836">
        <v>1</v>
      </c>
      <c r="P659" s="835">
        <v>150</v>
      </c>
      <c r="Q659" s="837">
        <v>1</v>
      </c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13</v>
      </c>
      <c r="B660" s="832" t="s">
        <v>1462</v>
      </c>
      <c r="C660" s="832" t="s">
        <v>1468</v>
      </c>
      <c r="D660" s="833" t="s">
        <v>2865</v>
      </c>
      <c r="E660" s="834" t="s">
        <v>1494</v>
      </c>
      <c r="F660" s="832" t="s">
        <v>1463</v>
      </c>
      <c r="G660" s="832" t="s">
        <v>1501</v>
      </c>
      <c r="H660" s="832" t="s">
        <v>577</v>
      </c>
      <c r="I660" s="832" t="s">
        <v>1502</v>
      </c>
      <c r="J660" s="832" t="s">
        <v>1503</v>
      </c>
      <c r="K660" s="832" t="s">
        <v>1504</v>
      </c>
      <c r="L660" s="835">
        <v>57.76</v>
      </c>
      <c r="M660" s="835">
        <v>173.28</v>
      </c>
      <c r="N660" s="832">
        <v>3</v>
      </c>
      <c r="O660" s="836">
        <v>2.5</v>
      </c>
      <c r="P660" s="835">
        <v>173.28</v>
      </c>
      <c r="Q660" s="837">
        <v>1</v>
      </c>
      <c r="R660" s="832">
        <v>3</v>
      </c>
      <c r="S660" s="837">
        <v>1</v>
      </c>
      <c r="T660" s="836">
        <v>2.5</v>
      </c>
      <c r="U660" s="838">
        <v>1</v>
      </c>
    </row>
    <row r="661" spans="1:21" ht="14.4" customHeight="1" x14ac:dyDescent="0.3">
      <c r="A661" s="831">
        <v>13</v>
      </c>
      <c r="B661" s="832" t="s">
        <v>1462</v>
      </c>
      <c r="C661" s="832" t="s">
        <v>1468</v>
      </c>
      <c r="D661" s="833" t="s">
        <v>2865</v>
      </c>
      <c r="E661" s="834" t="s">
        <v>1494</v>
      </c>
      <c r="F661" s="832" t="s">
        <v>1463</v>
      </c>
      <c r="G661" s="832" t="s">
        <v>1520</v>
      </c>
      <c r="H661" s="832" t="s">
        <v>577</v>
      </c>
      <c r="I661" s="832" t="s">
        <v>2342</v>
      </c>
      <c r="J661" s="832" t="s">
        <v>2343</v>
      </c>
      <c r="K661" s="832" t="s">
        <v>2344</v>
      </c>
      <c r="L661" s="835">
        <v>25.06</v>
      </c>
      <c r="M661" s="835">
        <v>25.06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13</v>
      </c>
      <c r="B662" s="832" t="s">
        <v>1462</v>
      </c>
      <c r="C662" s="832" t="s">
        <v>1468</v>
      </c>
      <c r="D662" s="833" t="s">
        <v>2865</v>
      </c>
      <c r="E662" s="834" t="s">
        <v>1494</v>
      </c>
      <c r="F662" s="832" t="s">
        <v>1463</v>
      </c>
      <c r="G662" s="832" t="s">
        <v>1524</v>
      </c>
      <c r="H662" s="832" t="s">
        <v>577</v>
      </c>
      <c r="I662" s="832" t="s">
        <v>2021</v>
      </c>
      <c r="J662" s="832" t="s">
        <v>1530</v>
      </c>
      <c r="K662" s="832" t="s">
        <v>1405</v>
      </c>
      <c r="L662" s="835">
        <v>155.69999999999999</v>
      </c>
      <c r="M662" s="835">
        <v>155.69999999999999</v>
      </c>
      <c r="N662" s="832">
        <v>1</v>
      </c>
      <c r="O662" s="836">
        <v>1</v>
      </c>
      <c r="P662" s="835">
        <v>155.69999999999999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13</v>
      </c>
      <c r="B663" s="832" t="s">
        <v>1462</v>
      </c>
      <c r="C663" s="832" t="s">
        <v>1468</v>
      </c>
      <c r="D663" s="833" t="s">
        <v>2865</v>
      </c>
      <c r="E663" s="834" t="s">
        <v>1494</v>
      </c>
      <c r="F663" s="832" t="s">
        <v>1463</v>
      </c>
      <c r="G663" s="832" t="s">
        <v>1524</v>
      </c>
      <c r="H663" s="832" t="s">
        <v>612</v>
      </c>
      <c r="I663" s="832" t="s">
        <v>1525</v>
      </c>
      <c r="J663" s="832" t="s">
        <v>1526</v>
      </c>
      <c r="K663" s="832" t="s">
        <v>1527</v>
      </c>
      <c r="L663" s="835">
        <v>103.8</v>
      </c>
      <c r="M663" s="835">
        <v>1349.4</v>
      </c>
      <c r="N663" s="832">
        <v>13</v>
      </c>
      <c r="O663" s="836">
        <v>3.5</v>
      </c>
      <c r="P663" s="835">
        <v>830.4</v>
      </c>
      <c r="Q663" s="837">
        <v>0.61538461538461531</v>
      </c>
      <c r="R663" s="832">
        <v>8</v>
      </c>
      <c r="S663" s="837">
        <v>0.61538461538461542</v>
      </c>
      <c r="T663" s="836">
        <v>2</v>
      </c>
      <c r="U663" s="838">
        <v>0.5714285714285714</v>
      </c>
    </row>
    <row r="664" spans="1:21" ht="14.4" customHeight="1" x14ac:dyDescent="0.3">
      <c r="A664" s="831">
        <v>13</v>
      </c>
      <c r="B664" s="832" t="s">
        <v>1462</v>
      </c>
      <c r="C664" s="832" t="s">
        <v>1468</v>
      </c>
      <c r="D664" s="833" t="s">
        <v>2865</v>
      </c>
      <c r="E664" s="834" t="s">
        <v>1494</v>
      </c>
      <c r="F664" s="832" t="s">
        <v>1463</v>
      </c>
      <c r="G664" s="832" t="s">
        <v>1524</v>
      </c>
      <c r="H664" s="832" t="s">
        <v>612</v>
      </c>
      <c r="I664" s="832" t="s">
        <v>1528</v>
      </c>
      <c r="J664" s="832" t="s">
        <v>1526</v>
      </c>
      <c r="K664" s="832" t="s">
        <v>1407</v>
      </c>
      <c r="L664" s="835">
        <v>129.75</v>
      </c>
      <c r="M664" s="835">
        <v>1427.25</v>
      </c>
      <c r="N664" s="832">
        <v>11</v>
      </c>
      <c r="O664" s="836">
        <v>4</v>
      </c>
      <c r="P664" s="835">
        <v>1038</v>
      </c>
      <c r="Q664" s="837">
        <v>0.72727272727272729</v>
      </c>
      <c r="R664" s="832">
        <v>8</v>
      </c>
      <c r="S664" s="837">
        <v>0.72727272727272729</v>
      </c>
      <c r="T664" s="836">
        <v>3</v>
      </c>
      <c r="U664" s="838">
        <v>0.75</v>
      </c>
    </row>
    <row r="665" spans="1:21" ht="14.4" customHeight="1" x14ac:dyDescent="0.3">
      <c r="A665" s="831">
        <v>13</v>
      </c>
      <c r="B665" s="832" t="s">
        <v>1462</v>
      </c>
      <c r="C665" s="832" t="s">
        <v>1468</v>
      </c>
      <c r="D665" s="833" t="s">
        <v>2865</v>
      </c>
      <c r="E665" s="834" t="s">
        <v>1494</v>
      </c>
      <c r="F665" s="832" t="s">
        <v>1463</v>
      </c>
      <c r="G665" s="832" t="s">
        <v>1524</v>
      </c>
      <c r="H665" s="832" t="s">
        <v>577</v>
      </c>
      <c r="I665" s="832" t="s">
        <v>1529</v>
      </c>
      <c r="J665" s="832" t="s">
        <v>1530</v>
      </c>
      <c r="K665" s="832" t="s">
        <v>1527</v>
      </c>
      <c r="L665" s="835">
        <v>103.8</v>
      </c>
      <c r="M665" s="835">
        <v>207.6</v>
      </c>
      <c r="N665" s="832">
        <v>2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13</v>
      </c>
      <c r="B666" s="832" t="s">
        <v>1462</v>
      </c>
      <c r="C666" s="832" t="s">
        <v>1468</v>
      </c>
      <c r="D666" s="833" t="s">
        <v>2865</v>
      </c>
      <c r="E666" s="834" t="s">
        <v>1494</v>
      </c>
      <c r="F666" s="832" t="s">
        <v>1463</v>
      </c>
      <c r="G666" s="832" t="s">
        <v>1524</v>
      </c>
      <c r="H666" s="832" t="s">
        <v>577</v>
      </c>
      <c r="I666" s="832" t="s">
        <v>1531</v>
      </c>
      <c r="J666" s="832" t="s">
        <v>1532</v>
      </c>
      <c r="K666" s="832" t="s">
        <v>1405</v>
      </c>
      <c r="L666" s="835">
        <v>155.69999999999999</v>
      </c>
      <c r="M666" s="835">
        <v>155.69999999999999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13</v>
      </c>
      <c r="B667" s="832" t="s">
        <v>1462</v>
      </c>
      <c r="C667" s="832" t="s">
        <v>1468</v>
      </c>
      <c r="D667" s="833" t="s">
        <v>2865</v>
      </c>
      <c r="E667" s="834" t="s">
        <v>1494</v>
      </c>
      <c r="F667" s="832" t="s">
        <v>1463</v>
      </c>
      <c r="G667" s="832" t="s">
        <v>1863</v>
      </c>
      <c r="H667" s="832" t="s">
        <v>577</v>
      </c>
      <c r="I667" s="832" t="s">
        <v>1864</v>
      </c>
      <c r="J667" s="832" t="s">
        <v>1865</v>
      </c>
      <c r="K667" s="832" t="s">
        <v>1866</v>
      </c>
      <c r="L667" s="835">
        <v>97.96</v>
      </c>
      <c r="M667" s="835">
        <v>195.92</v>
      </c>
      <c r="N667" s="832">
        <v>2</v>
      </c>
      <c r="O667" s="836">
        <v>1</v>
      </c>
      <c r="P667" s="835">
        <v>195.92</v>
      </c>
      <c r="Q667" s="837">
        <v>1</v>
      </c>
      <c r="R667" s="832">
        <v>2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13</v>
      </c>
      <c r="B668" s="832" t="s">
        <v>1462</v>
      </c>
      <c r="C668" s="832" t="s">
        <v>1468</v>
      </c>
      <c r="D668" s="833" t="s">
        <v>2865</v>
      </c>
      <c r="E668" s="834" t="s">
        <v>1494</v>
      </c>
      <c r="F668" s="832" t="s">
        <v>1463</v>
      </c>
      <c r="G668" s="832" t="s">
        <v>2345</v>
      </c>
      <c r="H668" s="832" t="s">
        <v>612</v>
      </c>
      <c r="I668" s="832" t="s">
        <v>2346</v>
      </c>
      <c r="J668" s="832" t="s">
        <v>2347</v>
      </c>
      <c r="K668" s="832" t="s">
        <v>2348</v>
      </c>
      <c r="L668" s="835">
        <v>201.79</v>
      </c>
      <c r="M668" s="835">
        <v>201.79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13</v>
      </c>
      <c r="B669" s="832" t="s">
        <v>1462</v>
      </c>
      <c r="C669" s="832" t="s">
        <v>1468</v>
      </c>
      <c r="D669" s="833" t="s">
        <v>2865</v>
      </c>
      <c r="E669" s="834" t="s">
        <v>1494</v>
      </c>
      <c r="F669" s="832" t="s">
        <v>1463</v>
      </c>
      <c r="G669" s="832" t="s">
        <v>1546</v>
      </c>
      <c r="H669" s="832" t="s">
        <v>577</v>
      </c>
      <c r="I669" s="832" t="s">
        <v>1739</v>
      </c>
      <c r="J669" s="832" t="s">
        <v>1740</v>
      </c>
      <c r="K669" s="832" t="s">
        <v>1044</v>
      </c>
      <c r="L669" s="835">
        <v>170.52</v>
      </c>
      <c r="M669" s="835">
        <v>2387.2800000000002</v>
      </c>
      <c r="N669" s="832">
        <v>14</v>
      </c>
      <c r="O669" s="836">
        <v>6.5</v>
      </c>
      <c r="P669" s="835">
        <v>1705.2</v>
      </c>
      <c r="Q669" s="837">
        <v>0.71428571428571419</v>
      </c>
      <c r="R669" s="832">
        <v>10</v>
      </c>
      <c r="S669" s="837">
        <v>0.7142857142857143</v>
      </c>
      <c r="T669" s="836">
        <v>3.5</v>
      </c>
      <c r="U669" s="838">
        <v>0.53846153846153844</v>
      </c>
    </row>
    <row r="670" spans="1:21" ht="14.4" customHeight="1" x14ac:dyDescent="0.3">
      <c r="A670" s="831">
        <v>13</v>
      </c>
      <c r="B670" s="832" t="s">
        <v>1462</v>
      </c>
      <c r="C670" s="832" t="s">
        <v>1468</v>
      </c>
      <c r="D670" s="833" t="s">
        <v>2865</v>
      </c>
      <c r="E670" s="834" t="s">
        <v>1494</v>
      </c>
      <c r="F670" s="832" t="s">
        <v>1463</v>
      </c>
      <c r="G670" s="832" t="s">
        <v>1546</v>
      </c>
      <c r="H670" s="832" t="s">
        <v>577</v>
      </c>
      <c r="I670" s="832" t="s">
        <v>1741</v>
      </c>
      <c r="J670" s="832" t="s">
        <v>1740</v>
      </c>
      <c r="K670" s="832" t="s">
        <v>1558</v>
      </c>
      <c r="L670" s="835">
        <v>85.27</v>
      </c>
      <c r="M670" s="835">
        <v>511.62</v>
      </c>
      <c r="N670" s="832">
        <v>6</v>
      </c>
      <c r="O670" s="836">
        <v>2.5</v>
      </c>
      <c r="P670" s="835">
        <v>511.62</v>
      </c>
      <c r="Q670" s="837">
        <v>1</v>
      </c>
      <c r="R670" s="832">
        <v>6</v>
      </c>
      <c r="S670" s="837">
        <v>1</v>
      </c>
      <c r="T670" s="836">
        <v>2.5</v>
      </c>
      <c r="U670" s="838">
        <v>1</v>
      </c>
    </row>
    <row r="671" spans="1:21" ht="14.4" customHeight="1" x14ac:dyDescent="0.3">
      <c r="A671" s="831">
        <v>13</v>
      </c>
      <c r="B671" s="832" t="s">
        <v>1462</v>
      </c>
      <c r="C671" s="832" t="s">
        <v>1468</v>
      </c>
      <c r="D671" s="833" t="s">
        <v>2865</v>
      </c>
      <c r="E671" s="834" t="s">
        <v>1494</v>
      </c>
      <c r="F671" s="832" t="s">
        <v>1463</v>
      </c>
      <c r="G671" s="832" t="s">
        <v>1550</v>
      </c>
      <c r="H671" s="832" t="s">
        <v>577</v>
      </c>
      <c r="I671" s="832" t="s">
        <v>1551</v>
      </c>
      <c r="J671" s="832" t="s">
        <v>1552</v>
      </c>
      <c r="K671" s="832" t="s">
        <v>1044</v>
      </c>
      <c r="L671" s="835">
        <v>170.52</v>
      </c>
      <c r="M671" s="835">
        <v>1023.1200000000001</v>
      </c>
      <c r="N671" s="832">
        <v>6</v>
      </c>
      <c r="O671" s="836">
        <v>2.5</v>
      </c>
      <c r="P671" s="835">
        <v>341.04</v>
      </c>
      <c r="Q671" s="837">
        <v>0.33333333333333331</v>
      </c>
      <c r="R671" s="832">
        <v>2</v>
      </c>
      <c r="S671" s="837">
        <v>0.33333333333333331</v>
      </c>
      <c r="T671" s="836">
        <v>1</v>
      </c>
      <c r="U671" s="838">
        <v>0.4</v>
      </c>
    </row>
    <row r="672" spans="1:21" ht="14.4" customHeight="1" x14ac:dyDescent="0.3">
      <c r="A672" s="831">
        <v>13</v>
      </c>
      <c r="B672" s="832" t="s">
        <v>1462</v>
      </c>
      <c r="C672" s="832" t="s">
        <v>1468</v>
      </c>
      <c r="D672" s="833" t="s">
        <v>2865</v>
      </c>
      <c r="E672" s="834" t="s">
        <v>1494</v>
      </c>
      <c r="F672" s="832" t="s">
        <v>1463</v>
      </c>
      <c r="G672" s="832" t="s">
        <v>1550</v>
      </c>
      <c r="H672" s="832" t="s">
        <v>612</v>
      </c>
      <c r="I672" s="832" t="s">
        <v>1315</v>
      </c>
      <c r="J672" s="832" t="s">
        <v>1316</v>
      </c>
      <c r="K672" s="832" t="s">
        <v>1044</v>
      </c>
      <c r="L672" s="835">
        <v>170.52</v>
      </c>
      <c r="M672" s="835">
        <v>170.52</v>
      </c>
      <c r="N672" s="832">
        <v>1</v>
      </c>
      <c r="O672" s="836">
        <v>1</v>
      </c>
      <c r="P672" s="835">
        <v>170.52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13</v>
      </c>
      <c r="B673" s="832" t="s">
        <v>1462</v>
      </c>
      <c r="C673" s="832" t="s">
        <v>1468</v>
      </c>
      <c r="D673" s="833" t="s">
        <v>2865</v>
      </c>
      <c r="E673" s="834" t="s">
        <v>1494</v>
      </c>
      <c r="F673" s="832" t="s">
        <v>1463</v>
      </c>
      <c r="G673" s="832" t="s">
        <v>1566</v>
      </c>
      <c r="H673" s="832" t="s">
        <v>577</v>
      </c>
      <c r="I673" s="832" t="s">
        <v>1567</v>
      </c>
      <c r="J673" s="832" t="s">
        <v>1568</v>
      </c>
      <c r="K673" s="832" t="s">
        <v>674</v>
      </c>
      <c r="L673" s="835">
        <v>75.819999999999993</v>
      </c>
      <c r="M673" s="835">
        <v>75.819999999999993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13</v>
      </c>
      <c r="B674" s="832" t="s">
        <v>1462</v>
      </c>
      <c r="C674" s="832" t="s">
        <v>1468</v>
      </c>
      <c r="D674" s="833" t="s">
        <v>2865</v>
      </c>
      <c r="E674" s="834" t="s">
        <v>1494</v>
      </c>
      <c r="F674" s="832" t="s">
        <v>1463</v>
      </c>
      <c r="G674" s="832" t="s">
        <v>1566</v>
      </c>
      <c r="H674" s="832" t="s">
        <v>577</v>
      </c>
      <c r="I674" s="832" t="s">
        <v>1569</v>
      </c>
      <c r="J674" s="832" t="s">
        <v>1568</v>
      </c>
      <c r="K674" s="832" t="s">
        <v>1044</v>
      </c>
      <c r="L674" s="835">
        <v>78.33</v>
      </c>
      <c r="M674" s="835">
        <v>469.98</v>
      </c>
      <c r="N674" s="832">
        <v>6</v>
      </c>
      <c r="O674" s="836">
        <v>3</v>
      </c>
      <c r="P674" s="835">
        <v>313.32</v>
      </c>
      <c r="Q674" s="837">
        <v>0.66666666666666663</v>
      </c>
      <c r="R674" s="832">
        <v>4</v>
      </c>
      <c r="S674" s="837">
        <v>0.66666666666666663</v>
      </c>
      <c r="T674" s="836">
        <v>2</v>
      </c>
      <c r="U674" s="838">
        <v>0.66666666666666663</v>
      </c>
    </row>
    <row r="675" spans="1:21" ht="14.4" customHeight="1" x14ac:dyDescent="0.3">
      <c r="A675" s="831">
        <v>13</v>
      </c>
      <c r="B675" s="832" t="s">
        <v>1462</v>
      </c>
      <c r="C675" s="832" t="s">
        <v>1468</v>
      </c>
      <c r="D675" s="833" t="s">
        <v>2865</v>
      </c>
      <c r="E675" s="834" t="s">
        <v>1494</v>
      </c>
      <c r="F675" s="832" t="s">
        <v>1463</v>
      </c>
      <c r="G675" s="832" t="s">
        <v>1566</v>
      </c>
      <c r="H675" s="832" t="s">
        <v>577</v>
      </c>
      <c r="I675" s="832" t="s">
        <v>1749</v>
      </c>
      <c r="J675" s="832" t="s">
        <v>673</v>
      </c>
      <c r="K675" s="832" t="s">
        <v>674</v>
      </c>
      <c r="L675" s="835">
        <v>75.819999999999993</v>
      </c>
      <c r="M675" s="835">
        <v>75.819999999999993</v>
      </c>
      <c r="N675" s="832">
        <v>1</v>
      </c>
      <c r="O675" s="836">
        <v>1</v>
      </c>
      <c r="P675" s="835">
        <v>75.819999999999993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13</v>
      </c>
      <c r="B676" s="832" t="s">
        <v>1462</v>
      </c>
      <c r="C676" s="832" t="s">
        <v>1468</v>
      </c>
      <c r="D676" s="833" t="s">
        <v>2865</v>
      </c>
      <c r="E676" s="834" t="s">
        <v>1494</v>
      </c>
      <c r="F676" s="832" t="s">
        <v>1463</v>
      </c>
      <c r="G676" s="832" t="s">
        <v>1573</v>
      </c>
      <c r="H676" s="832" t="s">
        <v>612</v>
      </c>
      <c r="I676" s="832" t="s">
        <v>1574</v>
      </c>
      <c r="J676" s="832" t="s">
        <v>1575</v>
      </c>
      <c r="K676" s="832" t="s">
        <v>1576</v>
      </c>
      <c r="L676" s="835">
        <v>19.59</v>
      </c>
      <c r="M676" s="835">
        <v>293.85000000000002</v>
      </c>
      <c r="N676" s="832">
        <v>15</v>
      </c>
      <c r="O676" s="836">
        <v>8.5</v>
      </c>
      <c r="P676" s="835">
        <v>254.67000000000002</v>
      </c>
      <c r="Q676" s="837">
        <v>0.8666666666666667</v>
      </c>
      <c r="R676" s="832">
        <v>13</v>
      </c>
      <c r="S676" s="837">
        <v>0.8666666666666667</v>
      </c>
      <c r="T676" s="836">
        <v>7.5</v>
      </c>
      <c r="U676" s="838">
        <v>0.88235294117647056</v>
      </c>
    </row>
    <row r="677" spans="1:21" ht="14.4" customHeight="1" x14ac:dyDescent="0.3">
      <c r="A677" s="831">
        <v>13</v>
      </c>
      <c r="B677" s="832" t="s">
        <v>1462</v>
      </c>
      <c r="C677" s="832" t="s">
        <v>1468</v>
      </c>
      <c r="D677" s="833" t="s">
        <v>2865</v>
      </c>
      <c r="E677" s="834" t="s">
        <v>1494</v>
      </c>
      <c r="F677" s="832" t="s">
        <v>1463</v>
      </c>
      <c r="G677" s="832" t="s">
        <v>1573</v>
      </c>
      <c r="H677" s="832" t="s">
        <v>612</v>
      </c>
      <c r="I677" s="832" t="s">
        <v>1577</v>
      </c>
      <c r="J677" s="832" t="s">
        <v>1575</v>
      </c>
      <c r="K677" s="832" t="s">
        <v>1244</v>
      </c>
      <c r="L677" s="835">
        <v>58.77</v>
      </c>
      <c r="M677" s="835">
        <v>117.54</v>
      </c>
      <c r="N677" s="832">
        <v>2</v>
      </c>
      <c r="O677" s="836">
        <v>1.5</v>
      </c>
      <c r="P677" s="835">
        <v>117.54</v>
      </c>
      <c r="Q677" s="837">
        <v>1</v>
      </c>
      <c r="R677" s="832">
        <v>2</v>
      </c>
      <c r="S677" s="837">
        <v>1</v>
      </c>
      <c r="T677" s="836">
        <v>1.5</v>
      </c>
      <c r="U677" s="838">
        <v>1</v>
      </c>
    </row>
    <row r="678" spans="1:21" ht="14.4" customHeight="1" x14ac:dyDescent="0.3">
      <c r="A678" s="831">
        <v>13</v>
      </c>
      <c r="B678" s="832" t="s">
        <v>1462</v>
      </c>
      <c r="C678" s="832" t="s">
        <v>1468</v>
      </c>
      <c r="D678" s="833" t="s">
        <v>2865</v>
      </c>
      <c r="E678" s="834" t="s">
        <v>1494</v>
      </c>
      <c r="F678" s="832" t="s">
        <v>1463</v>
      </c>
      <c r="G678" s="832" t="s">
        <v>1573</v>
      </c>
      <c r="H678" s="832" t="s">
        <v>612</v>
      </c>
      <c r="I678" s="832" t="s">
        <v>1578</v>
      </c>
      <c r="J678" s="832" t="s">
        <v>1575</v>
      </c>
      <c r="K678" s="832" t="s">
        <v>1579</v>
      </c>
      <c r="L678" s="835">
        <v>97.96</v>
      </c>
      <c r="M678" s="835">
        <v>195.92</v>
      </c>
      <c r="N678" s="832">
        <v>2</v>
      </c>
      <c r="O678" s="836">
        <v>1</v>
      </c>
      <c r="P678" s="835">
        <v>97.96</v>
      </c>
      <c r="Q678" s="837">
        <v>0.5</v>
      </c>
      <c r="R678" s="832">
        <v>1</v>
      </c>
      <c r="S678" s="837">
        <v>0.5</v>
      </c>
      <c r="T678" s="836">
        <v>0.5</v>
      </c>
      <c r="U678" s="838">
        <v>0.5</v>
      </c>
    </row>
    <row r="679" spans="1:21" ht="14.4" customHeight="1" x14ac:dyDescent="0.3">
      <c r="A679" s="831">
        <v>13</v>
      </c>
      <c r="B679" s="832" t="s">
        <v>1462</v>
      </c>
      <c r="C679" s="832" t="s">
        <v>1468</v>
      </c>
      <c r="D679" s="833" t="s">
        <v>2865</v>
      </c>
      <c r="E679" s="834" t="s">
        <v>1494</v>
      </c>
      <c r="F679" s="832" t="s">
        <v>1463</v>
      </c>
      <c r="G679" s="832" t="s">
        <v>1573</v>
      </c>
      <c r="H679" s="832" t="s">
        <v>612</v>
      </c>
      <c r="I679" s="832" t="s">
        <v>1580</v>
      </c>
      <c r="J679" s="832" t="s">
        <v>1575</v>
      </c>
      <c r="K679" s="832" t="s">
        <v>1581</v>
      </c>
      <c r="L679" s="835">
        <v>176.32</v>
      </c>
      <c r="M679" s="835">
        <v>1410.56</v>
      </c>
      <c r="N679" s="832">
        <v>8</v>
      </c>
      <c r="O679" s="836">
        <v>4</v>
      </c>
      <c r="P679" s="835">
        <v>881.59999999999991</v>
      </c>
      <c r="Q679" s="837">
        <v>0.625</v>
      </c>
      <c r="R679" s="832">
        <v>5</v>
      </c>
      <c r="S679" s="837">
        <v>0.625</v>
      </c>
      <c r="T679" s="836">
        <v>2.5</v>
      </c>
      <c r="U679" s="838">
        <v>0.625</v>
      </c>
    </row>
    <row r="680" spans="1:21" ht="14.4" customHeight="1" x14ac:dyDescent="0.3">
      <c r="A680" s="831">
        <v>13</v>
      </c>
      <c r="B680" s="832" t="s">
        <v>1462</v>
      </c>
      <c r="C680" s="832" t="s">
        <v>1468</v>
      </c>
      <c r="D680" s="833" t="s">
        <v>2865</v>
      </c>
      <c r="E680" s="834" t="s">
        <v>1494</v>
      </c>
      <c r="F680" s="832" t="s">
        <v>1463</v>
      </c>
      <c r="G680" s="832" t="s">
        <v>1573</v>
      </c>
      <c r="H680" s="832" t="s">
        <v>577</v>
      </c>
      <c r="I680" s="832" t="s">
        <v>2349</v>
      </c>
      <c r="J680" s="832" t="s">
        <v>1583</v>
      </c>
      <c r="K680" s="832" t="s">
        <v>2350</v>
      </c>
      <c r="L680" s="835">
        <v>176.32</v>
      </c>
      <c r="M680" s="835">
        <v>1410.56</v>
      </c>
      <c r="N680" s="832">
        <v>8</v>
      </c>
      <c r="O680" s="836">
        <v>5</v>
      </c>
      <c r="P680" s="835">
        <v>352.64</v>
      </c>
      <c r="Q680" s="837">
        <v>0.25</v>
      </c>
      <c r="R680" s="832">
        <v>2</v>
      </c>
      <c r="S680" s="837">
        <v>0.25</v>
      </c>
      <c r="T680" s="836">
        <v>1.5</v>
      </c>
      <c r="U680" s="838">
        <v>0.3</v>
      </c>
    </row>
    <row r="681" spans="1:21" ht="14.4" customHeight="1" x14ac:dyDescent="0.3">
      <c r="A681" s="831">
        <v>13</v>
      </c>
      <c r="B681" s="832" t="s">
        <v>1462</v>
      </c>
      <c r="C681" s="832" t="s">
        <v>1468</v>
      </c>
      <c r="D681" s="833" t="s">
        <v>2865</v>
      </c>
      <c r="E681" s="834" t="s">
        <v>1494</v>
      </c>
      <c r="F681" s="832" t="s">
        <v>1463</v>
      </c>
      <c r="G681" s="832" t="s">
        <v>1573</v>
      </c>
      <c r="H681" s="832" t="s">
        <v>577</v>
      </c>
      <c r="I681" s="832" t="s">
        <v>1750</v>
      </c>
      <c r="J681" s="832" t="s">
        <v>1583</v>
      </c>
      <c r="K681" s="832" t="s">
        <v>1751</v>
      </c>
      <c r="L681" s="835">
        <v>117.55</v>
      </c>
      <c r="M681" s="835">
        <v>470.2</v>
      </c>
      <c r="N681" s="832">
        <v>4</v>
      </c>
      <c r="O681" s="836">
        <v>2</v>
      </c>
      <c r="P681" s="835">
        <v>117.55</v>
      </c>
      <c r="Q681" s="837">
        <v>0.25</v>
      </c>
      <c r="R681" s="832">
        <v>1</v>
      </c>
      <c r="S681" s="837">
        <v>0.25</v>
      </c>
      <c r="T681" s="836">
        <v>0.5</v>
      </c>
      <c r="U681" s="838">
        <v>0.25</v>
      </c>
    </row>
    <row r="682" spans="1:21" ht="14.4" customHeight="1" x14ac:dyDescent="0.3">
      <c r="A682" s="831">
        <v>13</v>
      </c>
      <c r="B682" s="832" t="s">
        <v>1462</v>
      </c>
      <c r="C682" s="832" t="s">
        <v>1468</v>
      </c>
      <c r="D682" s="833" t="s">
        <v>2865</v>
      </c>
      <c r="E682" s="834" t="s">
        <v>1494</v>
      </c>
      <c r="F682" s="832" t="s">
        <v>1463</v>
      </c>
      <c r="G682" s="832" t="s">
        <v>1573</v>
      </c>
      <c r="H682" s="832" t="s">
        <v>577</v>
      </c>
      <c r="I682" s="832" t="s">
        <v>1752</v>
      </c>
      <c r="J682" s="832" t="s">
        <v>1583</v>
      </c>
      <c r="K682" s="832" t="s">
        <v>1753</v>
      </c>
      <c r="L682" s="835">
        <v>58.77</v>
      </c>
      <c r="M682" s="835">
        <v>176.31</v>
      </c>
      <c r="N682" s="832">
        <v>3</v>
      </c>
      <c r="O682" s="836">
        <v>1.5</v>
      </c>
      <c r="P682" s="835">
        <v>176.31</v>
      </c>
      <c r="Q682" s="837">
        <v>1</v>
      </c>
      <c r="R682" s="832">
        <v>3</v>
      </c>
      <c r="S682" s="837">
        <v>1</v>
      </c>
      <c r="T682" s="836">
        <v>1.5</v>
      </c>
      <c r="U682" s="838">
        <v>1</v>
      </c>
    </row>
    <row r="683" spans="1:21" ht="14.4" customHeight="1" x14ac:dyDescent="0.3">
      <c r="A683" s="831">
        <v>13</v>
      </c>
      <c r="B683" s="832" t="s">
        <v>1462</v>
      </c>
      <c r="C683" s="832" t="s">
        <v>1468</v>
      </c>
      <c r="D683" s="833" t="s">
        <v>2865</v>
      </c>
      <c r="E683" s="834" t="s">
        <v>1494</v>
      </c>
      <c r="F683" s="832" t="s">
        <v>1463</v>
      </c>
      <c r="G683" s="832" t="s">
        <v>1573</v>
      </c>
      <c r="H683" s="832" t="s">
        <v>577</v>
      </c>
      <c r="I683" s="832" t="s">
        <v>1754</v>
      </c>
      <c r="J683" s="832" t="s">
        <v>1583</v>
      </c>
      <c r="K683" s="832" t="s">
        <v>1755</v>
      </c>
      <c r="L683" s="835">
        <v>88.16</v>
      </c>
      <c r="M683" s="835">
        <v>88.16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13</v>
      </c>
      <c r="B684" s="832" t="s">
        <v>1462</v>
      </c>
      <c r="C684" s="832" t="s">
        <v>1468</v>
      </c>
      <c r="D684" s="833" t="s">
        <v>2865</v>
      </c>
      <c r="E684" s="834" t="s">
        <v>1494</v>
      </c>
      <c r="F684" s="832" t="s">
        <v>1463</v>
      </c>
      <c r="G684" s="832" t="s">
        <v>1573</v>
      </c>
      <c r="H684" s="832" t="s">
        <v>577</v>
      </c>
      <c r="I684" s="832" t="s">
        <v>1585</v>
      </c>
      <c r="J684" s="832" t="s">
        <v>1583</v>
      </c>
      <c r="K684" s="832" t="s">
        <v>1586</v>
      </c>
      <c r="L684" s="835">
        <v>11.75</v>
      </c>
      <c r="M684" s="835">
        <v>223.25</v>
      </c>
      <c r="N684" s="832">
        <v>19</v>
      </c>
      <c r="O684" s="836">
        <v>11.5</v>
      </c>
      <c r="P684" s="835">
        <v>141</v>
      </c>
      <c r="Q684" s="837">
        <v>0.63157894736842102</v>
      </c>
      <c r="R684" s="832">
        <v>12</v>
      </c>
      <c r="S684" s="837">
        <v>0.63157894736842102</v>
      </c>
      <c r="T684" s="836">
        <v>7.5</v>
      </c>
      <c r="U684" s="838">
        <v>0.65217391304347827</v>
      </c>
    </row>
    <row r="685" spans="1:21" ht="14.4" customHeight="1" x14ac:dyDescent="0.3">
      <c r="A685" s="831">
        <v>13</v>
      </c>
      <c r="B685" s="832" t="s">
        <v>1462</v>
      </c>
      <c r="C685" s="832" t="s">
        <v>1468</v>
      </c>
      <c r="D685" s="833" t="s">
        <v>2865</v>
      </c>
      <c r="E685" s="834" t="s">
        <v>1494</v>
      </c>
      <c r="F685" s="832" t="s">
        <v>1463</v>
      </c>
      <c r="G685" s="832" t="s">
        <v>1573</v>
      </c>
      <c r="H685" s="832" t="s">
        <v>577</v>
      </c>
      <c r="I685" s="832" t="s">
        <v>1587</v>
      </c>
      <c r="J685" s="832" t="s">
        <v>1583</v>
      </c>
      <c r="K685" s="832" t="s">
        <v>1588</v>
      </c>
      <c r="L685" s="835">
        <v>23.51</v>
      </c>
      <c r="M685" s="835">
        <v>164.57</v>
      </c>
      <c r="N685" s="832">
        <v>7</v>
      </c>
      <c r="O685" s="836">
        <v>3</v>
      </c>
      <c r="P685" s="835">
        <v>70.53</v>
      </c>
      <c r="Q685" s="837">
        <v>0.4285714285714286</v>
      </c>
      <c r="R685" s="832">
        <v>3</v>
      </c>
      <c r="S685" s="837">
        <v>0.42857142857142855</v>
      </c>
      <c r="T685" s="836">
        <v>1</v>
      </c>
      <c r="U685" s="838">
        <v>0.33333333333333331</v>
      </c>
    </row>
    <row r="686" spans="1:21" ht="14.4" customHeight="1" x14ac:dyDescent="0.3">
      <c r="A686" s="831">
        <v>13</v>
      </c>
      <c r="B686" s="832" t="s">
        <v>1462</v>
      </c>
      <c r="C686" s="832" t="s">
        <v>1468</v>
      </c>
      <c r="D686" s="833" t="s">
        <v>2865</v>
      </c>
      <c r="E686" s="834" t="s">
        <v>1494</v>
      </c>
      <c r="F686" s="832" t="s">
        <v>1463</v>
      </c>
      <c r="G686" s="832" t="s">
        <v>1573</v>
      </c>
      <c r="H686" s="832" t="s">
        <v>577</v>
      </c>
      <c r="I686" s="832" t="s">
        <v>2240</v>
      </c>
      <c r="J686" s="832" t="s">
        <v>2241</v>
      </c>
      <c r="K686" s="832" t="s">
        <v>2242</v>
      </c>
      <c r="L686" s="835">
        <v>23.51</v>
      </c>
      <c r="M686" s="835">
        <v>23.51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13</v>
      </c>
      <c r="B687" s="832" t="s">
        <v>1462</v>
      </c>
      <c r="C687" s="832" t="s">
        <v>1468</v>
      </c>
      <c r="D687" s="833" t="s">
        <v>2865</v>
      </c>
      <c r="E687" s="834" t="s">
        <v>1494</v>
      </c>
      <c r="F687" s="832" t="s">
        <v>1463</v>
      </c>
      <c r="G687" s="832" t="s">
        <v>1573</v>
      </c>
      <c r="H687" s="832" t="s">
        <v>577</v>
      </c>
      <c r="I687" s="832" t="s">
        <v>2351</v>
      </c>
      <c r="J687" s="832" t="s">
        <v>1583</v>
      </c>
      <c r="K687" s="832" t="s">
        <v>2352</v>
      </c>
      <c r="L687" s="835">
        <v>58.77</v>
      </c>
      <c r="M687" s="835">
        <v>58.77</v>
      </c>
      <c r="N687" s="832">
        <v>1</v>
      </c>
      <c r="O687" s="836">
        <v>0.5</v>
      </c>
      <c r="P687" s="835">
        <v>58.77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13</v>
      </c>
      <c r="B688" s="832" t="s">
        <v>1462</v>
      </c>
      <c r="C688" s="832" t="s">
        <v>1468</v>
      </c>
      <c r="D688" s="833" t="s">
        <v>2865</v>
      </c>
      <c r="E688" s="834" t="s">
        <v>1494</v>
      </c>
      <c r="F688" s="832" t="s">
        <v>1463</v>
      </c>
      <c r="G688" s="832" t="s">
        <v>1573</v>
      </c>
      <c r="H688" s="832" t="s">
        <v>577</v>
      </c>
      <c r="I688" s="832" t="s">
        <v>2353</v>
      </c>
      <c r="J688" s="832" t="s">
        <v>2241</v>
      </c>
      <c r="K688" s="832" t="s">
        <v>2354</v>
      </c>
      <c r="L688" s="835">
        <v>97.96</v>
      </c>
      <c r="M688" s="835">
        <v>97.96</v>
      </c>
      <c r="N688" s="832">
        <v>1</v>
      </c>
      <c r="O688" s="836">
        <v>0.5</v>
      </c>
      <c r="P688" s="835">
        <v>97.96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13</v>
      </c>
      <c r="B689" s="832" t="s">
        <v>1462</v>
      </c>
      <c r="C689" s="832" t="s">
        <v>1468</v>
      </c>
      <c r="D689" s="833" t="s">
        <v>2865</v>
      </c>
      <c r="E689" s="834" t="s">
        <v>1494</v>
      </c>
      <c r="F689" s="832" t="s">
        <v>1463</v>
      </c>
      <c r="G689" s="832" t="s">
        <v>1589</v>
      </c>
      <c r="H689" s="832" t="s">
        <v>577</v>
      </c>
      <c r="I689" s="832" t="s">
        <v>1590</v>
      </c>
      <c r="J689" s="832" t="s">
        <v>1591</v>
      </c>
      <c r="K689" s="832" t="s">
        <v>1592</v>
      </c>
      <c r="L689" s="835">
        <v>0</v>
      </c>
      <c r="M689" s="835">
        <v>0</v>
      </c>
      <c r="N689" s="832">
        <v>18</v>
      </c>
      <c r="O689" s="836">
        <v>16.5</v>
      </c>
      <c r="P689" s="835">
        <v>0</v>
      </c>
      <c r="Q689" s="837"/>
      <c r="R689" s="832">
        <v>14</v>
      </c>
      <c r="S689" s="837">
        <v>0.77777777777777779</v>
      </c>
      <c r="T689" s="836">
        <v>12.5</v>
      </c>
      <c r="U689" s="838">
        <v>0.75757575757575757</v>
      </c>
    </row>
    <row r="690" spans="1:21" ht="14.4" customHeight="1" x14ac:dyDescent="0.3">
      <c r="A690" s="831">
        <v>13</v>
      </c>
      <c r="B690" s="832" t="s">
        <v>1462</v>
      </c>
      <c r="C690" s="832" t="s">
        <v>1468</v>
      </c>
      <c r="D690" s="833" t="s">
        <v>2865</v>
      </c>
      <c r="E690" s="834" t="s">
        <v>1494</v>
      </c>
      <c r="F690" s="832" t="s">
        <v>1463</v>
      </c>
      <c r="G690" s="832" t="s">
        <v>1589</v>
      </c>
      <c r="H690" s="832" t="s">
        <v>577</v>
      </c>
      <c r="I690" s="832" t="s">
        <v>1593</v>
      </c>
      <c r="J690" s="832" t="s">
        <v>852</v>
      </c>
      <c r="K690" s="832" t="s">
        <v>639</v>
      </c>
      <c r="L690" s="835">
        <v>42.05</v>
      </c>
      <c r="M690" s="835">
        <v>378.45</v>
      </c>
      <c r="N690" s="832">
        <v>9</v>
      </c>
      <c r="O690" s="836">
        <v>7.5</v>
      </c>
      <c r="P690" s="835">
        <v>252.3</v>
      </c>
      <c r="Q690" s="837">
        <v>0.66666666666666674</v>
      </c>
      <c r="R690" s="832">
        <v>6</v>
      </c>
      <c r="S690" s="837">
        <v>0.66666666666666663</v>
      </c>
      <c r="T690" s="836">
        <v>4.5</v>
      </c>
      <c r="U690" s="838">
        <v>0.6</v>
      </c>
    </row>
    <row r="691" spans="1:21" ht="14.4" customHeight="1" x14ac:dyDescent="0.3">
      <c r="A691" s="831">
        <v>13</v>
      </c>
      <c r="B691" s="832" t="s">
        <v>1462</v>
      </c>
      <c r="C691" s="832" t="s">
        <v>1468</v>
      </c>
      <c r="D691" s="833" t="s">
        <v>2865</v>
      </c>
      <c r="E691" s="834" t="s">
        <v>1494</v>
      </c>
      <c r="F691" s="832" t="s">
        <v>1463</v>
      </c>
      <c r="G691" s="832" t="s">
        <v>1589</v>
      </c>
      <c r="H691" s="832" t="s">
        <v>577</v>
      </c>
      <c r="I691" s="832" t="s">
        <v>2167</v>
      </c>
      <c r="J691" s="832" t="s">
        <v>852</v>
      </c>
      <c r="K691" s="832" t="s">
        <v>853</v>
      </c>
      <c r="L691" s="835">
        <v>42.05</v>
      </c>
      <c r="M691" s="835">
        <v>84.1</v>
      </c>
      <c r="N691" s="832">
        <v>2</v>
      </c>
      <c r="O691" s="836">
        <v>2</v>
      </c>
      <c r="P691" s="835">
        <v>42.05</v>
      </c>
      <c r="Q691" s="837">
        <v>0.5</v>
      </c>
      <c r="R691" s="832">
        <v>1</v>
      </c>
      <c r="S691" s="837">
        <v>0.5</v>
      </c>
      <c r="T691" s="836">
        <v>1</v>
      </c>
      <c r="U691" s="838">
        <v>0.5</v>
      </c>
    </row>
    <row r="692" spans="1:21" ht="14.4" customHeight="1" x14ac:dyDescent="0.3">
      <c r="A692" s="831">
        <v>13</v>
      </c>
      <c r="B692" s="832" t="s">
        <v>1462</v>
      </c>
      <c r="C692" s="832" t="s">
        <v>1468</v>
      </c>
      <c r="D692" s="833" t="s">
        <v>2865</v>
      </c>
      <c r="E692" s="834" t="s">
        <v>1494</v>
      </c>
      <c r="F692" s="832" t="s">
        <v>1463</v>
      </c>
      <c r="G692" s="832" t="s">
        <v>1603</v>
      </c>
      <c r="H692" s="832" t="s">
        <v>577</v>
      </c>
      <c r="I692" s="832" t="s">
        <v>1607</v>
      </c>
      <c r="J692" s="832" t="s">
        <v>1605</v>
      </c>
      <c r="K692" s="832" t="s">
        <v>1608</v>
      </c>
      <c r="L692" s="835">
        <v>159.16999999999999</v>
      </c>
      <c r="M692" s="835">
        <v>318.33999999999997</v>
      </c>
      <c r="N692" s="832">
        <v>2</v>
      </c>
      <c r="O692" s="836">
        <v>1</v>
      </c>
      <c r="P692" s="835">
        <v>159.16999999999999</v>
      </c>
      <c r="Q692" s="837">
        <v>0.5</v>
      </c>
      <c r="R692" s="832">
        <v>1</v>
      </c>
      <c r="S692" s="837">
        <v>0.5</v>
      </c>
      <c r="T692" s="836">
        <v>0.5</v>
      </c>
      <c r="U692" s="838">
        <v>0.5</v>
      </c>
    </row>
    <row r="693" spans="1:21" ht="14.4" customHeight="1" x14ac:dyDescent="0.3">
      <c r="A693" s="831">
        <v>13</v>
      </c>
      <c r="B693" s="832" t="s">
        <v>1462</v>
      </c>
      <c r="C693" s="832" t="s">
        <v>1468</v>
      </c>
      <c r="D693" s="833" t="s">
        <v>2865</v>
      </c>
      <c r="E693" s="834" t="s">
        <v>1494</v>
      </c>
      <c r="F693" s="832" t="s">
        <v>1463</v>
      </c>
      <c r="G693" s="832" t="s">
        <v>1614</v>
      </c>
      <c r="H693" s="832" t="s">
        <v>577</v>
      </c>
      <c r="I693" s="832" t="s">
        <v>2355</v>
      </c>
      <c r="J693" s="832" t="s">
        <v>2356</v>
      </c>
      <c r="K693" s="832" t="s">
        <v>2357</v>
      </c>
      <c r="L693" s="835">
        <v>46.99</v>
      </c>
      <c r="M693" s="835">
        <v>46.99</v>
      </c>
      <c r="N693" s="832">
        <v>1</v>
      </c>
      <c r="O693" s="836">
        <v>1</v>
      </c>
      <c r="P693" s="835">
        <v>46.99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13</v>
      </c>
      <c r="B694" s="832" t="s">
        <v>1462</v>
      </c>
      <c r="C694" s="832" t="s">
        <v>1468</v>
      </c>
      <c r="D694" s="833" t="s">
        <v>2865</v>
      </c>
      <c r="E694" s="834" t="s">
        <v>1494</v>
      </c>
      <c r="F694" s="832" t="s">
        <v>1463</v>
      </c>
      <c r="G694" s="832" t="s">
        <v>1614</v>
      </c>
      <c r="H694" s="832" t="s">
        <v>577</v>
      </c>
      <c r="I694" s="832" t="s">
        <v>1615</v>
      </c>
      <c r="J694" s="832" t="s">
        <v>1616</v>
      </c>
      <c r="K694" s="832" t="s">
        <v>1617</v>
      </c>
      <c r="L694" s="835">
        <v>93.98</v>
      </c>
      <c r="M694" s="835">
        <v>93.98</v>
      </c>
      <c r="N694" s="832">
        <v>1</v>
      </c>
      <c r="O694" s="836">
        <v>1</v>
      </c>
      <c r="P694" s="835">
        <v>93.98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13</v>
      </c>
      <c r="B695" s="832" t="s">
        <v>1462</v>
      </c>
      <c r="C695" s="832" t="s">
        <v>1468</v>
      </c>
      <c r="D695" s="833" t="s">
        <v>2865</v>
      </c>
      <c r="E695" s="834" t="s">
        <v>1494</v>
      </c>
      <c r="F695" s="832" t="s">
        <v>1463</v>
      </c>
      <c r="G695" s="832" t="s">
        <v>1614</v>
      </c>
      <c r="H695" s="832" t="s">
        <v>577</v>
      </c>
      <c r="I695" s="832" t="s">
        <v>1886</v>
      </c>
      <c r="J695" s="832" t="s">
        <v>1619</v>
      </c>
      <c r="K695" s="832" t="s">
        <v>1620</v>
      </c>
      <c r="L695" s="835">
        <v>140.96</v>
      </c>
      <c r="M695" s="835">
        <v>986.72</v>
      </c>
      <c r="N695" s="832">
        <v>7</v>
      </c>
      <c r="O695" s="836">
        <v>6.5</v>
      </c>
      <c r="P695" s="835">
        <v>704.80000000000007</v>
      </c>
      <c r="Q695" s="837">
        <v>0.7142857142857143</v>
      </c>
      <c r="R695" s="832">
        <v>5</v>
      </c>
      <c r="S695" s="837">
        <v>0.7142857142857143</v>
      </c>
      <c r="T695" s="836">
        <v>5</v>
      </c>
      <c r="U695" s="838">
        <v>0.76923076923076927</v>
      </c>
    </row>
    <row r="696" spans="1:21" ht="14.4" customHeight="1" x14ac:dyDescent="0.3">
      <c r="A696" s="831">
        <v>13</v>
      </c>
      <c r="B696" s="832" t="s">
        <v>1462</v>
      </c>
      <c r="C696" s="832" t="s">
        <v>1468</v>
      </c>
      <c r="D696" s="833" t="s">
        <v>2865</v>
      </c>
      <c r="E696" s="834" t="s">
        <v>1494</v>
      </c>
      <c r="F696" s="832" t="s">
        <v>1463</v>
      </c>
      <c r="G696" s="832" t="s">
        <v>1614</v>
      </c>
      <c r="H696" s="832" t="s">
        <v>577</v>
      </c>
      <c r="I696" s="832" t="s">
        <v>2358</v>
      </c>
      <c r="J696" s="832" t="s">
        <v>1619</v>
      </c>
      <c r="K696" s="832" t="s">
        <v>2359</v>
      </c>
      <c r="L696" s="835">
        <v>56.38</v>
      </c>
      <c r="M696" s="835">
        <v>56.38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13</v>
      </c>
      <c r="B697" s="832" t="s">
        <v>1462</v>
      </c>
      <c r="C697" s="832" t="s">
        <v>1468</v>
      </c>
      <c r="D697" s="833" t="s">
        <v>2865</v>
      </c>
      <c r="E697" s="834" t="s">
        <v>1494</v>
      </c>
      <c r="F697" s="832" t="s">
        <v>1463</v>
      </c>
      <c r="G697" s="832" t="s">
        <v>1614</v>
      </c>
      <c r="H697" s="832" t="s">
        <v>577</v>
      </c>
      <c r="I697" s="832" t="s">
        <v>1618</v>
      </c>
      <c r="J697" s="832" t="s">
        <v>1619</v>
      </c>
      <c r="K697" s="832" t="s">
        <v>1620</v>
      </c>
      <c r="L697" s="835">
        <v>140.96</v>
      </c>
      <c r="M697" s="835">
        <v>140.96</v>
      </c>
      <c r="N697" s="832">
        <v>1</v>
      </c>
      <c r="O697" s="836">
        <v>1</v>
      </c>
      <c r="P697" s="835">
        <v>140.96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13</v>
      </c>
      <c r="B698" s="832" t="s">
        <v>1462</v>
      </c>
      <c r="C698" s="832" t="s">
        <v>1468</v>
      </c>
      <c r="D698" s="833" t="s">
        <v>2865</v>
      </c>
      <c r="E698" s="834" t="s">
        <v>1494</v>
      </c>
      <c r="F698" s="832" t="s">
        <v>1463</v>
      </c>
      <c r="G698" s="832" t="s">
        <v>2360</v>
      </c>
      <c r="H698" s="832" t="s">
        <v>577</v>
      </c>
      <c r="I698" s="832" t="s">
        <v>2361</v>
      </c>
      <c r="J698" s="832" t="s">
        <v>2362</v>
      </c>
      <c r="K698" s="832" t="s">
        <v>2363</v>
      </c>
      <c r="L698" s="835">
        <v>117.55</v>
      </c>
      <c r="M698" s="835">
        <v>117.55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13</v>
      </c>
      <c r="B699" s="832" t="s">
        <v>1462</v>
      </c>
      <c r="C699" s="832" t="s">
        <v>1468</v>
      </c>
      <c r="D699" s="833" t="s">
        <v>2865</v>
      </c>
      <c r="E699" s="834" t="s">
        <v>1494</v>
      </c>
      <c r="F699" s="832" t="s">
        <v>1463</v>
      </c>
      <c r="G699" s="832" t="s">
        <v>1625</v>
      </c>
      <c r="H699" s="832" t="s">
        <v>577</v>
      </c>
      <c r="I699" s="832" t="s">
        <v>1626</v>
      </c>
      <c r="J699" s="832" t="s">
        <v>1627</v>
      </c>
      <c r="K699" s="832" t="s">
        <v>1628</v>
      </c>
      <c r="L699" s="835">
        <v>121.07</v>
      </c>
      <c r="M699" s="835">
        <v>121.07</v>
      </c>
      <c r="N699" s="832">
        <v>1</v>
      </c>
      <c r="O699" s="836">
        <v>0.5</v>
      </c>
      <c r="P699" s="835">
        <v>121.07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13</v>
      </c>
      <c r="B700" s="832" t="s">
        <v>1462</v>
      </c>
      <c r="C700" s="832" t="s">
        <v>1468</v>
      </c>
      <c r="D700" s="833" t="s">
        <v>2865</v>
      </c>
      <c r="E700" s="834" t="s">
        <v>1494</v>
      </c>
      <c r="F700" s="832" t="s">
        <v>1463</v>
      </c>
      <c r="G700" s="832" t="s">
        <v>2317</v>
      </c>
      <c r="H700" s="832" t="s">
        <v>577</v>
      </c>
      <c r="I700" s="832" t="s">
        <v>2364</v>
      </c>
      <c r="J700" s="832" t="s">
        <v>2365</v>
      </c>
      <c r="K700" s="832" t="s">
        <v>2320</v>
      </c>
      <c r="L700" s="835">
        <v>848.49</v>
      </c>
      <c r="M700" s="835">
        <v>848.49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13</v>
      </c>
      <c r="B701" s="832" t="s">
        <v>1462</v>
      </c>
      <c r="C701" s="832" t="s">
        <v>1468</v>
      </c>
      <c r="D701" s="833" t="s">
        <v>2865</v>
      </c>
      <c r="E701" s="834" t="s">
        <v>1494</v>
      </c>
      <c r="F701" s="832" t="s">
        <v>1463</v>
      </c>
      <c r="G701" s="832" t="s">
        <v>2044</v>
      </c>
      <c r="H701" s="832" t="s">
        <v>577</v>
      </c>
      <c r="I701" s="832" t="s">
        <v>2045</v>
      </c>
      <c r="J701" s="832" t="s">
        <v>846</v>
      </c>
      <c r="K701" s="832" t="s">
        <v>2046</v>
      </c>
      <c r="L701" s="835">
        <v>107.27</v>
      </c>
      <c r="M701" s="835">
        <v>1501.78</v>
      </c>
      <c r="N701" s="832">
        <v>14</v>
      </c>
      <c r="O701" s="836">
        <v>6.5</v>
      </c>
      <c r="P701" s="835">
        <v>429.08</v>
      </c>
      <c r="Q701" s="837">
        <v>0.2857142857142857</v>
      </c>
      <c r="R701" s="832">
        <v>4</v>
      </c>
      <c r="S701" s="837">
        <v>0.2857142857142857</v>
      </c>
      <c r="T701" s="836">
        <v>2.5</v>
      </c>
      <c r="U701" s="838">
        <v>0.38461538461538464</v>
      </c>
    </row>
    <row r="702" spans="1:21" ht="14.4" customHeight="1" x14ac:dyDescent="0.3">
      <c r="A702" s="831">
        <v>13</v>
      </c>
      <c r="B702" s="832" t="s">
        <v>1462</v>
      </c>
      <c r="C702" s="832" t="s">
        <v>1468</v>
      </c>
      <c r="D702" s="833" t="s">
        <v>2865</v>
      </c>
      <c r="E702" s="834" t="s">
        <v>1494</v>
      </c>
      <c r="F702" s="832" t="s">
        <v>1463</v>
      </c>
      <c r="G702" s="832" t="s">
        <v>1887</v>
      </c>
      <c r="H702" s="832" t="s">
        <v>577</v>
      </c>
      <c r="I702" s="832" t="s">
        <v>1891</v>
      </c>
      <c r="J702" s="832" t="s">
        <v>1892</v>
      </c>
      <c r="K702" s="832" t="s">
        <v>1893</v>
      </c>
      <c r="L702" s="835">
        <v>0</v>
      </c>
      <c r="M702" s="835">
        <v>0</v>
      </c>
      <c r="N702" s="832">
        <v>3</v>
      </c>
      <c r="O702" s="836">
        <v>2</v>
      </c>
      <c r="P702" s="835">
        <v>0</v>
      </c>
      <c r="Q702" s="837"/>
      <c r="R702" s="832">
        <v>3</v>
      </c>
      <c r="S702" s="837">
        <v>1</v>
      </c>
      <c r="T702" s="836">
        <v>2</v>
      </c>
      <c r="U702" s="838">
        <v>1</v>
      </c>
    </row>
    <row r="703" spans="1:21" ht="14.4" customHeight="1" x14ac:dyDescent="0.3">
      <c r="A703" s="831">
        <v>13</v>
      </c>
      <c r="B703" s="832" t="s">
        <v>1462</v>
      </c>
      <c r="C703" s="832" t="s">
        <v>1468</v>
      </c>
      <c r="D703" s="833" t="s">
        <v>2865</v>
      </c>
      <c r="E703" s="834" t="s">
        <v>1494</v>
      </c>
      <c r="F703" s="832" t="s">
        <v>1463</v>
      </c>
      <c r="G703" s="832" t="s">
        <v>1774</v>
      </c>
      <c r="H703" s="832" t="s">
        <v>577</v>
      </c>
      <c r="I703" s="832" t="s">
        <v>1778</v>
      </c>
      <c r="J703" s="832" t="s">
        <v>1776</v>
      </c>
      <c r="K703" s="832" t="s">
        <v>1779</v>
      </c>
      <c r="L703" s="835">
        <v>0</v>
      </c>
      <c r="M703" s="835">
        <v>0</v>
      </c>
      <c r="N703" s="832">
        <v>1</v>
      </c>
      <c r="O703" s="836">
        <v>1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13</v>
      </c>
      <c r="B704" s="832" t="s">
        <v>1462</v>
      </c>
      <c r="C704" s="832" t="s">
        <v>1468</v>
      </c>
      <c r="D704" s="833" t="s">
        <v>2865</v>
      </c>
      <c r="E704" s="834" t="s">
        <v>1494</v>
      </c>
      <c r="F704" s="832" t="s">
        <v>1463</v>
      </c>
      <c r="G704" s="832" t="s">
        <v>1894</v>
      </c>
      <c r="H704" s="832" t="s">
        <v>577</v>
      </c>
      <c r="I704" s="832" t="s">
        <v>2366</v>
      </c>
      <c r="J704" s="832" t="s">
        <v>2367</v>
      </c>
      <c r="K704" s="832" t="s">
        <v>2368</v>
      </c>
      <c r="L704" s="835">
        <v>117.47</v>
      </c>
      <c r="M704" s="835">
        <v>117.47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13</v>
      </c>
      <c r="B705" s="832" t="s">
        <v>1462</v>
      </c>
      <c r="C705" s="832" t="s">
        <v>1468</v>
      </c>
      <c r="D705" s="833" t="s">
        <v>2865</v>
      </c>
      <c r="E705" s="834" t="s">
        <v>1494</v>
      </c>
      <c r="F705" s="832" t="s">
        <v>1463</v>
      </c>
      <c r="G705" s="832" t="s">
        <v>1637</v>
      </c>
      <c r="H705" s="832" t="s">
        <v>577</v>
      </c>
      <c r="I705" s="832" t="s">
        <v>1638</v>
      </c>
      <c r="J705" s="832" t="s">
        <v>1058</v>
      </c>
      <c r="K705" s="832" t="s">
        <v>1639</v>
      </c>
      <c r="L705" s="835">
        <v>48.09</v>
      </c>
      <c r="M705" s="835">
        <v>144.27000000000001</v>
      </c>
      <c r="N705" s="832">
        <v>3</v>
      </c>
      <c r="O705" s="836">
        <v>1.5</v>
      </c>
      <c r="P705" s="835">
        <v>48.09</v>
      </c>
      <c r="Q705" s="837">
        <v>0.33333333333333331</v>
      </c>
      <c r="R705" s="832">
        <v>1</v>
      </c>
      <c r="S705" s="837">
        <v>0.33333333333333331</v>
      </c>
      <c r="T705" s="836">
        <v>0.5</v>
      </c>
      <c r="U705" s="838">
        <v>0.33333333333333331</v>
      </c>
    </row>
    <row r="706" spans="1:21" ht="14.4" customHeight="1" x14ac:dyDescent="0.3">
      <c r="A706" s="831">
        <v>13</v>
      </c>
      <c r="B706" s="832" t="s">
        <v>1462</v>
      </c>
      <c r="C706" s="832" t="s">
        <v>1468</v>
      </c>
      <c r="D706" s="833" t="s">
        <v>2865</v>
      </c>
      <c r="E706" s="834" t="s">
        <v>1494</v>
      </c>
      <c r="F706" s="832" t="s">
        <v>1463</v>
      </c>
      <c r="G706" s="832" t="s">
        <v>1637</v>
      </c>
      <c r="H706" s="832" t="s">
        <v>577</v>
      </c>
      <c r="I706" s="832" t="s">
        <v>1640</v>
      </c>
      <c r="J706" s="832" t="s">
        <v>1058</v>
      </c>
      <c r="K706" s="832" t="s">
        <v>1641</v>
      </c>
      <c r="L706" s="835">
        <v>64.36</v>
      </c>
      <c r="M706" s="835">
        <v>128.72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13</v>
      </c>
      <c r="B707" s="832" t="s">
        <v>1462</v>
      </c>
      <c r="C707" s="832" t="s">
        <v>1468</v>
      </c>
      <c r="D707" s="833" t="s">
        <v>2865</v>
      </c>
      <c r="E707" s="834" t="s">
        <v>1494</v>
      </c>
      <c r="F707" s="832" t="s">
        <v>1463</v>
      </c>
      <c r="G707" s="832" t="s">
        <v>1644</v>
      </c>
      <c r="H707" s="832" t="s">
        <v>577</v>
      </c>
      <c r="I707" s="832" t="s">
        <v>1645</v>
      </c>
      <c r="J707" s="832" t="s">
        <v>1065</v>
      </c>
      <c r="K707" s="832" t="s">
        <v>1646</v>
      </c>
      <c r="L707" s="835">
        <v>98.75</v>
      </c>
      <c r="M707" s="835">
        <v>98.75</v>
      </c>
      <c r="N707" s="832">
        <v>1</v>
      </c>
      <c r="O707" s="836">
        <v>0.5</v>
      </c>
      <c r="P707" s="835">
        <v>98.75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13</v>
      </c>
      <c r="B708" s="832" t="s">
        <v>1462</v>
      </c>
      <c r="C708" s="832" t="s">
        <v>1468</v>
      </c>
      <c r="D708" s="833" t="s">
        <v>2865</v>
      </c>
      <c r="E708" s="834" t="s">
        <v>1494</v>
      </c>
      <c r="F708" s="832" t="s">
        <v>1463</v>
      </c>
      <c r="G708" s="832" t="s">
        <v>1788</v>
      </c>
      <c r="H708" s="832" t="s">
        <v>577</v>
      </c>
      <c r="I708" s="832" t="s">
        <v>2200</v>
      </c>
      <c r="J708" s="832" t="s">
        <v>1790</v>
      </c>
      <c r="K708" s="832" t="s">
        <v>2201</v>
      </c>
      <c r="L708" s="835">
        <v>132.97999999999999</v>
      </c>
      <c r="M708" s="835">
        <v>265.95999999999998</v>
      </c>
      <c r="N708" s="832">
        <v>2</v>
      </c>
      <c r="O708" s="836">
        <v>1</v>
      </c>
      <c r="P708" s="835">
        <v>265.95999999999998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13</v>
      </c>
      <c r="B709" s="832" t="s">
        <v>1462</v>
      </c>
      <c r="C709" s="832" t="s">
        <v>1468</v>
      </c>
      <c r="D709" s="833" t="s">
        <v>2865</v>
      </c>
      <c r="E709" s="834" t="s">
        <v>1494</v>
      </c>
      <c r="F709" s="832" t="s">
        <v>1463</v>
      </c>
      <c r="G709" s="832" t="s">
        <v>2116</v>
      </c>
      <c r="H709" s="832" t="s">
        <v>577</v>
      </c>
      <c r="I709" s="832" t="s">
        <v>2117</v>
      </c>
      <c r="J709" s="832" t="s">
        <v>2118</v>
      </c>
      <c r="K709" s="832" t="s">
        <v>2119</v>
      </c>
      <c r="L709" s="835">
        <v>51.71</v>
      </c>
      <c r="M709" s="835">
        <v>51.71</v>
      </c>
      <c r="N709" s="832">
        <v>1</v>
      </c>
      <c r="O709" s="836">
        <v>1</v>
      </c>
      <c r="P709" s="835">
        <v>51.71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13</v>
      </c>
      <c r="B710" s="832" t="s">
        <v>1462</v>
      </c>
      <c r="C710" s="832" t="s">
        <v>1468</v>
      </c>
      <c r="D710" s="833" t="s">
        <v>2865</v>
      </c>
      <c r="E710" s="834" t="s">
        <v>1494</v>
      </c>
      <c r="F710" s="832" t="s">
        <v>1463</v>
      </c>
      <c r="G710" s="832" t="s">
        <v>1903</v>
      </c>
      <c r="H710" s="832" t="s">
        <v>577</v>
      </c>
      <c r="I710" s="832" t="s">
        <v>1904</v>
      </c>
      <c r="J710" s="832" t="s">
        <v>1905</v>
      </c>
      <c r="K710" s="832" t="s">
        <v>1906</v>
      </c>
      <c r="L710" s="835">
        <v>38.5</v>
      </c>
      <c r="M710" s="835">
        <v>192.5</v>
      </c>
      <c r="N710" s="832">
        <v>5</v>
      </c>
      <c r="O710" s="836">
        <v>3</v>
      </c>
      <c r="P710" s="835">
        <v>154</v>
      </c>
      <c r="Q710" s="837">
        <v>0.8</v>
      </c>
      <c r="R710" s="832">
        <v>4</v>
      </c>
      <c r="S710" s="837">
        <v>0.8</v>
      </c>
      <c r="T710" s="836">
        <v>2</v>
      </c>
      <c r="U710" s="838">
        <v>0.66666666666666663</v>
      </c>
    </row>
    <row r="711" spans="1:21" ht="14.4" customHeight="1" x14ac:dyDescent="0.3">
      <c r="A711" s="831">
        <v>13</v>
      </c>
      <c r="B711" s="832" t="s">
        <v>1462</v>
      </c>
      <c r="C711" s="832" t="s">
        <v>1468</v>
      </c>
      <c r="D711" s="833" t="s">
        <v>2865</v>
      </c>
      <c r="E711" s="834" t="s">
        <v>1494</v>
      </c>
      <c r="F711" s="832" t="s">
        <v>1463</v>
      </c>
      <c r="G711" s="832" t="s">
        <v>1903</v>
      </c>
      <c r="H711" s="832" t="s">
        <v>577</v>
      </c>
      <c r="I711" s="832" t="s">
        <v>2202</v>
      </c>
      <c r="J711" s="832" t="s">
        <v>1905</v>
      </c>
      <c r="K711" s="832" t="s">
        <v>2203</v>
      </c>
      <c r="L711" s="835">
        <v>73.989999999999995</v>
      </c>
      <c r="M711" s="835">
        <v>147.97999999999999</v>
      </c>
      <c r="N711" s="832">
        <v>2</v>
      </c>
      <c r="O711" s="836">
        <v>1</v>
      </c>
      <c r="P711" s="835">
        <v>73.989999999999995</v>
      </c>
      <c r="Q711" s="837">
        <v>0.5</v>
      </c>
      <c r="R711" s="832">
        <v>1</v>
      </c>
      <c r="S711" s="837">
        <v>0.5</v>
      </c>
      <c r="T711" s="836">
        <v>0.5</v>
      </c>
      <c r="U711" s="838">
        <v>0.5</v>
      </c>
    </row>
    <row r="712" spans="1:21" ht="14.4" customHeight="1" x14ac:dyDescent="0.3">
      <c r="A712" s="831">
        <v>13</v>
      </c>
      <c r="B712" s="832" t="s">
        <v>1462</v>
      </c>
      <c r="C712" s="832" t="s">
        <v>1468</v>
      </c>
      <c r="D712" s="833" t="s">
        <v>2865</v>
      </c>
      <c r="E712" s="834" t="s">
        <v>1494</v>
      </c>
      <c r="F712" s="832" t="s">
        <v>1463</v>
      </c>
      <c r="G712" s="832" t="s">
        <v>1648</v>
      </c>
      <c r="H712" s="832" t="s">
        <v>577</v>
      </c>
      <c r="I712" s="832" t="s">
        <v>1649</v>
      </c>
      <c r="J712" s="832" t="s">
        <v>892</v>
      </c>
      <c r="K712" s="832" t="s">
        <v>1650</v>
      </c>
      <c r="L712" s="835">
        <v>147.85</v>
      </c>
      <c r="M712" s="835">
        <v>2661.2999999999993</v>
      </c>
      <c r="N712" s="832">
        <v>18</v>
      </c>
      <c r="O712" s="836">
        <v>15</v>
      </c>
      <c r="P712" s="835">
        <v>2217.7499999999995</v>
      </c>
      <c r="Q712" s="837">
        <v>0.83333333333333337</v>
      </c>
      <c r="R712" s="832">
        <v>15</v>
      </c>
      <c r="S712" s="837">
        <v>0.83333333333333337</v>
      </c>
      <c r="T712" s="836">
        <v>12.5</v>
      </c>
      <c r="U712" s="838">
        <v>0.83333333333333337</v>
      </c>
    </row>
    <row r="713" spans="1:21" ht="14.4" customHeight="1" x14ac:dyDescent="0.3">
      <c r="A713" s="831">
        <v>13</v>
      </c>
      <c r="B713" s="832" t="s">
        <v>1462</v>
      </c>
      <c r="C713" s="832" t="s">
        <v>1468</v>
      </c>
      <c r="D713" s="833" t="s">
        <v>2865</v>
      </c>
      <c r="E713" s="834" t="s">
        <v>1494</v>
      </c>
      <c r="F713" s="832" t="s">
        <v>1463</v>
      </c>
      <c r="G713" s="832" t="s">
        <v>2369</v>
      </c>
      <c r="H713" s="832" t="s">
        <v>577</v>
      </c>
      <c r="I713" s="832" t="s">
        <v>2370</v>
      </c>
      <c r="J713" s="832" t="s">
        <v>2371</v>
      </c>
      <c r="K713" s="832" t="s">
        <v>2372</v>
      </c>
      <c r="L713" s="835">
        <v>0</v>
      </c>
      <c r="M713" s="835">
        <v>0</v>
      </c>
      <c r="N713" s="832">
        <v>1</v>
      </c>
      <c r="O713" s="836">
        <v>0.5</v>
      </c>
      <c r="P713" s="835">
        <v>0</v>
      </c>
      <c r="Q713" s="837"/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13</v>
      </c>
      <c r="B714" s="832" t="s">
        <v>1462</v>
      </c>
      <c r="C714" s="832" t="s">
        <v>1468</v>
      </c>
      <c r="D714" s="833" t="s">
        <v>2865</v>
      </c>
      <c r="E714" s="834" t="s">
        <v>1494</v>
      </c>
      <c r="F714" s="832" t="s">
        <v>1463</v>
      </c>
      <c r="G714" s="832" t="s">
        <v>1651</v>
      </c>
      <c r="H714" s="832" t="s">
        <v>577</v>
      </c>
      <c r="I714" s="832" t="s">
        <v>2373</v>
      </c>
      <c r="J714" s="832" t="s">
        <v>1912</v>
      </c>
      <c r="K714" s="832" t="s">
        <v>2374</v>
      </c>
      <c r="L714" s="835">
        <v>0</v>
      </c>
      <c r="M714" s="835">
        <v>0</v>
      </c>
      <c r="N714" s="832">
        <v>1</v>
      </c>
      <c r="O714" s="836">
        <v>1</v>
      </c>
      <c r="P714" s="835"/>
      <c r="Q714" s="837"/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13</v>
      </c>
      <c r="B715" s="832" t="s">
        <v>1462</v>
      </c>
      <c r="C715" s="832" t="s">
        <v>1468</v>
      </c>
      <c r="D715" s="833" t="s">
        <v>2865</v>
      </c>
      <c r="E715" s="834" t="s">
        <v>1494</v>
      </c>
      <c r="F715" s="832" t="s">
        <v>1463</v>
      </c>
      <c r="G715" s="832" t="s">
        <v>1656</v>
      </c>
      <c r="H715" s="832" t="s">
        <v>577</v>
      </c>
      <c r="I715" s="832" t="s">
        <v>1924</v>
      </c>
      <c r="J715" s="832" t="s">
        <v>1925</v>
      </c>
      <c r="K715" s="832" t="s">
        <v>1926</v>
      </c>
      <c r="L715" s="835">
        <v>141.25</v>
      </c>
      <c r="M715" s="835">
        <v>282.5</v>
      </c>
      <c r="N715" s="832">
        <v>2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13</v>
      </c>
      <c r="B716" s="832" t="s">
        <v>1462</v>
      </c>
      <c r="C716" s="832" t="s">
        <v>1468</v>
      </c>
      <c r="D716" s="833" t="s">
        <v>2865</v>
      </c>
      <c r="E716" s="834" t="s">
        <v>1494</v>
      </c>
      <c r="F716" s="832" t="s">
        <v>1463</v>
      </c>
      <c r="G716" s="832" t="s">
        <v>1656</v>
      </c>
      <c r="H716" s="832" t="s">
        <v>612</v>
      </c>
      <c r="I716" s="832" t="s">
        <v>1413</v>
      </c>
      <c r="J716" s="832" t="s">
        <v>1414</v>
      </c>
      <c r="K716" s="832" t="s">
        <v>1415</v>
      </c>
      <c r="L716" s="835">
        <v>141.25</v>
      </c>
      <c r="M716" s="835">
        <v>14690</v>
      </c>
      <c r="N716" s="832">
        <v>104</v>
      </c>
      <c r="O716" s="836">
        <v>59</v>
      </c>
      <c r="P716" s="835">
        <v>7768.75</v>
      </c>
      <c r="Q716" s="837">
        <v>0.52884615384615385</v>
      </c>
      <c r="R716" s="832">
        <v>55</v>
      </c>
      <c r="S716" s="837">
        <v>0.52884615384615385</v>
      </c>
      <c r="T716" s="836">
        <v>31</v>
      </c>
      <c r="U716" s="838">
        <v>0.52542372881355937</v>
      </c>
    </row>
    <row r="717" spans="1:21" ht="14.4" customHeight="1" x14ac:dyDescent="0.3">
      <c r="A717" s="831">
        <v>13</v>
      </c>
      <c r="B717" s="832" t="s">
        <v>1462</v>
      </c>
      <c r="C717" s="832" t="s">
        <v>1468</v>
      </c>
      <c r="D717" s="833" t="s">
        <v>2865</v>
      </c>
      <c r="E717" s="834" t="s">
        <v>1494</v>
      </c>
      <c r="F717" s="832" t="s">
        <v>1463</v>
      </c>
      <c r="G717" s="832" t="s">
        <v>1656</v>
      </c>
      <c r="H717" s="832" t="s">
        <v>577</v>
      </c>
      <c r="I717" s="832" t="s">
        <v>2276</v>
      </c>
      <c r="J717" s="832" t="s">
        <v>2277</v>
      </c>
      <c r="K717" s="832" t="s">
        <v>1926</v>
      </c>
      <c r="L717" s="835">
        <v>141.25</v>
      </c>
      <c r="M717" s="835">
        <v>1695</v>
      </c>
      <c r="N717" s="832">
        <v>12</v>
      </c>
      <c r="O717" s="836">
        <v>6.5</v>
      </c>
      <c r="P717" s="835">
        <v>847.5</v>
      </c>
      <c r="Q717" s="837">
        <v>0.5</v>
      </c>
      <c r="R717" s="832">
        <v>6</v>
      </c>
      <c r="S717" s="837">
        <v>0.5</v>
      </c>
      <c r="T717" s="836">
        <v>3.5</v>
      </c>
      <c r="U717" s="838">
        <v>0.53846153846153844</v>
      </c>
    </row>
    <row r="718" spans="1:21" ht="14.4" customHeight="1" x14ac:dyDescent="0.3">
      <c r="A718" s="831">
        <v>13</v>
      </c>
      <c r="B718" s="832" t="s">
        <v>1462</v>
      </c>
      <c r="C718" s="832" t="s">
        <v>1468</v>
      </c>
      <c r="D718" s="833" t="s">
        <v>2865</v>
      </c>
      <c r="E718" s="834" t="s">
        <v>1494</v>
      </c>
      <c r="F718" s="832" t="s">
        <v>1463</v>
      </c>
      <c r="G718" s="832" t="s">
        <v>1656</v>
      </c>
      <c r="H718" s="832" t="s">
        <v>577</v>
      </c>
      <c r="I718" s="832" t="s">
        <v>1657</v>
      </c>
      <c r="J718" s="832" t="s">
        <v>1414</v>
      </c>
      <c r="K718" s="832" t="s">
        <v>1658</v>
      </c>
      <c r="L718" s="835">
        <v>423.75</v>
      </c>
      <c r="M718" s="835">
        <v>847.5</v>
      </c>
      <c r="N718" s="832">
        <v>2</v>
      </c>
      <c r="O718" s="836">
        <v>2</v>
      </c>
      <c r="P718" s="835">
        <v>423.75</v>
      </c>
      <c r="Q718" s="837">
        <v>0.5</v>
      </c>
      <c r="R718" s="832">
        <v>1</v>
      </c>
      <c r="S718" s="837">
        <v>0.5</v>
      </c>
      <c r="T718" s="836">
        <v>1</v>
      </c>
      <c r="U718" s="838">
        <v>0.5</v>
      </c>
    </row>
    <row r="719" spans="1:21" ht="14.4" customHeight="1" x14ac:dyDescent="0.3">
      <c r="A719" s="831">
        <v>13</v>
      </c>
      <c r="B719" s="832" t="s">
        <v>1462</v>
      </c>
      <c r="C719" s="832" t="s">
        <v>1468</v>
      </c>
      <c r="D719" s="833" t="s">
        <v>2865</v>
      </c>
      <c r="E719" s="834" t="s">
        <v>1494</v>
      </c>
      <c r="F719" s="832" t="s">
        <v>1463</v>
      </c>
      <c r="G719" s="832" t="s">
        <v>2375</v>
      </c>
      <c r="H719" s="832" t="s">
        <v>577</v>
      </c>
      <c r="I719" s="832" t="s">
        <v>2376</v>
      </c>
      <c r="J719" s="832" t="s">
        <v>2377</v>
      </c>
      <c r="K719" s="832" t="s">
        <v>2378</v>
      </c>
      <c r="L719" s="835">
        <v>106.09</v>
      </c>
      <c r="M719" s="835">
        <v>106.09</v>
      </c>
      <c r="N719" s="832">
        <v>1</v>
      </c>
      <c r="O719" s="836">
        <v>1</v>
      </c>
      <c r="P719" s="835">
        <v>106.09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13</v>
      </c>
      <c r="B720" s="832" t="s">
        <v>1462</v>
      </c>
      <c r="C720" s="832" t="s">
        <v>1468</v>
      </c>
      <c r="D720" s="833" t="s">
        <v>2865</v>
      </c>
      <c r="E720" s="834" t="s">
        <v>1494</v>
      </c>
      <c r="F720" s="832" t="s">
        <v>1463</v>
      </c>
      <c r="G720" s="832" t="s">
        <v>2379</v>
      </c>
      <c r="H720" s="832" t="s">
        <v>577</v>
      </c>
      <c r="I720" s="832" t="s">
        <v>2380</v>
      </c>
      <c r="J720" s="832" t="s">
        <v>2381</v>
      </c>
      <c r="K720" s="832" t="s">
        <v>2382</v>
      </c>
      <c r="L720" s="835">
        <v>112.6</v>
      </c>
      <c r="M720" s="835">
        <v>225.2</v>
      </c>
      <c r="N720" s="832">
        <v>2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13</v>
      </c>
      <c r="B721" s="832" t="s">
        <v>1462</v>
      </c>
      <c r="C721" s="832" t="s">
        <v>1468</v>
      </c>
      <c r="D721" s="833" t="s">
        <v>2865</v>
      </c>
      <c r="E721" s="834" t="s">
        <v>1494</v>
      </c>
      <c r="F721" s="832" t="s">
        <v>1463</v>
      </c>
      <c r="G721" s="832" t="s">
        <v>1671</v>
      </c>
      <c r="H721" s="832" t="s">
        <v>577</v>
      </c>
      <c r="I721" s="832" t="s">
        <v>2278</v>
      </c>
      <c r="J721" s="832" t="s">
        <v>770</v>
      </c>
      <c r="K721" s="832" t="s">
        <v>1933</v>
      </c>
      <c r="L721" s="835">
        <v>32.25</v>
      </c>
      <c r="M721" s="835">
        <v>32.25</v>
      </c>
      <c r="N721" s="832">
        <v>1</v>
      </c>
      <c r="O721" s="836">
        <v>1</v>
      </c>
      <c r="P721" s="835">
        <v>32.25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13</v>
      </c>
      <c r="B722" s="832" t="s">
        <v>1462</v>
      </c>
      <c r="C722" s="832" t="s">
        <v>1468</v>
      </c>
      <c r="D722" s="833" t="s">
        <v>2865</v>
      </c>
      <c r="E722" s="834" t="s">
        <v>1494</v>
      </c>
      <c r="F722" s="832" t="s">
        <v>1463</v>
      </c>
      <c r="G722" s="832" t="s">
        <v>1671</v>
      </c>
      <c r="H722" s="832" t="s">
        <v>577</v>
      </c>
      <c r="I722" s="832" t="s">
        <v>2129</v>
      </c>
      <c r="J722" s="832" t="s">
        <v>770</v>
      </c>
      <c r="K722" s="832" t="s">
        <v>1814</v>
      </c>
      <c r="L722" s="835">
        <v>103.67</v>
      </c>
      <c r="M722" s="835">
        <v>725.69</v>
      </c>
      <c r="N722" s="832">
        <v>7</v>
      </c>
      <c r="O722" s="836">
        <v>4</v>
      </c>
      <c r="P722" s="835">
        <v>311.01</v>
      </c>
      <c r="Q722" s="837">
        <v>0.42857142857142855</v>
      </c>
      <c r="R722" s="832">
        <v>3</v>
      </c>
      <c r="S722" s="837">
        <v>0.42857142857142855</v>
      </c>
      <c r="T722" s="836">
        <v>1</v>
      </c>
      <c r="U722" s="838">
        <v>0.25</v>
      </c>
    </row>
    <row r="723" spans="1:21" ht="14.4" customHeight="1" x14ac:dyDescent="0.3">
      <c r="A723" s="831">
        <v>13</v>
      </c>
      <c r="B723" s="832" t="s">
        <v>1462</v>
      </c>
      <c r="C723" s="832" t="s">
        <v>1468</v>
      </c>
      <c r="D723" s="833" t="s">
        <v>2865</v>
      </c>
      <c r="E723" s="834" t="s">
        <v>1494</v>
      </c>
      <c r="F723" s="832" t="s">
        <v>1463</v>
      </c>
      <c r="G723" s="832" t="s">
        <v>1671</v>
      </c>
      <c r="H723" s="832" t="s">
        <v>577</v>
      </c>
      <c r="I723" s="832" t="s">
        <v>1811</v>
      </c>
      <c r="J723" s="832" t="s">
        <v>770</v>
      </c>
      <c r="K723" s="832" t="s">
        <v>1812</v>
      </c>
      <c r="L723" s="835">
        <v>16.12</v>
      </c>
      <c r="M723" s="835">
        <v>16.12</v>
      </c>
      <c r="N723" s="832">
        <v>1</v>
      </c>
      <c r="O723" s="836">
        <v>1</v>
      </c>
      <c r="P723" s="835">
        <v>16.12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13</v>
      </c>
      <c r="B724" s="832" t="s">
        <v>1462</v>
      </c>
      <c r="C724" s="832" t="s">
        <v>1468</v>
      </c>
      <c r="D724" s="833" t="s">
        <v>2865</v>
      </c>
      <c r="E724" s="834" t="s">
        <v>1494</v>
      </c>
      <c r="F724" s="832" t="s">
        <v>1463</v>
      </c>
      <c r="G724" s="832" t="s">
        <v>1671</v>
      </c>
      <c r="H724" s="832" t="s">
        <v>577</v>
      </c>
      <c r="I724" s="832" t="s">
        <v>1932</v>
      </c>
      <c r="J724" s="832" t="s">
        <v>770</v>
      </c>
      <c r="K724" s="832" t="s">
        <v>1933</v>
      </c>
      <c r="L724" s="835">
        <v>32.25</v>
      </c>
      <c r="M724" s="835">
        <v>64.5</v>
      </c>
      <c r="N724" s="832">
        <v>2</v>
      </c>
      <c r="O724" s="836">
        <v>1.5</v>
      </c>
      <c r="P724" s="835">
        <v>32.25</v>
      </c>
      <c r="Q724" s="837">
        <v>0.5</v>
      </c>
      <c r="R724" s="832">
        <v>1</v>
      </c>
      <c r="S724" s="837">
        <v>0.5</v>
      </c>
      <c r="T724" s="836">
        <v>1</v>
      </c>
      <c r="U724" s="838">
        <v>0.66666666666666663</v>
      </c>
    </row>
    <row r="725" spans="1:21" ht="14.4" customHeight="1" x14ac:dyDescent="0.3">
      <c r="A725" s="831">
        <v>13</v>
      </c>
      <c r="B725" s="832" t="s">
        <v>1462</v>
      </c>
      <c r="C725" s="832" t="s">
        <v>1468</v>
      </c>
      <c r="D725" s="833" t="s">
        <v>2865</v>
      </c>
      <c r="E725" s="834" t="s">
        <v>1494</v>
      </c>
      <c r="F725" s="832" t="s">
        <v>1463</v>
      </c>
      <c r="G725" s="832" t="s">
        <v>1671</v>
      </c>
      <c r="H725" s="832" t="s">
        <v>577</v>
      </c>
      <c r="I725" s="832" t="s">
        <v>1813</v>
      </c>
      <c r="J725" s="832" t="s">
        <v>770</v>
      </c>
      <c r="K725" s="832" t="s">
        <v>1814</v>
      </c>
      <c r="L725" s="835">
        <v>103.67</v>
      </c>
      <c r="M725" s="835">
        <v>518.35</v>
      </c>
      <c r="N725" s="832">
        <v>5</v>
      </c>
      <c r="O725" s="836">
        <v>4</v>
      </c>
      <c r="P725" s="835">
        <v>207.34</v>
      </c>
      <c r="Q725" s="837">
        <v>0.39999999999999997</v>
      </c>
      <c r="R725" s="832">
        <v>2</v>
      </c>
      <c r="S725" s="837">
        <v>0.4</v>
      </c>
      <c r="T725" s="836">
        <v>1.5</v>
      </c>
      <c r="U725" s="838">
        <v>0.375</v>
      </c>
    </row>
    <row r="726" spans="1:21" ht="14.4" customHeight="1" x14ac:dyDescent="0.3">
      <c r="A726" s="831">
        <v>13</v>
      </c>
      <c r="B726" s="832" t="s">
        <v>1462</v>
      </c>
      <c r="C726" s="832" t="s">
        <v>1468</v>
      </c>
      <c r="D726" s="833" t="s">
        <v>2865</v>
      </c>
      <c r="E726" s="834" t="s">
        <v>1494</v>
      </c>
      <c r="F726" s="832" t="s">
        <v>1463</v>
      </c>
      <c r="G726" s="832" t="s">
        <v>1671</v>
      </c>
      <c r="H726" s="832" t="s">
        <v>577</v>
      </c>
      <c r="I726" s="832" t="s">
        <v>2383</v>
      </c>
      <c r="J726" s="832" t="s">
        <v>2384</v>
      </c>
      <c r="K726" s="832" t="s">
        <v>2385</v>
      </c>
      <c r="L726" s="835">
        <v>0</v>
      </c>
      <c r="M726" s="835">
        <v>0</v>
      </c>
      <c r="N726" s="832">
        <v>3</v>
      </c>
      <c r="O726" s="836">
        <v>1</v>
      </c>
      <c r="P726" s="835">
        <v>0</v>
      </c>
      <c r="Q726" s="837"/>
      <c r="R726" s="832">
        <v>3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13</v>
      </c>
      <c r="B727" s="832" t="s">
        <v>1462</v>
      </c>
      <c r="C727" s="832" t="s">
        <v>1468</v>
      </c>
      <c r="D727" s="833" t="s">
        <v>2865</v>
      </c>
      <c r="E727" s="834" t="s">
        <v>1494</v>
      </c>
      <c r="F727" s="832" t="s">
        <v>1463</v>
      </c>
      <c r="G727" s="832" t="s">
        <v>1682</v>
      </c>
      <c r="H727" s="832" t="s">
        <v>577</v>
      </c>
      <c r="I727" s="832" t="s">
        <v>1683</v>
      </c>
      <c r="J727" s="832" t="s">
        <v>1684</v>
      </c>
      <c r="K727" s="832" t="s">
        <v>1685</v>
      </c>
      <c r="L727" s="835">
        <v>87.67</v>
      </c>
      <c r="M727" s="835">
        <v>789.03000000000009</v>
      </c>
      <c r="N727" s="832">
        <v>9</v>
      </c>
      <c r="O727" s="836">
        <v>3</v>
      </c>
      <c r="P727" s="835">
        <v>613.69000000000005</v>
      </c>
      <c r="Q727" s="837">
        <v>0.77777777777777779</v>
      </c>
      <c r="R727" s="832">
        <v>7</v>
      </c>
      <c r="S727" s="837">
        <v>0.77777777777777779</v>
      </c>
      <c r="T727" s="836">
        <v>2</v>
      </c>
      <c r="U727" s="838">
        <v>0.66666666666666663</v>
      </c>
    </row>
    <row r="728" spans="1:21" ht="14.4" customHeight="1" x14ac:dyDescent="0.3">
      <c r="A728" s="831">
        <v>13</v>
      </c>
      <c r="B728" s="832" t="s">
        <v>1462</v>
      </c>
      <c r="C728" s="832" t="s">
        <v>1468</v>
      </c>
      <c r="D728" s="833" t="s">
        <v>2865</v>
      </c>
      <c r="E728" s="834" t="s">
        <v>1494</v>
      </c>
      <c r="F728" s="832" t="s">
        <v>1463</v>
      </c>
      <c r="G728" s="832" t="s">
        <v>1818</v>
      </c>
      <c r="H728" s="832" t="s">
        <v>577</v>
      </c>
      <c r="I728" s="832" t="s">
        <v>2072</v>
      </c>
      <c r="J728" s="832" t="s">
        <v>675</v>
      </c>
      <c r="K728" s="832" t="s">
        <v>2073</v>
      </c>
      <c r="L728" s="835">
        <v>0</v>
      </c>
      <c r="M728" s="835">
        <v>0</v>
      </c>
      <c r="N728" s="832">
        <v>2</v>
      </c>
      <c r="O728" s="836">
        <v>1.5</v>
      </c>
      <c r="P728" s="835">
        <v>0</v>
      </c>
      <c r="Q728" s="837"/>
      <c r="R728" s="832">
        <v>2</v>
      </c>
      <c r="S728" s="837">
        <v>1</v>
      </c>
      <c r="T728" s="836">
        <v>1.5</v>
      </c>
      <c r="U728" s="838">
        <v>1</v>
      </c>
    </row>
    <row r="729" spans="1:21" ht="14.4" customHeight="1" x14ac:dyDescent="0.3">
      <c r="A729" s="831">
        <v>13</v>
      </c>
      <c r="B729" s="832" t="s">
        <v>1462</v>
      </c>
      <c r="C729" s="832" t="s">
        <v>1468</v>
      </c>
      <c r="D729" s="833" t="s">
        <v>2865</v>
      </c>
      <c r="E729" s="834" t="s">
        <v>1494</v>
      </c>
      <c r="F729" s="832" t="s">
        <v>1463</v>
      </c>
      <c r="G729" s="832" t="s">
        <v>1818</v>
      </c>
      <c r="H729" s="832" t="s">
        <v>577</v>
      </c>
      <c r="I729" s="832" t="s">
        <v>1819</v>
      </c>
      <c r="J729" s="832" t="s">
        <v>675</v>
      </c>
      <c r="K729" s="832" t="s">
        <v>1820</v>
      </c>
      <c r="L729" s="835">
        <v>0</v>
      </c>
      <c r="M729" s="835">
        <v>0</v>
      </c>
      <c r="N729" s="832">
        <v>7</v>
      </c>
      <c r="O729" s="836">
        <v>4</v>
      </c>
      <c r="P729" s="835">
        <v>0</v>
      </c>
      <c r="Q729" s="837"/>
      <c r="R729" s="832">
        <v>5</v>
      </c>
      <c r="S729" s="837">
        <v>0.7142857142857143</v>
      </c>
      <c r="T729" s="836">
        <v>3</v>
      </c>
      <c r="U729" s="838">
        <v>0.75</v>
      </c>
    </row>
    <row r="730" spans="1:21" ht="14.4" customHeight="1" x14ac:dyDescent="0.3">
      <c r="A730" s="831">
        <v>13</v>
      </c>
      <c r="B730" s="832" t="s">
        <v>1462</v>
      </c>
      <c r="C730" s="832" t="s">
        <v>1468</v>
      </c>
      <c r="D730" s="833" t="s">
        <v>2865</v>
      </c>
      <c r="E730" s="834" t="s">
        <v>1494</v>
      </c>
      <c r="F730" s="832" t="s">
        <v>1463</v>
      </c>
      <c r="G730" s="832" t="s">
        <v>1961</v>
      </c>
      <c r="H730" s="832" t="s">
        <v>612</v>
      </c>
      <c r="I730" s="832" t="s">
        <v>1359</v>
      </c>
      <c r="J730" s="832" t="s">
        <v>881</v>
      </c>
      <c r="K730" s="832" t="s">
        <v>1360</v>
      </c>
      <c r="L730" s="835">
        <v>0</v>
      </c>
      <c r="M730" s="835">
        <v>0</v>
      </c>
      <c r="N730" s="832">
        <v>1</v>
      </c>
      <c r="O730" s="836">
        <v>0.5</v>
      </c>
      <c r="P730" s="835">
        <v>0</v>
      </c>
      <c r="Q730" s="837"/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13</v>
      </c>
      <c r="B731" s="832" t="s">
        <v>1462</v>
      </c>
      <c r="C731" s="832" t="s">
        <v>1468</v>
      </c>
      <c r="D731" s="833" t="s">
        <v>2865</v>
      </c>
      <c r="E731" s="834" t="s">
        <v>1494</v>
      </c>
      <c r="F731" s="832" t="s">
        <v>1463</v>
      </c>
      <c r="G731" s="832" t="s">
        <v>2386</v>
      </c>
      <c r="H731" s="832" t="s">
        <v>577</v>
      </c>
      <c r="I731" s="832" t="s">
        <v>2387</v>
      </c>
      <c r="J731" s="832" t="s">
        <v>2388</v>
      </c>
      <c r="K731" s="832" t="s">
        <v>2389</v>
      </c>
      <c r="L731" s="835">
        <v>18.809999999999999</v>
      </c>
      <c r="M731" s="835">
        <v>18.809999999999999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13</v>
      </c>
      <c r="B732" s="832" t="s">
        <v>1462</v>
      </c>
      <c r="C732" s="832" t="s">
        <v>1468</v>
      </c>
      <c r="D732" s="833" t="s">
        <v>2865</v>
      </c>
      <c r="E732" s="834" t="s">
        <v>1494</v>
      </c>
      <c r="F732" s="832" t="s">
        <v>1463</v>
      </c>
      <c r="G732" s="832" t="s">
        <v>2288</v>
      </c>
      <c r="H732" s="832" t="s">
        <v>577</v>
      </c>
      <c r="I732" s="832" t="s">
        <v>2390</v>
      </c>
      <c r="J732" s="832" t="s">
        <v>1083</v>
      </c>
      <c r="K732" s="832" t="s">
        <v>2291</v>
      </c>
      <c r="L732" s="835">
        <v>61.97</v>
      </c>
      <c r="M732" s="835">
        <v>61.97</v>
      </c>
      <c r="N732" s="832">
        <v>1</v>
      </c>
      <c r="O732" s="836">
        <v>0.5</v>
      </c>
      <c r="P732" s="835">
        <v>61.97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13</v>
      </c>
      <c r="B733" s="832" t="s">
        <v>1462</v>
      </c>
      <c r="C733" s="832" t="s">
        <v>1468</v>
      </c>
      <c r="D733" s="833" t="s">
        <v>2865</v>
      </c>
      <c r="E733" s="834" t="s">
        <v>1494</v>
      </c>
      <c r="F733" s="832" t="s">
        <v>1463</v>
      </c>
      <c r="G733" s="832" t="s">
        <v>2288</v>
      </c>
      <c r="H733" s="832" t="s">
        <v>577</v>
      </c>
      <c r="I733" s="832" t="s">
        <v>2391</v>
      </c>
      <c r="J733" s="832" t="s">
        <v>1083</v>
      </c>
      <c r="K733" s="832" t="s">
        <v>2392</v>
      </c>
      <c r="L733" s="835">
        <v>61.97</v>
      </c>
      <c r="M733" s="835">
        <v>61.97</v>
      </c>
      <c r="N733" s="832">
        <v>1</v>
      </c>
      <c r="O733" s="836">
        <v>0.5</v>
      </c>
      <c r="P733" s="835">
        <v>61.97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13</v>
      </c>
      <c r="B734" s="832" t="s">
        <v>1462</v>
      </c>
      <c r="C734" s="832" t="s">
        <v>1468</v>
      </c>
      <c r="D734" s="833" t="s">
        <v>2865</v>
      </c>
      <c r="E734" s="834" t="s">
        <v>1494</v>
      </c>
      <c r="F734" s="832" t="s">
        <v>1463</v>
      </c>
      <c r="G734" s="832" t="s">
        <v>1705</v>
      </c>
      <c r="H734" s="832" t="s">
        <v>612</v>
      </c>
      <c r="I734" s="832" t="s">
        <v>1396</v>
      </c>
      <c r="J734" s="832" t="s">
        <v>668</v>
      </c>
      <c r="K734" s="832" t="s">
        <v>1397</v>
      </c>
      <c r="L734" s="835">
        <v>0</v>
      </c>
      <c r="M734" s="835">
        <v>0</v>
      </c>
      <c r="N734" s="832">
        <v>2</v>
      </c>
      <c r="O734" s="836">
        <v>1</v>
      </c>
      <c r="P734" s="835"/>
      <c r="Q734" s="837"/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13</v>
      </c>
      <c r="B735" s="832" t="s">
        <v>1462</v>
      </c>
      <c r="C735" s="832" t="s">
        <v>1468</v>
      </c>
      <c r="D735" s="833" t="s">
        <v>2865</v>
      </c>
      <c r="E735" s="834" t="s">
        <v>1494</v>
      </c>
      <c r="F735" s="832" t="s">
        <v>1463</v>
      </c>
      <c r="G735" s="832" t="s">
        <v>1705</v>
      </c>
      <c r="H735" s="832" t="s">
        <v>612</v>
      </c>
      <c r="I735" s="832" t="s">
        <v>1398</v>
      </c>
      <c r="J735" s="832" t="s">
        <v>665</v>
      </c>
      <c r="K735" s="832" t="s">
        <v>1399</v>
      </c>
      <c r="L735" s="835">
        <v>0</v>
      </c>
      <c r="M735" s="835">
        <v>0</v>
      </c>
      <c r="N735" s="832">
        <v>2</v>
      </c>
      <c r="O735" s="836">
        <v>1</v>
      </c>
      <c r="P735" s="835">
        <v>0</v>
      </c>
      <c r="Q735" s="837"/>
      <c r="R735" s="832">
        <v>2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13</v>
      </c>
      <c r="B736" s="832" t="s">
        <v>1462</v>
      </c>
      <c r="C736" s="832" t="s">
        <v>1468</v>
      </c>
      <c r="D736" s="833" t="s">
        <v>2865</v>
      </c>
      <c r="E736" s="834" t="s">
        <v>1494</v>
      </c>
      <c r="F736" s="832" t="s">
        <v>1463</v>
      </c>
      <c r="G736" s="832" t="s">
        <v>1705</v>
      </c>
      <c r="H736" s="832" t="s">
        <v>612</v>
      </c>
      <c r="I736" s="832" t="s">
        <v>1400</v>
      </c>
      <c r="J736" s="832" t="s">
        <v>665</v>
      </c>
      <c r="K736" s="832" t="s">
        <v>1401</v>
      </c>
      <c r="L736" s="835">
        <v>0</v>
      </c>
      <c r="M736" s="835">
        <v>0</v>
      </c>
      <c r="N736" s="832">
        <v>2</v>
      </c>
      <c r="O736" s="836">
        <v>0.5</v>
      </c>
      <c r="P736" s="835">
        <v>0</v>
      </c>
      <c r="Q736" s="837"/>
      <c r="R736" s="832">
        <v>2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13</v>
      </c>
      <c r="B737" s="832" t="s">
        <v>1462</v>
      </c>
      <c r="C737" s="832" t="s">
        <v>1468</v>
      </c>
      <c r="D737" s="833" t="s">
        <v>2865</v>
      </c>
      <c r="E737" s="834" t="s">
        <v>1494</v>
      </c>
      <c r="F737" s="832" t="s">
        <v>1463</v>
      </c>
      <c r="G737" s="832" t="s">
        <v>1834</v>
      </c>
      <c r="H737" s="832" t="s">
        <v>577</v>
      </c>
      <c r="I737" s="832" t="s">
        <v>2393</v>
      </c>
      <c r="J737" s="832" t="s">
        <v>2340</v>
      </c>
      <c r="K737" s="832" t="s">
        <v>2394</v>
      </c>
      <c r="L737" s="835">
        <v>0</v>
      </c>
      <c r="M737" s="835">
        <v>0</v>
      </c>
      <c r="N737" s="832">
        <v>3</v>
      </c>
      <c r="O737" s="836">
        <v>1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13</v>
      </c>
      <c r="B738" s="832" t="s">
        <v>1462</v>
      </c>
      <c r="C738" s="832" t="s">
        <v>1468</v>
      </c>
      <c r="D738" s="833" t="s">
        <v>2865</v>
      </c>
      <c r="E738" s="834" t="s">
        <v>1494</v>
      </c>
      <c r="F738" s="832" t="s">
        <v>1463</v>
      </c>
      <c r="G738" s="832" t="s">
        <v>1839</v>
      </c>
      <c r="H738" s="832" t="s">
        <v>612</v>
      </c>
      <c r="I738" s="832" t="s">
        <v>1381</v>
      </c>
      <c r="J738" s="832" t="s">
        <v>1000</v>
      </c>
      <c r="K738" s="832" t="s">
        <v>1382</v>
      </c>
      <c r="L738" s="835">
        <v>0</v>
      </c>
      <c r="M738" s="835">
        <v>0</v>
      </c>
      <c r="N738" s="832">
        <v>1</v>
      </c>
      <c r="O738" s="836">
        <v>1</v>
      </c>
      <c r="P738" s="835">
        <v>0</v>
      </c>
      <c r="Q738" s="837"/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13</v>
      </c>
      <c r="B739" s="832" t="s">
        <v>1462</v>
      </c>
      <c r="C739" s="832" t="s">
        <v>1468</v>
      </c>
      <c r="D739" s="833" t="s">
        <v>2865</v>
      </c>
      <c r="E739" s="834" t="s">
        <v>1494</v>
      </c>
      <c r="F739" s="832" t="s">
        <v>1463</v>
      </c>
      <c r="G739" s="832" t="s">
        <v>1839</v>
      </c>
      <c r="H739" s="832" t="s">
        <v>577</v>
      </c>
      <c r="I739" s="832" t="s">
        <v>2395</v>
      </c>
      <c r="J739" s="832" t="s">
        <v>2396</v>
      </c>
      <c r="K739" s="832" t="s">
        <v>1561</v>
      </c>
      <c r="L739" s="835">
        <v>0</v>
      </c>
      <c r="M739" s="835">
        <v>0</v>
      </c>
      <c r="N739" s="832">
        <v>1</v>
      </c>
      <c r="O739" s="836">
        <v>1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13</v>
      </c>
      <c r="B740" s="832" t="s">
        <v>1462</v>
      </c>
      <c r="C740" s="832" t="s">
        <v>1468</v>
      </c>
      <c r="D740" s="833" t="s">
        <v>2865</v>
      </c>
      <c r="E740" s="834" t="s">
        <v>1494</v>
      </c>
      <c r="F740" s="832" t="s">
        <v>1463</v>
      </c>
      <c r="G740" s="832" t="s">
        <v>2397</v>
      </c>
      <c r="H740" s="832" t="s">
        <v>577</v>
      </c>
      <c r="I740" s="832" t="s">
        <v>2398</v>
      </c>
      <c r="J740" s="832" t="s">
        <v>2399</v>
      </c>
      <c r="K740" s="832" t="s">
        <v>2400</v>
      </c>
      <c r="L740" s="835">
        <v>0</v>
      </c>
      <c r="M740" s="835">
        <v>0</v>
      </c>
      <c r="N740" s="832">
        <v>1</v>
      </c>
      <c r="O740" s="836">
        <v>1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13</v>
      </c>
      <c r="B741" s="832" t="s">
        <v>1462</v>
      </c>
      <c r="C741" s="832" t="s">
        <v>1468</v>
      </c>
      <c r="D741" s="833" t="s">
        <v>2865</v>
      </c>
      <c r="E741" s="834" t="s">
        <v>1494</v>
      </c>
      <c r="F741" s="832" t="s">
        <v>1463</v>
      </c>
      <c r="G741" s="832" t="s">
        <v>2401</v>
      </c>
      <c r="H741" s="832" t="s">
        <v>577</v>
      </c>
      <c r="I741" s="832" t="s">
        <v>2402</v>
      </c>
      <c r="J741" s="832" t="s">
        <v>2403</v>
      </c>
      <c r="K741" s="832" t="s">
        <v>2404</v>
      </c>
      <c r="L741" s="835">
        <v>69.61</v>
      </c>
      <c r="M741" s="835">
        <v>69.61</v>
      </c>
      <c r="N741" s="832">
        <v>1</v>
      </c>
      <c r="O741" s="836">
        <v>1</v>
      </c>
      <c r="P741" s="835">
        <v>69.61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13</v>
      </c>
      <c r="B742" s="832" t="s">
        <v>1462</v>
      </c>
      <c r="C742" s="832" t="s">
        <v>1468</v>
      </c>
      <c r="D742" s="833" t="s">
        <v>2865</v>
      </c>
      <c r="E742" s="834" t="s">
        <v>1494</v>
      </c>
      <c r="F742" s="832" t="s">
        <v>1463</v>
      </c>
      <c r="G742" s="832" t="s">
        <v>1714</v>
      </c>
      <c r="H742" s="832" t="s">
        <v>612</v>
      </c>
      <c r="I742" s="832" t="s">
        <v>1308</v>
      </c>
      <c r="J742" s="832" t="s">
        <v>1029</v>
      </c>
      <c r="K742" s="832" t="s">
        <v>1309</v>
      </c>
      <c r="L742" s="835">
        <v>154.36000000000001</v>
      </c>
      <c r="M742" s="835">
        <v>1234.8800000000001</v>
      </c>
      <c r="N742" s="832">
        <v>8</v>
      </c>
      <c r="O742" s="836">
        <v>4</v>
      </c>
      <c r="P742" s="835">
        <v>926.16000000000008</v>
      </c>
      <c r="Q742" s="837">
        <v>0.75</v>
      </c>
      <c r="R742" s="832">
        <v>6</v>
      </c>
      <c r="S742" s="837">
        <v>0.75</v>
      </c>
      <c r="T742" s="836">
        <v>3.5</v>
      </c>
      <c r="U742" s="838">
        <v>0.875</v>
      </c>
    </row>
    <row r="743" spans="1:21" ht="14.4" customHeight="1" x14ac:dyDescent="0.3">
      <c r="A743" s="831">
        <v>13</v>
      </c>
      <c r="B743" s="832" t="s">
        <v>1462</v>
      </c>
      <c r="C743" s="832" t="s">
        <v>1468</v>
      </c>
      <c r="D743" s="833" t="s">
        <v>2865</v>
      </c>
      <c r="E743" s="834" t="s">
        <v>1494</v>
      </c>
      <c r="F743" s="832" t="s">
        <v>1463</v>
      </c>
      <c r="G743" s="832" t="s">
        <v>1714</v>
      </c>
      <c r="H743" s="832" t="s">
        <v>612</v>
      </c>
      <c r="I743" s="832" t="s">
        <v>1721</v>
      </c>
      <c r="J743" s="832" t="s">
        <v>1722</v>
      </c>
      <c r="K743" s="832" t="s">
        <v>1723</v>
      </c>
      <c r="L743" s="835">
        <v>149.52000000000001</v>
      </c>
      <c r="M743" s="835">
        <v>299.04000000000002</v>
      </c>
      <c r="N743" s="832">
        <v>2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13</v>
      </c>
      <c r="B744" s="832" t="s">
        <v>1462</v>
      </c>
      <c r="C744" s="832" t="s">
        <v>1468</v>
      </c>
      <c r="D744" s="833" t="s">
        <v>2865</v>
      </c>
      <c r="E744" s="834" t="s">
        <v>1494</v>
      </c>
      <c r="F744" s="832" t="s">
        <v>1463</v>
      </c>
      <c r="G744" s="832" t="s">
        <v>1714</v>
      </c>
      <c r="H744" s="832" t="s">
        <v>612</v>
      </c>
      <c r="I744" s="832" t="s">
        <v>1724</v>
      </c>
      <c r="J744" s="832" t="s">
        <v>1725</v>
      </c>
      <c r="K744" s="832" t="s">
        <v>1726</v>
      </c>
      <c r="L744" s="835">
        <v>75.73</v>
      </c>
      <c r="M744" s="835">
        <v>151.46</v>
      </c>
      <c r="N744" s="832">
        <v>2</v>
      </c>
      <c r="O744" s="836">
        <v>2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13</v>
      </c>
      <c r="B745" s="832" t="s">
        <v>1462</v>
      </c>
      <c r="C745" s="832" t="s">
        <v>1468</v>
      </c>
      <c r="D745" s="833" t="s">
        <v>2865</v>
      </c>
      <c r="E745" s="834" t="s">
        <v>1494</v>
      </c>
      <c r="F745" s="832" t="s">
        <v>1463</v>
      </c>
      <c r="G745" s="832" t="s">
        <v>1714</v>
      </c>
      <c r="H745" s="832" t="s">
        <v>577</v>
      </c>
      <c r="I745" s="832" t="s">
        <v>1727</v>
      </c>
      <c r="J745" s="832" t="s">
        <v>1029</v>
      </c>
      <c r="K745" s="832" t="s">
        <v>1309</v>
      </c>
      <c r="L745" s="835">
        <v>154.36000000000001</v>
      </c>
      <c r="M745" s="835">
        <v>154.36000000000001</v>
      </c>
      <c r="N745" s="832">
        <v>1</v>
      </c>
      <c r="O745" s="836">
        <v>1</v>
      </c>
      <c r="P745" s="835">
        <v>154.36000000000001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13</v>
      </c>
      <c r="B746" s="832" t="s">
        <v>1462</v>
      </c>
      <c r="C746" s="832" t="s">
        <v>1468</v>
      </c>
      <c r="D746" s="833" t="s">
        <v>2865</v>
      </c>
      <c r="E746" s="834" t="s">
        <v>1494</v>
      </c>
      <c r="F746" s="832" t="s">
        <v>1463</v>
      </c>
      <c r="G746" s="832" t="s">
        <v>1729</v>
      </c>
      <c r="H746" s="832" t="s">
        <v>577</v>
      </c>
      <c r="I746" s="832" t="s">
        <v>2183</v>
      </c>
      <c r="J746" s="832" t="s">
        <v>605</v>
      </c>
      <c r="K746" s="832" t="s">
        <v>2184</v>
      </c>
      <c r="L746" s="835">
        <v>0</v>
      </c>
      <c r="M746" s="835">
        <v>0</v>
      </c>
      <c r="N746" s="832">
        <v>3</v>
      </c>
      <c r="O746" s="836">
        <v>1</v>
      </c>
      <c r="P746" s="835">
        <v>0</v>
      </c>
      <c r="Q746" s="837"/>
      <c r="R746" s="832">
        <v>3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13</v>
      </c>
      <c r="B747" s="832" t="s">
        <v>1462</v>
      </c>
      <c r="C747" s="832" t="s">
        <v>1468</v>
      </c>
      <c r="D747" s="833" t="s">
        <v>2865</v>
      </c>
      <c r="E747" s="834" t="s">
        <v>1494</v>
      </c>
      <c r="F747" s="832" t="s">
        <v>1464</v>
      </c>
      <c r="G747" s="832" t="s">
        <v>1846</v>
      </c>
      <c r="H747" s="832" t="s">
        <v>577</v>
      </c>
      <c r="I747" s="832" t="s">
        <v>2405</v>
      </c>
      <c r="J747" s="832" t="s">
        <v>1487</v>
      </c>
      <c r="K747" s="832"/>
      <c r="L747" s="835">
        <v>0</v>
      </c>
      <c r="M747" s="835">
        <v>0</v>
      </c>
      <c r="N747" s="832">
        <v>1</v>
      </c>
      <c r="O747" s="836">
        <v>0.5</v>
      </c>
      <c r="P747" s="835">
        <v>0</v>
      </c>
      <c r="Q747" s="837"/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13</v>
      </c>
      <c r="B748" s="832" t="s">
        <v>1462</v>
      </c>
      <c r="C748" s="832" t="s">
        <v>1468</v>
      </c>
      <c r="D748" s="833" t="s">
        <v>2865</v>
      </c>
      <c r="E748" s="834" t="s">
        <v>1494</v>
      </c>
      <c r="F748" s="832" t="s">
        <v>1465</v>
      </c>
      <c r="G748" s="832" t="s">
        <v>1985</v>
      </c>
      <c r="H748" s="832" t="s">
        <v>577</v>
      </c>
      <c r="I748" s="832" t="s">
        <v>2406</v>
      </c>
      <c r="J748" s="832" t="s">
        <v>2407</v>
      </c>
      <c r="K748" s="832" t="s">
        <v>2408</v>
      </c>
      <c r="L748" s="835">
        <v>809</v>
      </c>
      <c r="M748" s="835">
        <v>3236</v>
      </c>
      <c r="N748" s="832">
        <v>4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13</v>
      </c>
      <c r="B749" s="832" t="s">
        <v>1462</v>
      </c>
      <c r="C749" s="832" t="s">
        <v>1468</v>
      </c>
      <c r="D749" s="833" t="s">
        <v>2865</v>
      </c>
      <c r="E749" s="834" t="s">
        <v>1494</v>
      </c>
      <c r="F749" s="832" t="s">
        <v>1465</v>
      </c>
      <c r="G749" s="832" t="s">
        <v>1985</v>
      </c>
      <c r="H749" s="832" t="s">
        <v>577</v>
      </c>
      <c r="I749" s="832" t="s">
        <v>2409</v>
      </c>
      <c r="J749" s="832" t="s">
        <v>2410</v>
      </c>
      <c r="K749" s="832" t="s">
        <v>2411</v>
      </c>
      <c r="L749" s="835">
        <v>8266.2000000000007</v>
      </c>
      <c r="M749" s="835">
        <v>8266.2000000000007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13</v>
      </c>
      <c r="B750" s="832" t="s">
        <v>1462</v>
      </c>
      <c r="C750" s="832" t="s">
        <v>1468</v>
      </c>
      <c r="D750" s="833" t="s">
        <v>2865</v>
      </c>
      <c r="E750" s="834" t="s">
        <v>1494</v>
      </c>
      <c r="F750" s="832" t="s">
        <v>1465</v>
      </c>
      <c r="G750" s="832" t="s">
        <v>1848</v>
      </c>
      <c r="H750" s="832" t="s">
        <v>577</v>
      </c>
      <c r="I750" s="832" t="s">
        <v>1849</v>
      </c>
      <c r="J750" s="832" t="s">
        <v>1850</v>
      </c>
      <c r="K750" s="832" t="s">
        <v>1851</v>
      </c>
      <c r="L750" s="835">
        <v>50</v>
      </c>
      <c r="M750" s="835">
        <v>50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13</v>
      </c>
      <c r="B751" s="832" t="s">
        <v>1462</v>
      </c>
      <c r="C751" s="832" t="s">
        <v>1468</v>
      </c>
      <c r="D751" s="833" t="s">
        <v>2865</v>
      </c>
      <c r="E751" s="834" t="s">
        <v>1494</v>
      </c>
      <c r="F751" s="832" t="s">
        <v>1465</v>
      </c>
      <c r="G751" s="832" t="s">
        <v>1852</v>
      </c>
      <c r="H751" s="832" t="s">
        <v>577</v>
      </c>
      <c r="I751" s="832" t="s">
        <v>1992</v>
      </c>
      <c r="J751" s="832" t="s">
        <v>1993</v>
      </c>
      <c r="K751" s="832" t="s">
        <v>1994</v>
      </c>
      <c r="L751" s="835">
        <v>3500</v>
      </c>
      <c r="M751" s="835">
        <v>7000</v>
      </c>
      <c r="N751" s="832">
        <v>2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13</v>
      </c>
      <c r="B752" s="832" t="s">
        <v>1462</v>
      </c>
      <c r="C752" s="832" t="s">
        <v>1468</v>
      </c>
      <c r="D752" s="833" t="s">
        <v>2865</v>
      </c>
      <c r="E752" s="834" t="s">
        <v>1494</v>
      </c>
      <c r="F752" s="832" t="s">
        <v>1465</v>
      </c>
      <c r="G752" s="832" t="s">
        <v>1852</v>
      </c>
      <c r="H752" s="832" t="s">
        <v>577</v>
      </c>
      <c r="I752" s="832" t="s">
        <v>2412</v>
      </c>
      <c r="J752" s="832" t="s">
        <v>2413</v>
      </c>
      <c r="K752" s="832" t="s">
        <v>2414</v>
      </c>
      <c r="L752" s="835">
        <v>891</v>
      </c>
      <c r="M752" s="835">
        <v>1782</v>
      </c>
      <c r="N752" s="832">
        <v>2</v>
      </c>
      <c r="O752" s="836">
        <v>2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13</v>
      </c>
      <c r="B753" s="832" t="s">
        <v>1462</v>
      </c>
      <c r="C753" s="832" t="s">
        <v>1468</v>
      </c>
      <c r="D753" s="833" t="s">
        <v>2865</v>
      </c>
      <c r="E753" s="834" t="s">
        <v>1494</v>
      </c>
      <c r="F753" s="832" t="s">
        <v>1465</v>
      </c>
      <c r="G753" s="832" t="s">
        <v>1852</v>
      </c>
      <c r="H753" s="832" t="s">
        <v>577</v>
      </c>
      <c r="I753" s="832" t="s">
        <v>2415</v>
      </c>
      <c r="J753" s="832" t="s">
        <v>2002</v>
      </c>
      <c r="K753" s="832" t="s">
        <v>2416</v>
      </c>
      <c r="L753" s="835">
        <v>1950</v>
      </c>
      <c r="M753" s="835">
        <v>1950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13</v>
      </c>
      <c r="B754" s="832" t="s">
        <v>1462</v>
      </c>
      <c r="C754" s="832" t="s">
        <v>1468</v>
      </c>
      <c r="D754" s="833" t="s">
        <v>2865</v>
      </c>
      <c r="E754" s="834" t="s">
        <v>1498</v>
      </c>
      <c r="F754" s="832" t="s">
        <v>1463</v>
      </c>
      <c r="G754" s="832" t="s">
        <v>2154</v>
      </c>
      <c r="H754" s="832" t="s">
        <v>612</v>
      </c>
      <c r="I754" s="832" t="s">
        <v>2155</v>
      </c>
      <c r="J754" s="832" t="s">
        <v>2156</v>
      </c>
      <c r="K754" s="832" t="s">
        <v>2157</v>
      </c>
      <c r="L754" s="835">
        <v>0</v>
      </c>
      <c r="M754" s="835">
        <v>0</v>
      </c>
      <c r="N754" s="832">
        <v>1</v>
      </c>
      <c r="O754" s="836">
        <v>0.5</v>
      </c>
      <c r="P754" s="835">
        <v>0</v>
      </c>
      <c r="Q754" s="837"/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13</v>
      </c>
      <c r="B755" s="832" t="s">
        <v>1462</v>
      </c>
      <c r="C755" s="832" t="s">
        <v>1468</v>
      </c>
      <c r="D755" s="833" t="s">
        <v>2865</v>
      </c>
      <c r="E755" s="834" t="s">
        <v>1498</v>
      </c>
      <c r="F755" s="832" t="s">
        <v>1463</v>
      </c>
      <c r="G755" s="832" t="s">
        <v>1524</v>
      </c>
      <c r="H755" s="832" t="s">
        <v>612</v>
      </c>
      <c r="I755" s="832" t="s">
        <v>1525</v>
      </c>
      <c r="J755" s="832" t="s">
        <v>1526</v>
      </c>
      <c r="K755" s="832" t="s">
        <v>1527</v>
      </c>
      <c r="L755" s="835">
        <v>103.8</v>
      </c>
      <c r="M755" s="835">
        <v>207.6</v>
      </c>
      <c r="N755" s="832">
        <v>2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13</v>
      </c>
      <c r="B756" s="832" t="s">
        <v>1462</v>
      </c>
      <c r="C756" s="832" t="s">
        <v>1468</v>
      </c>
      <c r="D756" s="833" t="s">
        <v>2865</v>
      </c>
      <c r="E756" s="834" t="s">
        <v>1498</v>
      </c>
      <c r="F756" s="832" t="s">
        <v>1463</v>
      </c>
      <c r="G756" s="832" t="s">
        <v>1524</v>
      </c>
      <c r="H756" s="832" t="s">
        <v>612</v>
      </c>
      <c r="I756" s="832" t="s">
        <v>1528</v>
      </c>
      <c r="J756" s="832" t="s">
        <v>1526</v>
      </c>
      <c r="K756" s="832" t="s">
        <v>1407</v>
      </c>
      <c r="L756" s="835">
        <v>129.75</v>
      </c>
      <c r="M756" s="835">
        <v>259.5</v>
      </c>
      <c r="N756" s="832">
        <v>2</v>
      </c>
      <c r="O756" s="836">
        <v>1</v>
      </c>
      <c r="P756" s="835">
        <v>259.5</v>
      </c>
      <c r="Q756" s="837">
        <v>1</v>
      </c>
      <c r="R756" s="832">
        <v>2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13</v>
      </c>
      <c r="B757" s="832" t="s">
        <v>1462</v>
      </c>
      <c r="C757" s="832" t="s">
        <v>1468</v>
      </c>
      <c r="D757" s="833" t="s">
        <v>2865</v>
      </c>
      <c r="E757" s="834" t="s">
        <v>1498</v>
      </c>
      <c r="F757" s="832" t="s">
        <v>1463</v>
      </c>
      <c r="G757" s="832" t="s">
        <v>1524</v>
      </c>
      <c r="H757" s="832" t="s">
        <v>577</v>
      </c>
      <c r="I757" s="832" t="s">
        <v>1529</v>
      </c>
      <c r="J757" s="832" t="s">
        <v>1530</v>
      </c>
      <c r="K757" s="832" t="s">
        <v>1527</v>
      </c>
      <c r="L757" s="835">
        <v>103.8</v>
      </c>
      <c r="M757" s="835">
        <v>622.79999999999995</v>
      </c>
      <c r="N757" s="832">
        <v>6</v>
      </c>
      <c r="O757" s="836">
        <v>3</v>
      </c>
      <c r="P757" s="835">
        <v>207.6</v>
      </c>
      <c r="Q757" s="837">
        <v>0.33333333333333337</v>
      </c>
      <c r="R757" s="832">
        <v>2</v>
      </c>
      <c r="S757" s="837">
        <v>0.33333333333333331</v>
      </c>
      <c r="T757" s="836">
        <v>1</v>
      </c>
      <c r="U757" s="838">
        <v>0.33333333333333331</v>
      </c>
    </row>
    <row r="758" spans="1:21" ht="14.4" customHeight="1" x14ac:dyDescent="0.3">
      <c r="A758" s="831">
        <v>13</v>
      </c>
      <c r="B758" s="832" t="s">
        <v>1462</v>
      </c>
      <c r="C758" s="832" t="s">
        <v>1468</v>
      </c>
      <c r="D758" s="833" t="s">
        <v>2865</v>
      </c>
      <c r="E758" s="834" t="s">
        <v>1498</v>
      </c>
      <c r="F758" s="832" t="s">
        <v>1463</v>
      </c>
      <c r="G758" s="832" t="s">
        <v>1863</v>
      </c>
      <c r="H758" s="832" t="s">
        <v>577</v>
      </c>
      <c r="I758" s="832" t="s">
        <v>1864</v>
      </c>
      <c r="J758" s="832" t="s">
        <v>1865</v>
      </c>
      <c r="K758" s="832" t="s">
        <v>1866</v>
      </c>
      <c r="L758" s="835">
        <v>97.96</v>
      </c>
      <c r="M758" s="835">
        <v>195.92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13</v>
      </c>
      <c r="B759" s="832" t="s">
        <v>1462</v>
      </c>
      <c r="C759" s="832" t="s">
        <v>1468</v>
      </c>
      <c r="D759" s="833" t="s">
        <v>2865</v>
      </c>
      <c r="E759" s="834" t="s">
        <v>1498</v>
      </c>
      <c r="F759" s="832" t="s">
        <v>1463</v>
      </c>
      <c r="G759" s="832" t="s">
        <v>1589</v>
      </c>
      <c r="H759" s="832" t="s">
        <v>577</v>
      </c>
      <c r="I759" s="832" t="s">
        <v>1590</v>
      </c>
      <c r="J759" s="832" t="s">
        <v>1591</v>
      </c>
      <c r="K759" s="832" t="s">
        <v>1592</v>
      </c>
      <c r="L759" s="835">
        <v>0</v>
      </c>
      <c r="M759" s="835">
        <v>0</v>
      </c>
      <c r="N759" s="832">
        <v>1</v>
      </c>
      <c r="O759" s="836">
        <v>1</v>
      </c>
      <c r="P759" s="835">
        <v>0</v>
      </c>
      <c r="Q759" s="837"/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13</v>
      </c>
      <c r="B760" s="832" t="s">
        <v>1462</v>
      </c>
      <c r="C760" s="832" t="s">
        <v>1468</v>
      </c>
      <c r="D760" s="833" t="s">
        <v>2865</v>
      </c>
      <c r="E760" s="834" t="s">
        <v>1498</v>
      </c>
      <c r="F760" s="832" t="s">
        <v>1463</v>
      </c>
      <c r="G760" s="832" t="s">
        <v>1589</v>
      </c>
      <c r="H760" s="832" t="s">
        <v>577</v>
      </c>
      <c r="I760" s="832" t="s">
        <v>1593</v>
      </c>
      <c r="J760" s="832" t="s">
        <v>852</v>
      </c>
      <c r="K760" s="832" t="s">
        <v>639</v>
      </c>
      <c r="L760" s="835">
        <v>42.05</v>
      </c>
      <c r="M760" s="835">
        <v>168.2</v>
      </c>
      <c r="N760" s="832">
        <v>4</v>
      </c>
      <c r="O760" s="836">
        <v>3</v>
      </c>
      <c r="P760" s="835">
        <v>168.2</v>
      </c>
      <c r="Q760" s="837">
        <v>1</v>
      </c>
      <c r="R760" s="832">
        <v>4</v>
      </c>
      <c r="S760" s="837">
        <v>1</v>
      </c>
      <c r="T760" s="836">
        <v>3</v>
      </c>
      <c r="U760" s="838">
        <v>1</v>
      </c>
    </row>
    <row r="761" spans="1:21" ht="14.4" customHeight="1" x14ac:dyDescent="0.3">
      <c r="A761" s="831">
        <v>13</v>
      </c>
      <c r="B761" s="832" t="s">
        <v>1462</v>
      </c>
      <c r="C761" s="832" t="s">
        <v>1468</v>
      </c>
      <c r="D761" s="833" t="s">
        <v>2865</v>
      </c>
      <c r="E761" s="834" t="s">
        <v>1498</v>
      </c>
      <c r="F761" s="832" t="s">
        <v>1463</v>
      </c>
      <c r="G761" s="832" t="s">
        <v>1648</v>
      </c>
      <c r="H761" s="832" t="s">
        <v>577</v>
      </c>
      <c r="I761" s="832" t="s">
        <v>1649</v>
      </c>
      <c r="J761" s="832" t="s">
        <v>892</v>
      </c>
      <c r="K761" s="832" t="s">
        <v>1650</v>
      </c>
      <c r="L761" s="835">
        <v>147.85</v>
      </c>
      <c r="M761" s="835">
        <v>1478.5</v>
      </c>
      <c r="N761" s="832">
        <v>10</v>
      </c>
      <c r="O761" s="836">
        <v>9</v>
      </c>
      <c r="P761" s="835">
        <v>739.25</v>
      </c>
      <c r="Q761" s="837">
        <v>0.5</v>
      </c>
      <c r="R761" s="832">
        <v>5</v>
      </c>
      <c r="S761" s="837">
        <v>0.5</v>
      </c>
      <c r="T761" s="836">
        <v>5</v>
      </c>
      <c r="U761" s="838">
        <v>0.55555555555555558</v>
      </c>
    </row>
    <row r="762" spans="1:21" ht="14.4" customHeight="1" x14ac:dyDescent="0.3">
      <c r="A762" s="831">
        <v>13</v>
      </c>
      <c r="B762" s="832" t="s">
        <v>1462</v>
      </c>
      <c r="C762" s="832" t="s">
        <v>1468</v>
      </c>
      <c r="D762" s="833" t="s">
        <v>2865</v>
      </c>
      <c r="E762" s="834" t="s">
        <v>1498</v>
      </c>
      <c r="F762" s="832" t="s">
        <v>1463</v>
      </c>
      <c r="G762" s="832" t="s">
        <v>1666</v>
      </c>
      <c r="H762" s="832" t="s">
        <v>577</v>
      </c>
      <c r="I762" s="832" t="s">
        <v>1667</v>
      </c>
      <c r="J762" s="832" t="s">
        <v>635</v>
      </c>
      <c r="K762" s="832" t="s">
        <v>1668</v>
      </c>
      <c r="L762" s="835">
        <v>48.42</v>
      </c>
      <c r="M762" s="835">
        <v>48.42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13</v>
      </c>
      <c r="B763" s="832" t="s">
        <v>1462</v>
      </c>
      <c r="C763" s="832" t="s">
        <v>1468</v>
      </c>
      <c r="D763" s="833" t="s">
        <v>2865</v>
      </c>
      <c r="E763" s="834" t="s">
        <v>1498</v>
      </c>
      <c r="F763" s="832" t="s">
        <v>1463</v>
      </c>
      <c r="G763" s="832" t="s">
        <v>1818</v>
      </c>
      <c r="H763" s="832" t="s">
        <v>577</v>
      </c>
      <c r="I763" s="832" t="s">
        <v>1819</v>
      </c>
      <c r="J763" s="832" t="s">
        <v>675</v>
      </c>
      <c r="K763" s="832" t="s">
        <v>1820</v>
      </c>
      <c r="L763" s="835">
        <v>0</v>
      </c>
      <c r="M763" s="835">
        <v>0</v>
      </c>
      <c r="N763" s="832">
        <v>1</v>
      </c>
      <c r="O763" s="836">
        <v>1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13</v>
      </c>
      <c r="B764" s="832" t="s">
        <v>1462</v>
      </c>
      <c r="C764" s="832" t="s">
        <v>1468</v>
      </c>
      <c r="D764" s="833" t="s">
        <v>2865</v>
      </c>
      <c r="E764" s="834" t="s">
        <v>1498</v>
      </c>
      <c r="F764" s="832" t="s">
        <v>1463</v>
      </c>
      <c r="G764" s="832" t="s">
        <v>1961</v>
      </c>
      <c r="H764" s="832" t="s">
        <v>612</v>
      </c>
      <c r="I764" s="832" t="s">
        <v>1359</v>
      </c>
      <c r="J764" s="832" t="s">
        <v>881</v>
      </c>
      <c r="K764" s="832" t="s">
        <v>1360</v>
      </c>
      <c r="L764" s="835">
        <v>0</v>
      </c>
      <c r="M764" s="835">
        <v>0</v>
      </c>
      <c r="N764" s="832">
        <v>2</v>
      </c>
      <c r="O764" s="836">
        <v>1</v>
      </c>
      <c r="P764" s="835">
        <v>0</v>
      </c>
      <c r="Q764" s="837"/>
      <c r="R764" s="832">
        <v>2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13</v>
      </c>
      <c r="B765" s="832" t="s">
        <v>1462</v>
      </c>
      <c r="C765" s="832" t="s">
        <v>1468</v>
      </c>
      <c r="D765" s="833" t="s">
        <v>2865</v>
      </c>
      <c r="E765" s="834" t="s">
        <v>1498</v>
      </c>
      <c r="F765" s="832" t="s">
        <v>1463</v>
      </c>
      <c r="G765" s="832" t="s">
        <v>1714</v>
      </c>
      <c r="H765" s="832" t="s">
        <v>612</v>
      </c>
      <c r="I765" s="832" t="s">
        <v>1308</v>
      </c>
      <c r="J765" s="832" t="s">
        <v>1029</v>
      </c>
      <c r="K765" s="832" t="s">
        <v>1309</v>
      </c>
      <c r="L765" s="835">
        <v>154.36000000000001</v>
      </c>
      <c r="M765" s="835">
        <v>771.80000000000007</v>
      </c>
      <c r="N765" s="832">
        <v>5</v>
      </c>
      <c r="O765" s="836">
        <v>3.5</v>
      </c>
      <c r="P765" s="835">
        <v>463.08000000000004</v>
      </c>
      <c r="Q765" s="837">
        <v>0.6</v>
      </c>
      <c r="R765" s="832">
        <v>3</v>
      </c>
      <c r="S765" s="837">
        <v>0.6</v>
      </c>
      <c r="T765" s="836">
        <v>2.5</v>
      </c>
      <c r="U765" s="838">
        <v>0.7142857142857143</v>
      </c>
    </row>
    <row r="766" spans="1:21" ht="14.4" customHeight="1" x14ac:dyDescent="0.3">
      <c r="A766" s="831">
        <v>13</v>
      </c>
      <c r="B766" s="832" t="s">
        <v>1462</v>
      </c>
      <c r="C766" s="832" t="s">
        <v>1468</v>
      </c>
      <c r="D766" s="833" t="s">
        <v>2865</v>
      </c>
      <c r="E766" s="834" t="s">
        <v>1498</v>
      </c>
      <c r="F766" s="832" t="s">
        <v>1463</v>
      </c>
      <c r="G766" s="832" t="s">
        <v>1714</v>
      </c>
      <c r="H766" s="832" t="s">
        <v>612</v>
      </c>
      <c r="I766" s="832" t="s">
        <v>1724</v>
      </c>
      <c r="J766" s="832" t="s">
        <v>1725</v>
      </c>
      <c r="K766" s="832" t="s">
        <v>1726</v>
      </c>
      <c r="L766" s="835">
        <v>75.73</v>
      </c>
      <c r="M766" s="835">
        <v>151.46</v>
      </c>
      <c r="N766" s="832">
        <v>2</v>
      </c>
      <c r="O766" s="836">
        <v>1</v>
      </c>
      <c r="P766" s="835">
        <v>151.46</v>
      </c>
      <c r="Q766" s="837">
        <v>1</v>
      </c>
      <c r="R766" s="832">
        <v>2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13</v>
      </c>
      <c r="B767" s="832" t="s">
        <v>1462</v>
      </c>
      <c r="C767" s="832" t="s">
        <v>1468</v>
      </c>
      <c r="D767" s="833" t="s">
        <v>2865</v>
      </c>
      <c r="E767" s="834" t="s">
        <v>1500</v>
      </c>
      <c r="F767" s="832" t="s">
        <v>1463</v>
      </c>
      <c r="G767" s="832" t="s">
        <v>1546</v>
      </c>
      <c r="H767" s="832" t="s">
        <v>577</v>
      </c>
      <c r="I767" s="832" t="s">
        <v>1739</v>
      </c>
      <c r="J767" s="832" t="s">
        <v>1740</v>
      </c>
      <c r="K767" s="832" t="s">
        <v>1044</v>
      </c>
      <c r="L767" s="835">
        <v>170.52</v>
      </c>
      <c r="M767" s="835">
        <v>341.04</v>
      </c>
      <c r="N767" s="832">
        <v>2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13</v>
      </c>
      <c r="B768" s="832" t="s">
        <v>1462</v>
      </c>
      <c r="C768" s="832" t="s">
        <v>1468</v>
      </c>
      <c r="D768" s="833" t="s">
        <v>2865</v>
      </c>
      <c r="E768" s="834" t="s">
        <v>1500</v>
      </c>
      <c r="F768" s="832" t="s">
        <v>1463</v>
      </c>
      <c r="G768" s="832" t="s">
        <v>1559</v>
      </c>
      <c r="H768" s="832" t="s">
        <v>612</v>
      </c>
      <c r="I768" s="832" t="s">
        <v>1428</v>
      </c>
      <c r="J768" s="832" t="s">
        <v>996</v>
      </c>
      <c r="K768" s="832" t="s">
        <v>1429</v>
      </c>
      <c r="L768" s="835">
        <v>176.32</v>
      </c>
      <c r="M768" s="835">
        <v>352.64</v>
      </c>
      <c r="N768" s="832">
        <v>2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13</v>
      </c>
      <c r="B769" s="832" t="s">
        <v>1462</v>
      </c>
      <c r="C769" s="832" t="s">
        <v>1468</v>
      </c>
      <c r="D769" s="833" t="s">
        <v>2865</v>
      </c>
      <c r="E769" s="834" t="s">
        <v>1500</v>
      </c>
      <c r="F769" s="832" t="s">
        <v>1463</v>
      </c>
      <c r="G769" s="832" t="s">
        <v>1566</v>
      </c>
      <c r="H769" s="832" t="s">
        <v>577</v>
      </c>
      <c r="I769" s="832" t="s">
        <v>1569</v>
      </c>
      <c r="J769" s="832" t="s">
        <v>1568</v>
      </c>
      <c r="K769" s="832" t="s">
        <v>1044</v>
      </c>
      <c r="L769" s="835">
        <v>78.33</v>
      </c>
      <c r="M769" s="835">
        <v>234.99</v>
      </c>
      <c r="N769" s="832">
        <v>3</v>
      </c>
      <c r="O769" s="836">
        <v>0.5</v>
      </c>
      <c r="P769" s="835">
        <v>234.99</v>
      </c>
      <c r="Q769" s="837">
        <v>1</v>
      </c>
      <c r="R769" s="832">
        <v>3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13</v>
      </c>
      <c r="B770" s="832" t="s">
        <v>1462</v>
      </c>
      <c r="C770" s="832" t="s">
        <v>1468</v>
      </c>
      <c r="D770" s="833" t="s">
        <v>2865</v>
      </c>
      <c r="E770" s="834" t="s">
        <v>1500</v>
      </c>
      <c r="F770" s="832" t="s">
        <v>1463</v>
      </c>
      <c r="G770" s="832" t="s">
        <v>1573</v>
      </c>
      <c r="H770" s="832" t="s">
        <v>577</v>
      </c>
      <c r="I770" s="832" t="s">
        <v>1587</v>
      </c>
      <c r="J770" s="832" t="s">
        <v>1583</v>
      </c>
      <c r="K770" s="832" t="s">
        <v>1588</v>
      </c>
      <c r="L770" s="835">
        <v>23.51</v>
      </c>
      <c r="M770" s="835">
        <v>23.51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13</v>
      </c>
      <c r="B771" s="832" t="s">
        <v>1462</v>
      </c>
      <c r="C771" s="832" t="s">
        <v>1468</v>
      </c>
      <c r="D771" s="833" t="s">
        <v>2865</v>
      </c>
      <c r="E771" s="834" t="s">
        <v>1500</v>
      </c>
      <c r="F771" s="832" t="s">
        <v>1463</v>
      </c>
      <c r="G771" s="832" t="s">
        <v>1589</v>
      </c>
      <c r="H771" s="832" t="s">
        <v>577</v>
      </c>
      <c r="I771" s="832" t="s">
        <v>1590</v>
      </c>
      <c r="J771" s="832" t="s">
        <v>1591</v>
      </c>
      <c r="K771" s="832" t="s">
        <v>1592</v>
      </c>
      <c r="L771" s="835">
        <v>0</v>
      </c>
      <c r="M771" s="835">
        <v>0</v>
      </c>
      <c r="N771" s="832">
        <v>1</v>
      </c>
      <c r="O771" s="836">
        <v>0.5</v>
      </c>
      <c r="P771" s="835">
        <v>0</v>
      </c>
      <c r="Q771" s="837"/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13</v>
      </c>
      <c r="B772" s="832" t="s">
        <v>1462</v>
      </c>
      <c r="C772" s="832" t="s">
        <v>1468</v>
      </c>
      <c r="D772" s="833" t="s">
        <v>2865</v>
      </c>
      <c r="E772" s="834" t="s">
        <v>1500</v>
      </c>
      <c r="F772" s="832" t="s">
        <v>1463</v>
      </c>
      <c r="G772" s="832" t="s">
        <v>1625</v>
      </c>
      <c r="H772" s="832" t="s">
        <v>577</v>
      </c>
      <c r="I772" s="832" t="s">
        <v>1626</v>
      </c>
      <c r="J772" s="832" t="s">
        <v>1627</v>
      </c>
      <c r="K772" s="832" t="s">
        <v>1628</v>
      </c>
      <c r="L772" s="835">
        <v>121.07</v>
      </c>
      <c r="M772" s="835">
        <v>242.14</v>
      </c>
      <c r="N772" s="832">
        <v>2</v>
      </c>
      <c r="O772" s="836">
        <v>0.5</v>
      </c>
      <c r="P772" s="835">
        <v>242.14</v>
      </c>
      <c r="Q772" s="837">
        <v>1</v>
      </c>
      <c r="R772" s="832">
        <v>2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13</v>
      </c>
      <c r="B773" s="832" t="s">
        <v>1462</v>
      </c>
      <c r="C773" s="832" t="s">
        <v>1468</v>
      </c>
      <c r="D773" s="833" t="s">
        <v>2865</v>
      </c>
      <c r="E773" s="834" t="s">
        <v>1500</v>
      </c>
      <c r="F773" s="832" t="s">
        <v>1463</v>
      </c>
      <c r="G773" s="832" t="s">
        <v>1907</v>
      </c>
      <c r="H773" s="832" t="s">
        <v>612</v>
      </c>
      <c r="I773" s="832" t="s">
        <v>2417</v>
      </c>
      <c r="J773" s="832" t="s">
        <v>1909</v>
      </c>
      <c r="K773" s="832" t="s">
        <v>2418</v>
      </c>
      <c r="L773" s="835">
        <v>64.5</v>
      </c>
      <c r="M773" s="835">
        <v>129</v>
      </c>
      <c r="N773" s="832">
        <v>2</v>
      </c>
      <c r="O773" s="836">
        <v>1</v>
      </c>
      <c r="P773" s="835">
        <v>64.5</v>
      </c>
      <c r="Q773" s="837">
        <v>0.5</v>
      </c>
      <c r="R773" s="832">
        <v>1</v>
      </c>
      <c r="S773" s="837">
        <v>0.5</v>
      </c>
      <c r="T773" s="836">
        <v>0.5</v>
      </c>
      <c r="U773" s="838">
        <v>0.5</v>
      </c>
    </row>
    <row r="774" spans="1:21" ht="14.4" customHeight="1" x14ac:dyDescent="0.3">
      <c r="A774" s="831">
        <v>13</v>
      </c>
      <c r="B774" s="832" t="s">
        <v>1462</v>
      </c>
      <c r="C774" s="832" t="s">
        <v>1468</v>
      </c>
      <c r="D774" s="833" t="s">
        <v>2865</v>
      </c>
      <c r="E774" s="834" t="s">
        <v>1500</v>
      </c>
      <c r="F774" s="832" t="s">
        <v>1463</v>
      </c>
      <c r="G774" s="832" t="s">
        <v>1656</v>
      </c>
      <c r="H774" s="832" t="s">
        <v>577</v>
      </c>
      <c r="I774" s="832" t="s">
        <v>2276</v>
      </c>
      <c r="J774" s="832" t="s">
        <v>2277</v>
      </c>
      <c r="K774" s="832" t="s">
        <v>1926</v>
      </c>
      <c r="L774" s="835">
        <v>141.25</v>
      </c>
      <c r="M774" s="835">
        <v>423.75</v>
      </c>
      <c r="N774" s="832">
        <v>3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13</v>
      </c>
      <c r="B775" s="832" t="s">
        <v>1462</v>
      </c>
      <c r="C775" s="832" t="s">
        <v>1468</v>
      </c>
      <c r="D775" s="833" t="s">
        <v>2865</v>
      </c>
      <c r="E775" s="834" t="s">
        <v>1500</v>
      </c>
      <c r="F775" s="832" t="s">
        <v>1463</v>
      </c>
      <c r="G775" s="832" t="s">
        <v>1656</v>
      </c>
      <c r="H775" s="832" t="s">
        <v>577</v>
      </c>
      <c r="I775" s="832" t="s">
        <v>2173</v>
      </c>
      <c r="J775" s="832" t="s">
        <v>2174</v>
      </c>
      <c r="K775" s="832" t="s">
        <v>2175</v>
      </c>
      <c r="L775" s="835">
        <v>141.25</v>
      </c>
      <c r="M775" s="835">
        <v>141.25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13</v>
      </c>
      <c r="B776" s="832" t="s">
        <v>1462</v>
      </c>
      <c r="C776" s="832" t="s">
        <v>1468</v>
      </c>
      <c r="D776" s="833" t="s">
        <v>2865</v>
      </c>
      <c r="E776" s="834" t="s">
        <v>1500</v>
      </c>
      <c r="F776" s="832" t="s">
        <v>1463</v>
      </c>
      <c r="G776" s="832" t="s">
        <v>1714</v>
      </c>
      <c r="H776" s="832" t="s">
        <v>577</v>
      </c>
      <c r="I776" s="832" t="s">
        <v>1715</v>
      </c>
      <c r="J776" s="832" t="s">
        <v>1716</v>
      </c>
      <c r="K776" s="832" t="s">
        <v>1717</v>
      </c>
      <c r="L776" s="835">
        <v>154.36000000000001</v>
      </c>
      <c r="M776" s="835">
        <v>154.36000000000001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13</v>
      </c>
      <c r="B777" s="832" t="s">
        <v>1462</v>
      </c>
      <c r="C777" s="832" t="s">
        <v>1468</v>
      </c>
      <c r="D777" s="833" t="s">
        <v>2865</v>
      </c>
      <c r="E777" s="834" t="s">
        <v>1500</v>
      </c>
      <c r="F777" s="832" t="s">
        <v>1463</v>
      </c>
      <c r="G777" s="832" t="s">
        <v>1714</v>
      </c>
      <c r="H777" s="832" t="s">
        <v>612</v>
      </c>
      <c r="I777" s="832" t="s">
        <v>1308</v>
      </c>
      <c r="J777" s="832" t="s">
        <v>1029</v>
      </c>
      <c r="K777" s="832" t="s">
        <v>1309</v>
      </c>
      <c r="L777" s="835">
        <v>154.36000000000001</v>
      </c>
      <c r="M777" s="835">
        <v>154.36000000000001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13</v>
      </c>
      <c r="B778" s="832" t="s">
        <v>1462</v>
      </c>
      <c r="C778" s="832" t="s">
        <v>1468</v>
      </c>
      <c r="D778" s="833" t="s">
        <v>2865</v>
      </c>
      <c r="E778" s="834" t="s">
        <v>1500</v>
      </c>
      <c r="F778" s="832" t="s">
        <v>1463</v>
      </c>
      <c r="G778" s="832" t="s">
        <v>1714</v>
      </c>
      <c r="H778" s="832" t="s">
        <v>577</v>
      </c>
      <c r="I778" s="832" t="s">
        <v>1718</v>
      </c>
      <c r="J778" s="832" t="s">
        <v>1719</v>
      </c>
      <c r="K778" s="832" t="s">
        <v>1720</v>
      </c>
      <c r="L778" s="835">
        <v>75.73</v>
      </c>
      <c r="M778" s="835">
        <v>75.73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13</v>
      </c>
      <c r="B779" s="832" t="s">
        <v>1462</v>
      </c>
      <c r="C779" s="832" t="s">
        <v>1468</v>
      </c>
      <c r="D779" s="833" t="s">
        <v>2865</v>
      </c>
      <c r="E779" s="834" t="s">
        <v>1497</v>
      </c>
      <c r="F779" s="832" t="s">
        <v>1463</v>
      </c>
      <c r="G779" s="832" t="s">
        <v>2304</v>
      </c>
      <c r="H779" s="832" t="s">
        <v>577</v>
      </c>
      <c r="I779" s="832" t="s">
        <v>2419</v>
      </c>
      <c r="J779" s="832" t="s">
        <v>2420</v>
      </c>
      <c r="K779" s="832" t="s">
        <v>2421</v>
      </c>
      <c r="L779" s="835">
        <v>263.26</v>
      </c>
      <c r="M779" s="835">
        <v>263.26</v>
      </c>
      <c r="N779" s="832">
        <v>1</v>
      </c>
      <c r="O779" s="836">
        <v>0.5</v>
      </c>
      <c r="P779" s="835">
        <v>263.26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13</v>
      </c>
      <c r="B780" s="832" t="s">
        <v>1462</v>
      </c>
      <c r="C780" s="832" t="s">
        <v>1468</v>
      </c>
      <c r="D780" s="833" t="s">
        <v>2865</v>
      </c>
      <c r="E780" s="834" t="s">
        <v>1497</v>
      </c>
      <c r="F780" s="832" t="s">
        <v>1463</v>
      </c>
      <c r="G780" s="832" t="s">
        <v>2304</v>
      </c>
      <c r="H780" s="832" t="s">
        <v>577</v>
      </c>
      <c r="I780" s="832" t="s">
        <v>2422</v>
      </c>
      <c r="J780" s="832" t="s">
        <v>2423</v>
      </c>
      <c r="K780" s="832" t="s">
        <v>2424</v>
      </c>
      <c r="L780" s="835">
        <v>0</v>
      </c>
      <c r="M780" s="835">
        <v>0</v>
      </c>
      <c r="N780" s="832">
        <v>1</v>
      </c>
      <c r="O780" s="836">
        <v>0.5</v>
      </c>
      <c r="P780" s="835">
        <v>0</v>
      </c>
      <c r="Q780" s="837"/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13</v>
      </c>
      <c r="B781" s="832" t="s">
        <v>1462</v>
      </c>
      <c r="C781" s="832" t="s">
        <v>1468</v>
      </c>
      <c r="D781" s="833" t="s">
        <v>2865</v>
      </c>
      <c r="E781" s="834" t="s">
        <v>1497</v>
      </c>
      <c r="F781" s="832" t="s">
        <v>1463</v>
      </c>
      <c r="G781" s="832" t="s">
        <v>1501</v>
      </c>
      <c r="H781" s="832" t="s">
        <v>577</v>
      </c>
      <c r="I781" s="832" t="s">
        <v>1502</v>
      </c>
      <c r="J781" s="832" t="s">
        <v>1503</v>
      </c>
      <c r="K781" s="832" t="s">
        <v>1504</v>
      </c>
      <c r="L781" s="835">
        <v>57.76</v>
      </c>
      <c r="M781" s="835">
        <v>231.04</v>
      </c>
      <c r="N781" s="832">
        <v>4</v>
      </c>
      <c r="O781" s="836">
        <v>4</v>
      </c>
      <c r="P781" s="835">
        <v>173.28</v>
      </c>
      <c r="Q781" s="837">
        <v>0.75</v>
      </c>
      <c r="R781" s="832">
        <v>3</v>
      </c>
      <c r="S781" s="837">
        <v>0.75</v>
      </c>
      <c r="T781" s="836">
        <v>3</v>
      </c>
      <c r="U781" s="838">
        <v>0.75</v>
      </c>
    </row>
    <row r="782" spans="1:21" ht="14.4" customHeight="1" x14ac:dyDescent="0.3">
      <c r="A782" s="831">
        <v>13</v>
      </c>
      <c r="B782" s="832" t="s">
        <v>1462</v>
      </c>
      <c r="C782" s="832" t="s">
        <v>1468</v>
      </c>
      <c r="D782" s="833" t="s">
        <v>2865</v>
      </c>
      <c r="E782" s="834" t="s">
        <v>1497</v>
      </c>
      <c r="F782" s="832" t="s">
        <v>1463</v>
      </c>
      <c r="G782" s="832" t="s">
        <v>1509</v>
      </c>
      <c r="H782" s="832" t="s">
        <v>577</v>
      </c>
      <c r="I782" s="832" t="s">
        <v>1510</v>
      </c>
      <c r="J782" s="832" t="s">
        <v>1511</v>
      </c>
      <c r="K782" s="832" t="s">
        <v>1512</v>
      </c>
      <c r="L782" s="835">
        <v>75.819999999999993</v>
      </c>
      <c r="M782" s="835">
        <v>75.819999999999993</v>
      </c>
      <c r="N782" s="832">
        <v>1</v>
      </c>
      <c r="O782" s="836">
        <v>1</v>
      </c>
      <c r="P782" s="835">
        <v>75.819999999999993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13</v>
      </c>
      <c r="B783" s="832" t="s">
        <v>1462</v>
      </c>
      <c r="C783" s="832" t="s">
        <v>1468</v>
      </c>
      <c r="D783" s="833" t="s">
        <v>2865</v>
      </c>
      <c r="E783" s="834" t="s">
        <v>1497</v>
      </c>
      <c r="F783" s="832" t="s">
        <v>1463</v>
      </c>
      <c r="G783" s="832" t="s">
        <v>1514</v>
      </c>
      <c r="H783" s="832" t="s">
        <v>612</v>
      </c>
      <c r="I783" s="832" t="s">
        <v>1515</v>
      </c>
      <c r="J783" s="832" t="s">
        <v>1516</v>
      </c>
      <c r="K783" s="832" t="s">
        <v>1517</v>
      </c>
      <c r="L783" s="835">
        <v>119.7</v>
      </c>
      <c r="M783" s="835">
        <v>119.7</v>
      </c>
      <c r="N783" s="832">
        <v>1</v>
      </c>
      <c r="O783" s="836">
        <v>1</v>
      </c>
      <c r="P783" s="835">
        <v>119.7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13</v>
      </c>
      <c r="B784" s="832" t="s">
        <v>1462</v>
      </c>
      <c r="C784" s="832" t="s">
        <v>1468</v>
      </c>
      <c r="D784" s="833" t="s">
        <v>2865</v>
      </c>
      <c r="E784" s="834" t="s">
        <v>1497</v>
      </c>
      <c r="F784" s="832" t="s">
        <v>1463</v>
      </c>
      <c r="G784" s="832" t="s">
        <v>1524</v>
      </c>
      <c r="H784" s="832" t="s">
        <v>612</v>
      </c>
      <c r="I784" s="832" t="s">
        <v>1528</v>
      </c>
      <c r="J784" s="832" t="s">
        <v>1526</v>
      </c>
      <c r="K784" s="832" t="s">
        <v>1407</v>
      </c>
      <c r="L784" s="835">
        <v>129.75</v>
      </c>
      <c r="M784" s="835">
        <v>1038</v>
      </c>
      <c r="N784" s="832">
        <v>8</v>
      </c>
      <c r="O784" s="836">
        <v>6</v>
      </c>
      <c r="P784" s="835">
        <v>778.5</v>
      </c>
      <c r="Q784" s="837">
        <v>0.75</v>
      </c>
      <c r="R784" s="832">
        <v>6</v>
      </c>
      <c r="S784" s="837">
        <v>0.75</v>
      </c>
      <c r="T784" s="836">
        <v>4</v>
      </c>
      <c r="U784" s="838">
        <v>0.66666666666666663</v>
      </c>
    </row>
    <row r="785" spans="1:21" ht="14.4" customHeight="1" x14ac:dyDescent="0.3">
      <c r="A785" s="831">
        <v>13</v>
      </c>
      <c r="B785" s="832" t="s">
        <v>1462</v>
      </c>
      <c r="C785" s="832" t="s">
        <v>1468</v>
      </c>
      <c r="D785" s="833" t="s">
        <v>2865</v>
      </c>
      <c r="E785" s="834" t="s">
        <v>1497</v>
      </c>
      <c r="F785" s="832" t="s">
        <v>1463</v>
      </c>
      <c r="G785" s="832" t="s">
        <v>1524</v>
      </c>
      <c r="H785" s="832" t="s">
        <v>577</v>
      </c>
      <c r="I785" s="832" t="s">
        <v>1531</v>
      </c>
      <c r="J785" s="832" t="s">
        <v>1532</v>
      </c>
      <c r="K785" s="832" t="s">
        <v>1405</v>
      </c>
      <c r="L785" s="835">
        <v>155.69999999999999</v>
      </c>
      <c r="M785" s="835">
        <v>4826.7</v>
      </c>
      <c r="N785" s="832">
        <v>31</v>
      </c>
      <c r="O785" s="836">
        <v>1</v>
      </c>
      <c r="P785" s="835">
        <v>4826.7</v>
      </c>
      <c r="Q785" s="837">
        <v>1</v>
      </c>
      <c r="R785" s="832">
        <v>31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13</v>
      </c>
      <c r="B786" s="832" t="s">
        <v>1462</v>
      </c>
      <c r="C786" s="832" t="s">
        <v>1468</v>
      </c>
      <c r="D786" s="833" t="s">
        <v>2865</v>
      </c>
      <c r="E786" s="834" t="s">
        <v>1497</v>
      </c>
      <c r="F786" s="832" t="s">
        <v>1463</v>
      </c>
      <c r="G786" s="832" t="s">
        <v>2425</v>
      </c>
      <c r="H786" s="832" t="s">
        <v>577</v>
      </c>
      <c r="I786" s="832" t="s">
        <v>2426</v>
      </c>
      <c r="J786" s="832" t="s">
        <v>2427</v>
      </c>
      <c r="K786" s="832" t="s">
        <v>2428</v>
      </c>
      <c r="L786" s="835">
        <v>86.02</v>
      </c>
      <c r="M786" s="835">
        <v>86.02</v>
      </c>
      <c r="N786" s="832">
        <v>1</v>
      </c>
      <c r="O786" s="836">
        <v>0.5</v>
      </c>
      <c r="P786" s="835">
        <v>86.02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13</v>
      </c>
      <c r="B787" s="832" t="s">
        <v>1462</v>
      </c>
      <c r="C787" s="832" t="s">
        <v>1468</v>
      </c>
      <c r="D787" s="833" t="s">
        <v>2865</v>
      </c>
      <c r="E787" s="834" t="s">
        <v>1497</v>
      </c>
      <c r="F787" s="832" t="s">
        <v>1463</v>
      </c>
      <c r="G787" s="832" t="s">
        <v>1550</v>
      </c>
      <c r="H787" s="832" t="s">
        <v>612</v>
      </c>
      <c r="I787" s="832" t="s">
        <v>1315</v>
      </c>
      <c r="J787" s="832" t="s">
        <v>1316</v>
      </c>
      <c r="K787" s="832" t="s">
        <v>1044</v>
      </c>
      <c r="L787" s="835">
        <v>170.52</v>
      </c>
      <c r="M787" s="835">
        <v>852.60000000000014</v>
      </c>
      <c r="N787" s="832">
        <v>5</v>
      </c>
      <c r="O787" s="836">
        <v>2</v>
      </c>
      <c r="P787" s="835">
        <v>852.60000000000014</v>
      </c>
      <c r="Q787" s="837">
        <v>1</v>
      </c>
      <c r="R787" s="832">
        <v>5</v>
      </c>
      <c r="S787" s="837">
        <v>1</v>
      </c>
      <c r="T787" s="836">
        <v>2</v>
      </c>
      <c r="U787" s="838">
        <v>1</v>
      </c>
    </row>
    <row r="788" spans="1:21" ht="14.4" customHeight="1" x14ac:dyDescent="0.3">
      <c r="A788" s="831">
        <v>13</v>
      </c>
      <c r="B788" s="832" t="s">
        <v>1462</v>
      </c>
      <c r="C788" s="832" t="s">
        <v>1468</v>
      </c>
      <c r="D788" s="833" t="s">
        <v>2865</v>
      </c>
      <c r="E788" s="834" t="s">
        <v>1497</v>
      </c>
      <c r="F788" s="832" t="s">
        <v>1463</v>
      </c>
      <c r="G788" s="832" t="s">
        <v>1550</v>
      </c>
      <c r="H788" s="832" t="s">
        <v>612</v>
      </c>
      <c r="I788" s="832" t="s">
        <v>1557</v>
      </c>
      <c r="J788" s="832" t="s">
        <v>1316</v>
      </c>
      <c r="K788" s="832" t="s">
        <v>1558</v>
      </c>
      <c r="L788" s="835">
        <v>85.27</v>
      </c>
      <c r="M788" s="835">
        <v>85.27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13</v>
      </c>
      <c r="B789" s="832" t="s">
        <v>1462</v>
      </c>
      <c r="C789" s="832" t="s">
        <v>1468</v>
      </c>
      <c r="D789" s="833" t="s">
        <v>2865</v>
      </c>
      <c r="E789" s="834" t="s">
        <v>1497</v>
      </c>
      <c r="F789" s="832" t="s">
        <v>1463</v>
      </c>
      <c r="G789" s="832" t="s">
        <v>1550</v>
      </c>
      <c r="H789" s="832" t="s">
        <v>612</v>
      </c>
      <c r="I789" s="832" t="s">
        <v>1874</v>
      </c>
      <c r="J789" s="832" t="s">
        <v>1316</v>
      </c>
      <c r="K789" s="832" t="s">
        <v>1875</v>
      </c>
      <c r="L789" s="835">
        <v>272.83</v>
      </c>
      <c r="M789" s="835">
        <v>272.83</v>
      </c>
      <c r="N789" s="832">
        <v>1</v>
      </c>
      <c r="O789" s="836">
        <v>1</v>
      </c>
      <c r="P789" s="835">
        <v>272.83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13</v>
      </c>
      <c r="B790" s="832" t="s">
        <v>1462</v>
      </c>
      <c r="C790" s="832" t="s">
        <v>1468</v>
      </c>
      <c r="D790" s="833" t="s">
        <v>2865</v>
      </c>
      <c r="E790" s="834" t="s">
        <v>1497</v>
      </c>
      <c r="F790" s="832" t="s">
        <v>1463</v>
      </c>
      <c r="G790" s="832" t="s">
        <v>1550</v>
      </c>
      <c r="H790" s="832" t="s">
        <v>577</v>
      </c>
      <c r="I790" s="832" t="s">
        <v>2429</v>
      </c>
      <c r="J790" s="832" t="s">
        <v>1743</v>
      </c>
      <c r="K790" s="832" t="s">
        <v>1646</v>
      </c>
      <c r="L790" s="835">
        <v>238.72</v>
      </c>
      <c r="M790" s="835">
        <v>716.16</v>
      </c>
      <c r="N790" s="832">
        <v>3</v>
      </c>
      <c r="O790" s="836">
        <v>3</v>
      </c>
      <c r="P790" s="835">
        <v>477.44</v>
      </c>
      <c r="Q790" s="837">
        <v>0.66666666666666674</v>
      </c>
      <c r="R790" s="832">
        <v>2</v>
      </c>
      <c r="S790" s="837">
        <v>0.66666666666666663</v>
      </c>
      <c r="T790" s="836">
        <v>2</v>
      </c>
      <c r="U790" s="838">
        <v>0.66666666666666663</v>
      </c>
    </row>
    <row r="791" spans="1:21" ht="14.4" customHeight="1" x14ac:dyDescent="0.3">
      <c r="A791" s="831">
        <v>13</v>
      </c>
      <c r="B791" s="832" t="s">
        <v>1462</v>
      </c>
      <c r="C791" s="832" t="s">
        <v>1468</v>
      </c>
      <c r="D791" s="833" t="s">
        <v>2865</v>
      </c>
      <c r="E791" s="834" t="s">
        <v>1497</v>
      </c>
      <c r="F791" s="832" t="s">
        <v>1463</v>
      </c>
      <c r="G791" s="832" t="s">
        <v>1550</v>
      </c>
      <c r="H791" s="832" t="s">
        <v>577</v>
      </c>
      <c r="I791" s="832" t="s">
        <v>1742</v>
      </c>
      <c r="J791" s="832" t="s">
        <v>1743</v>
      </c>
      <c r="K791" s="832" t="s">
        <v>1044</v>
      </c>
      <c r="L791" s="835">
        <v>170.52</v>
      </c>
      <c r="M791" s="835">
        <v>341.04</v>
      </c>
      <c r="N791" s="832">
        <v>2</v>
      </c>
      <c r="O791" s="836">
        <v>1</v>
      </c>
      <c r="P791" s="835">
        <v>341.04</v>
      </c>
      <c r="Q791" s="837">
        <v>1</v>
      </c>
      <c r="R791" s="832">
        <v>2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13</v>
      </c>
      <c r="B792" s="832" t="s">
        <v>1462</v>
      </c>
      <c r="C792" s="832" t="s">
        <v>1468</v>
      </c>
      <c r="D792" s="833" t="s">
        <v>2865</v>
      </c>
      <c r="E792" s="834" t="s">
        <v>1497</v>
      </c>
      <c r="F792" s="832" t="s">
        <v>1463</v>
      </c>
      <c r="G792" s="832" t="s">
        <v>1559</v>
      </c>
      <c r="H792" s="832" t="s">
        <v>577</v>
      </c>
      <c r="I792" s="832" t="s">
        <v>2430</v>
      </c>
      <c r="J792" s="832" t="s">
        <v>2164</v>
      </c>
      <c r="K792" s="832" t="s">
        <v>1384</v>
      </c>
      <c r="L792" s="835">
        <v>97.96</v>
      </c>
      <c r="M792" s="835">
        <v>97.96</v>
      </c>
      <c r="N792" s="832">
        <v>1</v>
      </c>
      <c r="O792" s="836">
        <v>0.5</v>
      </c>
      <c r="P792" s="835">
        <v>97.96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13</v>
      </c>
      <c r="B793" s="832" t="s">
        <v>1462</v>
      </c>
      <c r="C793" s="832" t="s">
        <v>1468</v>
      </c>
      <c r="D793" s="833" t="s">
        <v>2865</v>
      </c>
      <c r="E793" s="834" t="s">
        <v>1497</v>
      </c>
      <c r="F793" s="832" t="s">
        <v>1463</v>
      </c>
      <c r="G793" s="832" t="s">
        <v>2109</v>
      </c>
      <c r="H793" s="832" t="s">
        <v>577</v>
      </c>
      <c r="I793" s="832" t="s">
        <v>2431</v>
      </c>
      <c r="J793" s="832" t="s">
        <v>2432</v>
      </c>
      <c r="K793" s="832" t="s">
        <v>2055</v>
      </c>
      <c r="L793" s="835">
        <v>58.86</v>
      </c>
      <c r="M793" s="835">
        <v>58.86</v>
      </c>
      <c r="N793" s="832">
        <v>1</v>
      </c>
      <c r="O793" s="836">
        <v>0.5</v>
      </c>
      <c r="P793" s="835">
        <v>58.86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13</v>
      </c>
      <c r="B794" s="832" t="s">
        <v>1462</v>
      </c>
      <c r="C794" s="832" t="s">
        <v>1468</v>
      </c>
      <c r="D794" s="833" t="s">
        <v>2865</v>
      </c>
      <c r="E794" s="834" t="s">
        <v>1497</v>
      </c>
      <c r="F794" s="832" t="s">
        <v>1463</v>
      </c>
      <c r="G794" s="832" t="s">
        <v>1566</v>
      </c>
      <c r="H794" s="832" t="s">
        <v>577</v>
      </c>
      <c r="I794" s="832" t="s">
        <v>1567</v>
      </c>
      <c r="J794" s="832" t="s">
        <v>1568</v>
      </c>
      <c r="K794" s="832" t="s">
        <v>674</v>
      </c>
      <c r="L794" s="835">
        <v>75.819999999999993</v>
      </c>
      <c r="M794" s="835">
        <v>454.91999999999996</v>
      </c>
      <c r="N794" s="832">
        <v>6</v>
      </c>
      <c r="O794" s="836">
        <v>2.5</v>
      </c>
      <c r="P794" s="835">
        <v>303.27999999999997</v>
      </c>
      <c r="Q794" s="837">
        <v>0.66666666666666663</v>
      </c>
      <c r="R794" s="832">
        <v>4</v>
      </c>
      <c r="S794" s="837">
        <v>0.66666666666666663</v>
      </c>
      <c r="T794" s="836">
        <v>2</v>
      </c>
      <c r="U794" s="838">
        <v>0.8</v>
      </c>
    </row>
    <row r="795" spans="1:21" ht="14.4" customHeight="1" x14ac:dyDescent="0.3">
      <c r="A795" s="831">
        <v>13</v>
      </c>
      <c r="B795" s="832" t="s">
        <v>1462</v>
      </c>
      <c r="C795" s="832" t="s">
        <v>1468</v>
      </c>
      <c r="D795" s="833" t="s">
        <v>2865</v>
      </c>
      <c r="E795" s="834" t="s">
        <v>1497</v>
      </c>
      <c r="F795" s="832" t="s">
        <v>1463</v>
      </c>
      <c r="G795" s="832" t="s">
        <v>1566</v>
      </c>
      <c r="H795" s="832" t="s">
        <v>577</v>
      </c>
      <c r="I795" s="832" t="s">
        <v>1569</v>
      </c>
      <c r="J795" s="832" t="s">
        <v>1568</v>
      </c>
      <c r="K795" s="832" t="s">
        <v>1044</v>
      </c>
      <c r="L795" s="835">
        <v>78.33</v>
      </c>
      <c r="M795" s="835">
        <v>78.33</v>
      </c>
      <c r="N795" s="832">
        <v>1</v>
      </c>
      <c r="O795" s="836">
        <v>1</v>
      </c>
      <c r="P795" s="835">
        <v>78.33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13</v>
      </c>
      <c r="B796" s="832" t="s">
        <v>1462</v>
      </c>
      <c r="C796" s="832" t="s">
        <v>1468</v>
      </c>
      <c r="D796" s="833" t="s">
        <v>2865</v>
      </c>
      <c r="E796" s="834" t="s">
        <v>1497</v>
      </c>
      <c r="F796" s="832" t="s">
        <v>1463</v>
      </c>
      <c r="G796" s="832" t="s">
        <v>1573</v>
      </c>
      <c r="H796" s="832" t="s">
        <v>612</v>
      </c>
      <c r="I796" s="832" t="s">
        <v>1577</v>
      </c>
      <c r="J796" s="832" t="s">
        <v>1575</v>
      </c>
      <c r="K796" s="832" t="s">
        <v>1244</v>
      </c>
      <c r="L796" s="835">
        <v>58.77</v>
      </c>
      <c r="M796" s="835">
        <v>411.39000000000004</v>
      </c>
      <c r="N796" s="832">
        <v>7</v>
      </c>
      <c r="O796" s="836">
        <v>5.5</v>
      </c>
      <c r="P796" s="835">
        <v>293.85000000000002</v>
      </c>
      <c r="Q796" s="837">
        <v>0.7142857142857143</v>
      </c>
      <c r="R796" s="832">
        <v>5</v>
      </c>
      <c r="S796" s="837">
        <v>0.7142857142857143</v>
      </c>
      <c r="T796" s="836">
        <v>3.5</v>
      </c>
      <c r="U796" s="838">
        <v>0.63636363636363635</v>
      </c>
    </row>
    <row r="797" spans="1:21" ht="14.4" customHeight="1" x14ac:dyDescent="0.3">
      <c r="A797" s="831">
        <v>13</v>
      </c>
      <c r="B797" s="832" t="s">
        <v>1462</v>
      </c>
      <c r="C797" s="832" t="s">
        <v>1468</v>
      </c>
      <c r="D797" s="833" t="s">
        <v>2865</v>
      </c>
      <c r="E797" s="834" t="s">
        <v>1497</v>
      </c>
      <c r="F797" s="832" t="s">
        <v>1463</v>
      </c>
      <c r="G797" s="832" t="s">
        <v>1573</v>
      </c>
      <c r="H797" s="832" t="s">
        <v>612</v>
      </c>
      <c r="I797" s="832" t="s">
        <v>1578</v>
      </c>
      <c r="J797" s="832" t="s">
        <v>1575</v>
      </c>
      <c r="K797" s="832" t="s">
        <v>1579</v>
      </c>
      <c r="L797" s="835">
        <v>97.96</v>
      </c>
      <c r="M797" s="835">
        <v>1077.56</v>
      </c>
      <c r="N797" s="832">
        <v>11</v>
      </c>
      <c r="O797" s="836">
        <v>6</v>
      </c>
      <c r="P797" s="835">
        <v>587.76</v>
      </c>
      <c r="Q797" s="837">
        <v>0.54545454545454553</v>
      </c>
      <c r="R797" s="832">
        <v>6</v>
      </c>
      <c r="S797" s="837">
        <v>0.54545454545454541</v>
      </c>
      <c r="T797" s="836">
        <v>3.5</v>
      </c>
      <c r="U797" s="838">
        <v>0.58333333333333337</v>
      </c>
    </row>
    <row r="798" spans="1:21" ht="14.4" customHeight="1" x14ac:dyDescent="0.3">
      <c r="A798" s="831">
        <v>13</v>
      </c>
      <c r="B798" s="832" t="s">
        <v>1462</v>
      </c>
      <c r="C798" s="832" t="s">
        <v>1468</v>
      </c>
      <c r="D798" s="833" t="s">
        <v>2865</v>
      </c>
      <c r="E798" s="834" t="s">
        <v>1497</v>
      </c>
      <c r="F798" s="832" t="s">
        <v>1463</v>
      </c>
      <c r="G798" s="832" t="s">
        <v>1573</v>
      </c>
      <c r="H798" s="832" t="s">
        <v>612</v>
      </c>
      <c r="I798" s="832" t="s">
        <v>1580</v>
      </c>
      <c r="J798" s="832" t="s">
        <v>1575</v>
      </c>
      <c r="K798" s="832" t="s">
        <v>1581</v>
      </c>
      <c r="L798" s="835">
        <v>176.32</v>
      </c>
      <c r="M798" s="835">
        <v>528.96</v>
      </c>
      <c r="N798" s="832">
        <v>3</v>
      </c>
      <c r="O798" s="836">
        <v>1.5</v>
      </c>
      <c r="P798" s="835">
        <v>528.96</v>
      </c>
      <c r="Q798" s="837">
        <v>1</v>
      </c>
      <c r="R798" s="832">
        <v>3</v>
      </c>
      <c r="S798" s="837">
        <v>1</v>
      </c>
      <c r="T798" s="836">
        <v>1.5</v>
      </c>
      <c r="U798" s="838">
        <v>1</v>
      </c>
    </row>
    <row r="799" spans="1:21" ht="14.4" customHeight="1" x14ac:dyDescent="0.3">
      <c r="A799" s="831">
        <v>13</v>
      </c>
      <c r="B799" s="832" t="s">
        <v>1462</v>
      </c>
      <c r="C799" s="832" t="s">
        <v>1468</v>
      </c>
      <c r="D799" s="833" t="s">
        <v>2865</v>
      </c>
      <c r="E799" s="834" t="s">
        <v>1497</v>
      </c>
      <c r="F799" s="832" t="s">
        <v>1463</v>
      </c>
      <c r="G799" s="832" t="s">
        <v>1573</v>
      </c>
      <c r="H799" s="832" t="s">
        <v>577</v>
      </c>
      <c r="I799" s="832" t="s">
        <v>1750</v>
      </c>
      <c r="J799" s="832" t="s">
        <v>1583</v>
      </c>
      <c r="K799" s="832" t="s">
        <v>1751</v>
      </c>
      <c r="L799" s="835">
        <v>117.55</v>
      </c>
      <c r="M799" s="835">
        <v>235.1</v>
      </c>
      <c r="N799" s="832">
        <v>2</v>
      </c>
      <c r="O799" s="836">
        <v>1.5</v>
      </c>
      <c r="P799" s="835">
        <v>117.55</v>
      </c>
      <c r="Q799" s="837">
        <v>0.5</v>
      </c>
      <c r="R799" s="832">
        <v>1</v>
      </c>
      <c r="S799" s="837">
        <v>0.5</v>
      </c>
      <c r="T799" s="836">
        <v>1</v>
      </c>
      <c r="U799" s="838">
        <v>0.66666666666666663</v>
      </c>
    </row>
    <row r="800" spans="1:21" ht="14.4" customHeight="1" x14ac:dyDescent="0.3">
      <c r="A800" s="831">
        <v>13</v>
      </c>
      <c r="B800" s="832" t="s">
        <v>1462</v>
      </c>
      <c r="C800" s="832" t="s">
        <v>1468</v>
      </c>
      <c r="D800" s="833" t="s">
        <v>2865</v>
      </c>
      <c r="E800" s="834" t="s">
        <v>1497</v>
      </c>
      <c r="F800" s="832" t="s">
        <v>1463</v>
      </c>
      <c r="G800" s="832" t="s">
        <v>1573</v>
      </c>
      <c r="H800" s="832" t="s">
        <v>577</v>
      </c>
      <c r="I800" s="832" t="s">
        <v>1752</v>
      </c>
      <c r="J800" s="832" t="s">
        <v>1583</v>
      </c>
      <c r="K800" s="832" t="s">
        <v>1753</v>
      </c>
      <c r="L800" s="835">
        <v>58.77</v>
      </c>
      <c r="M800" s="835">
        <v>176.31</v>
      </c>
      <c r="N800" s="832">
        <v>3</v>
      </c>
      <c r="O800" s="836">
        <v>2.5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13</v>
      </c>
      <c r="B801" s="832" t="s">
        <v>1462</v>
      </c>
      <c r="C801" s="832" t="s">
        <v>1468</v>
      </c>
      <c r="D801" s="833" t="s">
        <v>2865</v>
      </c>
      <c r="E801" s="834" t="s">
        <v>1497</v>
      </c>
      <c r="F801" s="832" t="s">
        <v>1463</v>
      </c>
      <c r="G801" s="832" t="s">
        <v>1573</v>
      </c>
      <c r="H801" s="832" t="s">
        <v>577</v>
      </c>
      <c r="I801" s="832" t="s">
        <v>1754</v>
      </c>
      <c r="J801" s="832" t="s">
        <v>1583</v>
      </c>
      <c r="K801" s="832" t="s">
        <v>1755</v>
      </c>
      <c r="L801" s="835">
        <v>88.16</v>
      </c>
      <c r="M801" s="835">
        <v>176.32</v>
      </c>
      <c r="N801" s="832">
        <v>2</v>
      </c>
      <c r="O801" s="836">
        <v>1</v>
      </c>
      <c r="P801" s="835">
        <v>88.16</v>
      </c>
      <c r="Q801" s="837">
        <v>0.5</v>
      </c>
      <c r="R801" s="832">
        <v>1</v>
      </c>
      <c r="S801" s="837">
        <v>0.5</v>
      </c>
      <c r="T801" s="836">
        <v>0.5</v>
      </c>
      <c r="U801" s="838">
        <v>0.5</v>
      </c>
    </row>
    <row r="802" spans="1:21" ht="14.4" customHeight="1" x14ac:dyDescent="0.3">
      <c r="A802" s="831">
        <v>13</v>
      </c>
      <c r="B802" s="832" t="s">
        <v>1462</v>
      </c>
      <c r="C802" s="832" t="s">
        <v>1468</v>
      </c>
      <c r="D802" s="833" t="s">
        <v>2865</v>
      </c>
      <c r="E802" s="834" t="s">
        <v>1497</v>
      </c>
      <c r="F802" s="832" t="s">
        <v>1463</v>
      </c>
      <c r="G802" s="832" t="s">
        <v>1573</v>
      </c>
      <c r="H802" s="832" t="s">
        <v>577</v>
      </c>
      <c r="I802" s="832" t="s">
        <v>1587</v>
      </c>
      <c r="J802" s="832" t="s">
        <v>1583</v>
      </c>
      <c r="K802" s="832" t="s">
        <v>1588</v>
      </c>
      <c r="L802" s="835">
        <v>23.51</v>
      </c>
      <c r="M802" s="835">
        <v>329.14</v>
      </c>
      <c r="N802" s="832">
        <v>14</v>
      </c>
      <c r="O802" s="836">
        <v>8.5</v>
      </c>
      <c r="P802" s="835">
        <v>70.53</v>
      </c>
      <c r="Q802" s="837">
        <v>0.2142857142857143</v>
      </c>
      <c r="R802" s="832">
        <v>3</v>
      </c>
      <c r="S802" s="837">
        <v>0.21428571428571427</v>
      </c>
      <c r="T802" s="836">
        <v>2</v>
      </c>
      <c r="U802" s="838">
        <v>0.23529411764705882</v>
      </c>
    </row>
    <row r="803" spans="1:21" ht="14.4" customHeight="1" x14ac:dyDescent="0.3">
      <c r="A803" s="831">
        <v>13</v>
      </c>
      <c r="B803" s="832" t="s">
        <v>1462</v>
      </c>
      <c r="C803" s="832" t="s">
        <v>1468</v>
      </c>
      <c r="D803" s="833" t="s">
        <v>2865</v>
      </c>
      <c r="E803" s="834" t="s">
        <v>1497</v>
      </c>
      <c r="F803" s="832" t="s">
        <v>1463</v>
      </c>
      <c r="G803" s="832" t="s">
        <v>1573</v>
      </c>
      <c r="H803" s="832" t="s">
        <v>577</v>
      </c>
      <c r="I803" s="832" t="s">
        <v>2240</v>
      </c>
      <c r="J803" s="832" t="s">
        <v>2241</v>
      </c>
      <c r="K803" s="832" t="s">
        <v>2242</v>
      </c>
      <c r="L803" s="835">
        <v>23.51</v>
      </c>
      <c r="M803" s="835">
        <v>70.53</v>
      </c>
      <c r="N803" s="832">
        <v>3</v>
      </c>
      <c r="O803" s="836">
        <v>3</v>
      </c>
      <c r="P803" s="835">
        <v>23.51</v>
      </c>
      <c r="Q803" s="837">
        <v>0.33333333333333337</v>
      </c>
      <c r="R803" s="832">
        <v>1</v>
      </c>
      <c r="S803" s="837">
        <v>0.33333333333333331</v>
      </c>
      <c r="T803" s="836">
        <v>1</v>
      </c>
      <c r="U803" s="838">
        <v>0.33333333333333331</v>
      </c>
    </row>
    <row r="804" spans="1:21" ht="14.4" customHeight="1" x14ac:dyDescent="0.3">
      <c r="A804" s="831">
        <v>13</v>
      </c>
      <c r="B804" s="832" t="s">
        <v>1462</v>
      </c>
      <c r="C804" s="832" t="s">
        <v>1468</v>
      </c>
      <c r="D804" s="833" t="s">
        <v>2865</v>
      </c>
      <c r="E804" s="834" t="s">
        <v>1497</v>
      </c>
      <c r="F804" s="832" t="s">
        <v>1463</v>
      </c>
      <c r="G804" s="832" t="s">
        <v>1589</v>
      </c>
      <c r="H804" s="832" t="s">
        <v>577</v>
      </c>
      <c r="I804" s="832" t="s">
        <v>1590</v>
      </c>
      <c r="J804" s="832" t="s">
        <v>1591</v>
      </c>
      <c r="K804" s="832" t="s">
        <v>1592</v>
      </c>
      <c r="L804" s="835">
        <v>0</v>
      </c>
      <c r="M804" s="835">
        <v>0</v>
      </c>
      <c r="N804" s="832">
        <v>25</v>
      </c>
      <c r="O804" s="836">
        <v>15.5</v>
      </c>
      <c r="P804" s="835">
        <v>0</v>
      </c>
      <c r="Q804" s="837"/>
      <c r="R804" s="832">
        <v>22</v>
      </c>
      <c r="S804" s="837">
        <v>0.88</v>
      </c>
      <c r="T804" s="836">
        <v>13.5</v>
      </c>
      <c r="U804" s="838">
        <v>0.87096774193548387</v>
      </c>
    </row>
    <row r="805" spans="1:21" ht="14.4" customHeight="1" x14ac:dyDescent="0.3">
      <c r="A805" s="831">
        <v>13</v>
      </c>
      <c r="B805" s="832" t="s">
        <v>1462</v>
      </c>
      <c r="C805" s="832" t="s">
        <v>1468</v>
      </c>
      <c r="D805" s="833" t="s">
        <v>2865</v>
      </c>
      <c r="E805" s="834" t="s">
        <v>1497</v>
      </c>
      <c r="F805" s="832" t="s">
        <v>1463</v>
      </c>
      <c r="G805" s="832" t="s">
        <v>1589</v>
      </c>
      <c r="H805" s="832" t="s">
        <v>577</v>
      </c>
      <c r="I805" s="832" t="s">
        <v>1593</v>
      </c>
      <c r="J805" s="832" t="s">
        <v>852</v>
      </c>
      <c r="K805" s="832" t="s">
        <v>639</v>
      </c>
      <c r="L805" s="835">
        <v>42.05</v>
      </c>
      <c r="M805" s="835">
        <v>126.14999999999999</v>
      </c>
      <c r="N805" s="832">
        <v>3</v>
      </c>
      <c r="O805" s="836">
        <v>2.5</v>
      </c>
      <c r="P805" s="835">
        <v>84.1</v>
      </c>
      <c r="Q805" s="837">
        <v>0.66666666666666663</v>
      </c>
      <c r="R805" s="832">
        <v>2</v>
      </c>
      <c r="S805" s="837">
        <v>0.66666666666666663</v>
      </c>
      <c r="T805" s="836">
        <v>1.5</v>
      </c>
      <c r="U805" s="838">
        <v>0.6</v>
      </c>
    </row>
    <row r="806" spans="1:21" ht="14.4" customHeight="1" x14ac:dyDescent="0.3">
      <c r="A806" s="831">
        <v>13</v>
      </c>
      <c r="B806" s="832" t="s">
        <v>1462</v>
      </c>
      <c r="C806" s="832" t="s">
        <v>1468</v>
      </c>
      <c r="D806" s="833" t="s">
        <v>2865</v>
      </c>
      <c r="E806" s="834" t="s">
        <v>1497</v>
      </c>
      <c r="F806" s="832" t="s">
        <v>1463</v>
      </c>
      <c r="G806" s="832" t="s">
        <v>1603</v>
      </c>
      <c r="H806" s="832" t="s">
        <v>577</v>
      </c>
      <c r="I806" s="832" t="s">
        <v>1607</v>
      </c>
      <c r="J806" s="832" t="s">
        <v>1605</v>
      </c>
      <c r="K806" s="832" t="s">
        <v>1608</v>
      </c>
      <c r="L806" s="835">
        <v>159.16999999999999</v>
      </c>
      <c r="M806" s="835">
        <v>318.33999999999997</v>
      </c>
      <c r="N806" s="832">
        <v>2</v>
      </c>
      <c r="O806" s="836">
        <v>1.5</v>
      </c>
      <c r="P806" s="835">
        <v>159.16999999999999</v>
      </c>
      <c r="Q806" s="837">
        <v>0.5</v>
      </c>
      <c r="R806" s="832">
        <v>1</v>
      </c>
      <c r="S806" s="837">
        <v>0.5</v>
      </c>
      <c r="T806" s="836">
        <v>0.5</v>
      </c>
      <c r="U806" s="838">
        <v>0.33333333333333331</v>
      </c>
    </row>
    <row r="807" spans="1:21" ht="14.4" customHeight="1" x14ac:dyDescent="0.3">
      <c r="A807" s="831">
        <v>13</v>
      </c>
      <c r="B807" s="832" t="s">
        <v>1462</v>
      </c>
      <c r="C807" s="832" t="s">
        <v>1468</v>
      </c>
      <c r="D807" s="833" t="s">
        <v>2865</v>
      </c>
      <c r="E807" s="834" t="s">
        <v>1497</v>
      </c>
      <c r="F807" s="832" t="s">
        <v>1463</v>
      </c>
      <c r="G807" s="832" t="s">
        <v>1614</v>
      </c>
      <c r="H807" s="832" t="s">
        <v>577</v>
      </c>
      <c r="I807" s="832" t="s">
        <v>1886</v>
      </c>
      <c r="J807" s="832" t="s">
        <v>1619</v>
      </c>
      <c r="K807" s="832" t="s">
        <v>1620</v>
      </c>
      <c r="L807" s="835">
        <v>140.96</v>
      </c>
      <c r="M807" s="835">
        <v>140.96</v>
      </c>
      <c r="N807" s="832">
        <v>1</v>
      </c>
      <c r="O807" s="836">
        <v>1</v>
      </c>
      <c r="P807" s="835">
        <v>140.96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13</v>
      </c>
      <c r="B808" s="832" t="s">
        <v>1462</v>
      </c>
      <c r="C808" s="832" t="s">
        <v>1468</v>
      </c>
      <c r="D808" s="833" t="s">
        <v>2865</v>
      </c>
      <c r="E808" s="834" t="s">
        <v>1497</v>
      </c>
      <c r="F808" s="832" t="s">
        <v>1463</v>
      </c>
      <c r="G808" s="832" t="s">
        <v>1625</v>
      </c>
      <c r="H808" s="832" t="s">
        <v>577</v>
      </c>
      <c r="I808" s="832" t="s">
        <v>1626</v>
      </c>
      <c r="J808" s="832" t="s">
        <v>1627</v>
      </c>
      <c r="K808" s="832" t="s">
        <v>1628</v>
      </c>
      <c r="L808" s="835">
        <v>121.07</v>
      </c>
      <c r="M808" s="835">
        <v>847.4899999999999</v>
      </c>
      <c r="N808" s="832">
        <v>7</v>
      </c>
      <c r="O808" s="836">
        <v>4</v>
      </c>
      <c r="P808" s="835">
        <v>242.14</v>
      </c>
      <c r="Q808" s="837">
        <v>0.28571428571428575</v>
      </c>
      <c r="R808" s="832">
        <v>2</v>
      </c>
      <c r="S808" s="837">
        <v>0.2857142857142857</v>
      </c>
      <c r="T808" s="836">
        <v>0.5</v>
      </c>
      <c r="U808" s="838">
        <v>0.125</v>
      </c>
    </row>
    <row r="809" spans="1:21" ht="14.4" customHeight="1" x14ac:dyDescent="0.3">
      <c r="A809" s="831">
        <v>13</v>
      </c>
      <c r="B809" s="832" t="s">
        <v>1462</v>
      </c>
      <c r="C809" s="832" t="s">
        <v>1468</v>
      </c>
      <c r="D809" s="833" t="s">
        <v>2865</v>
      </c>
      <c r="E809" s="834" t="s">
        <v>1497</v>
      </c>
      <c r="F809" s="832" t="s">
        <v>1463</v>
      </c>
      <c r="G809" s="832" t="s">
        <v>1774</v>
      </c>
      <c r="H809" s="832" t="s">
        <v>577</v>
      </c>
      <c r="I809" s="832" t="s">
        <v>1775</v>
      </c>
      <c r="J809" s="832" t="s">
        <v>1776</v>
      </c>
      <c r="K809" s="832" t="s">
        <v>1777</v>
      </c>
      <c r="L809" s="835">
        <v>0</v>
      </c>
      <c r="M809" s="835">
        <v>0</v>
      </c>
      <c r="N809" s="832">
        <v>1</v>
      </c>
      <c r="O809" s="836">
        <v>1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13</v>
      </c>
      <c r="B810" s="832" t="s">
        <v>1462</v>
      </c>
      <c r="C810" s="832" t="s">
        <v>1468</v>
      </c>
      <c r="D810" s="833" t="s">
        <v>2865</v>
      </c>
      <c r="E810" s="834" t="s">
        <v>1497</v>
      </c>
      <c r="F810" s="832" t="s">
        <v>1463</v>
      </c>
      <c r="G810" s="832" t="s">
        <v>2433</v>
      </c>
      <c r="H810" s="832" t="s">
        <v>577</v>
      </c>
      <c r="I810" s="832" t="s">
        <v>2434</v>
      </c>
      <c r="J810" s="832" t="s">
        <v>2435</v>
      </c>
      <c r="K810" s="832" t="s">
        <v>2436</v>
      </c>
      <c r="L810" s="835">
        <v>159.71</v>
      </c>
      <c r="M810" s="835">
        <v>319.42</v>
      </c>
      <c r="N810" s="832">
        <v>2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13</v>
      </c>
      <c r="B811" s="832" t="s">
        <v>1462</v>
      </c>
      <c r="C811" s="832" t="s">
        <v>1468</v>
      </c>
      <c r="D811" s="833" t="s">
        <v>2865</v>
      </c>
      <c r="E811" s="834" t="s">
        <v>1497</v>
      </c>
      <c r="F811" s="832" t="s">
        <v>1463</v>
      </c>
      <c r="G811" s="832" t="s">
        <v>1894</v>
      </c>
      <c r="H811" s="832" t="s">
        <v>577</v>
      </c>
      <c r="I811" s="832" t="s">
        <v>1895</v>
      </c>
      <c r="J811" s="832" t="s">
        <v>1896</v>
      </c>
      <c r="K811" s="832" t="s">
        <v>1897</v>
      </c>
      <c r="L811" s="835">
        <v>35.25</v>
      </c>
      <c r="M811" s="835">
        <v>35.25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13</v>
      </c>
      <c r="B812" s="832" t="s">
        <v>1462</v>
      </c>
      <c r="C812" s="832" t="s">
        <v>1468</v>
      </c>
      <c r="D812" s="833" t="s">
        <v>2865</v>
      </c>
      <c r="E812" s="834" t="s">
        <v>1497</v>
      </c>
      <c r="F812" s="832" t="s">
        <v>1463</v>
      </c>
      <c r="G812" s="832" t="s">
        <v>1894</v>
      </c>
      <c r="H812" s="832" t="s">
        <v>577</v>
      </c>
      <c r="I812" s="832" t="s">
        <v>2321</v>
      </c>
      <c r="J812" s="832" t="s">
        <v>1116</v>
      </c>
      <c r="K812" s="832" t="s">
        <v>2322</v>
      </c>
      <c r="L812" s="835">
        <v>0</v>
      </c>
      <c r="M812" s="835">
        <v>0</v>
      </c>
      <c r="N812" s="832">
        <v>1</v>
      </c>
      <c r="O812" s="836">
        <v>1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13</v>
      </c>
      <c r="B813" s="832" t="s">
        <v>1462</v>
      </c>
      <c r="C813" s="832" t="s">
        <v>1468</v>
      </c>
      <c r="D813" s="833" t="s">
        <v>2865</v>
      </c>
      <c r="E813" s="834" t="s">
        <v>1497</v>
      </c>
      <c r="F813" s="832" t="s">
        <v>1463</v>
      </c>
      <c r="G813" s="832" t="s">
        <v>1637</v>
      </c>
      <c r="H813" s="832" t="s">
        <v>577</v>
      </c>
      <c r="I813" s="832" t="s">
        <v>1638</v>
      </c>
      <c r="J813" s="832" t="s">
        <v>1058</v>
      </c>
      <c r="K813" s="832" t="s">
        <v>1639</v>
      </c>
      <c r="L813" s="835">
        <v>48.09</v>
      </c>
      <c r="M813" s="835">
        <v>144.27000000000001</v>
      </c>
      <c r="N813" s="832">
        <v>3</v>
      </c>
      <c r="O813" s="836">
        <v>3</v>
      </c>
      <c r="P813" s="835">
        <v>96.18</v>
      </c>
      <c r="Q813" s="837">
        <v>0.66666666666666663</v>
      </c>
      <c r="R813" s="832">
        <v>2</v>
      </c>
      <c r="S813" s="837">
        <v>0.66666666666666663</v>
      </c>
      <c r="T813" s="836">
        <v>2</v>
      </c>
      <c r="U813" s="838">
        <v>0.66666666666666663</v>
      </c>
    </row>
    <row r="814" spans="1:21" ht="14.4" customHeight="1" x14ac:dyDescent="0.3">
      <c r="A814" s="831">
        <v>13</v>
      </c>
      <c r="B814" s="832" t="s">
        <v>1462</v>
      </c>
      <c r="C814" s="832" t="s">
        <v>1468</v>
      </c>
      <c r="D814" s="833" t="s">
        <v>2865</v>
      </c>
      <c r="E814" s="834" t="s">
        <v>1497</v>
      </c>
      <c r="F814" s="832" t="s">
        <v>1463</v>
      </c>
      <c r="G814" s="832" t="s">
        <v>1637</v>
      </c>
      <c r="H814" s="832" t="s">
        <v>577</v>
      </c>
      <c r="I814" s="832" t="s">
        <v>1642</v>
      </c>
      <c r="J814" s="832" t="s">
        <v>1077</v>
      </c>
      <c r="K814" s="832" t="s">
        <v>1643</v>
      </c>
      <c r="L814" s="835">
        <v>89.91</v>
      </c>
      <c r="M814" s="835">
        <v>89.91</v>
      </c>
      <c r="N814" s="832">
        <v>1</v>
      </c>
      <c r="O814" s="836">
        <v>1</v>
      </c>
      <c r="P814" s="835">
        <v>89.91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13</v>
      </c>
      <c r="B815" s="832" t="s">
        <v>1462</v>
      </c>
      <c r="C815" s="832" t="s">
        <v>1468</v>
      </c>
      <c r="D815" s="833" t="s">
        <v>2865</v>
      </c>
      <c r="E815" s="834" t="s">
        <v>1497</v>
      </c>
      <c r="F815" s="832" t="s">
        <v>1463</v>
      </c>
      <c r="G815" s="832" t="s">
        <v>2192</v>
      </c>
      <c r="H815" s="832" t="s">
        <v>577</v>
      </c>
      <c r="I815" s="832" t="s">
        <v>2437</v>
      </c>
      <c r="J815" s="832" t="s">
        <v>2438</v>
      </c>
      <c r="K815" s="832" t="s">
        <v>2439</v>
      </c>
      <c r="L815" s="835">
        <v>347.84</v>
      </c>
      <c r="M815" s="835">
        <v>347.84</v>
      </c>
      <c r="N815" s="832">
        <v>1</v>
      </c>
      <c r="O815" s="836">
        <v>1</v>
      </c>
      <c r="P815" s="835">
        <v>347.84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13</v>
      </c>
      <c r="B816" s="832" t="s">
        <v>1462</v>
      </c>
      <c r="C816" s="832" t="s">
        <v>1468</v>
      </c>
      <c r="D816" s="833" t="s">
        <v>2865</v>
      </c>
      <c r="E816" s="834" t="s">
        <v>1497</v>
      </c>
      <c r="F816" s="832" t="s">
        <v>1463</v>
      </c>
      <c r="G816" s="832" t="s">
        <v>2192</v>
      </c>
      <c r="H816" s="832" t="s">
        <v>577</v>
      </c>
      <c r="I816" s="832" t="s">
        <v>2440</v>
      </c>
      <c r="J816" s="832" t="s">
        <v>2441</v>
      </c>
      <c r="K816" s="832" t="s">
        <v>2442</v>
      </c>
      <c r="L816" s="835">
        <v>217.4</v>
      </c>
      <c r="M816" s="835">
        <v>434.8</v>
      </c>
      <c r="N816" s="832">
        <v>2</v>
      </c>
      <c r="O816" s="836">
        <v>1.5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13</v>
      </c>
      <c r="B817" s="832" t="s">
        <v>1462</v>
      </c>
      <c r="C817" s="832" t="s">
        <v>1468</v>
      </c>
      <c r="D817" s="833" t="s">
        <v>2865</v>
      </c>
      <c r="E817" s="834" t="s">
        <v>1497</v>
      </c>
      <c r="F817" s="832" t="s">
        <v>1463</v>
      </c>
      <c r="G817" s="832" t="s">
        <v>1788</v>
      </c>
      <c r="H817" s="832" t="s">
        <v>577</v>
      </c>
      <c r="I817" s="832" t="s">
        <v>2200</v>
      </c>
      <c r="J817" s="832" t="s">
        <v>1790</v>
      </c>
      <c r="K817" s="832" t="s">
        <v>2201</v>
      </c>
      <c r="L817" s="835">
        <v>132.97999999999999</v>
      </c>
      <c r="M817" s="835">
        <v>132.97999999999999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13</v>
      </c>
      <c r="B818" s="832" t="s">
        <v>1462</v>
      </c>
      <c r="C818" s="832" t="s">
        <v>1468</v>
      </c>
      <c r="D818" s="833" t="s">
        <v>2865</v>
      </c>
      <c r="E818" s="834" t="s">
        <v>1497</v>
      </c>
      <c r="F818" s="832" t="s">
        <v>1463</v>
      </c>
      <c r="G818" s="832" t="s">
        <v>1903</v>
      </c>
      <c r="H818" s="832" t="s">
        <v>577</v>
      </c>
      <c r="I818" s="832" t="s">
        <v>1904</v>
      </c>
      <c r="J818" s="832" t="s">
        <v>1905</v>
      </c>
      <c r="K818" s="832" t="s">
        <v>1906</v>
      </c>
      <c r="L818" s="835">
        <v>38.5</v>
      </c>
      <c r="M818" s="835">
        <v>38.5</v>
      </c>
      <c r="N818" s="832">
        <v>1</v>
      </c>
      <c r="O818" s="836">
        <v>1</v>
      </c>
      <c r="P818" s="835">
        <v>38.5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13</v>
      </c>
      <c r="B819" s="832" t="s">
        <v>1462</v>
      </c>
      <c r="C819" s="832" t="s">
        <v>1468</v>
      </c>
      <c r="D819" s="833" t="s">
        <v>2865</v>
      </c>
      <c r="E819" s="834" t="s">
        <v>1497</v>
      </c>
      <c r="F819" s="832" t="s">
        <v>1463</v>
      </c>
      <c r="G819" s="832" t="s">
        <v>1648</v>
      </c>
      <c r="H819" s="832" t="s">
        <v>577</v>
      </c>
      <c r="I819" s="832" t="s">
        <v>1649</v>
      </c>
      <c r="J819" s="832" t="s">
        <v>892</v>
      </c>
      <c r="K819" s="832" t="s">
        <v>1650</v>
      </c>
      <c r="L819" s="835">
        <v>147.85</v>
      </c>
      <c r="M819" s="835">
        <v>3844.0999999999995</v>
      </c>
      <c r="N819" s="832">
        <v>26</v>
      </c>
      <c r="O819" s="836">
        <v>20.5</v>
      </c>
      <c r="P819" s="835">
        <v>2661.2999999999993</v>
      </c>
      <c r="Q819" s="837">
        <v>0.69230769230769218</v>
      </c>
      <c r="R819" s="832">
        <v>18</v>
      </c>
      <c r="S819" s="837">
        <v>0.69230769230769229</v>
      </c>
      <c r="T819" s="836">
        <v>13</v>
      </c>
      <c r="U819" s="838">
        <v>0.63414634146341464</v>
      </c>
    </row>
    <row r="820" spans="1:21" ht="14.4" customHeight="1" x14ac:dyDescent="0.3">
      <c r="A820" s="831">
        <v>13</v>
      </c>
      <c r="B820" s="832" t="s">
        <v>1462</v>
      </c>
      <c r="C820" s="832" t="s">
        <v>1468</v>
      </c>
      <c r="D820" s="833" t="s">
        <v>2865</v>
      </c>
      <c r="E820" s="834" t="s">
        <v>1497</v>
      </c>
      <c r="F820" s="832" t="s">
        <v>1463</v>
      </c>
      <c r="G820" s="832" t="s">
        <v>2443</v>
      </c>
      <c r="H820" s="832" t="s">
        <v>577</v>
      </c>
      <c r="I820" s="832" t="s">
        <v>2444</v>
      </c>
      <c r="J820" s="832" t="s">
        <v>2445</v>
      </c>
      <c r="K820" s="832" t="s">
        <v>2446</v>
      </c>
      <c r="L820" s="835">
        <v>163.54</v>
      </c>
      <c r="M820" s="835">
        <v>327.08</v>
      </c>
      <c r="N820" s="832">
        <v>2</v>
      </c>
      <c r="O820" s="836">
        <v>1</v>
      </c>
      <c r="P820" s="835">
        <v>327.08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13</v>
      </c>
      <c r="B821" s="832" t="s">
        <v>1462</v>
      </c>
      <c r="C821" s="832" t="s">
        <v>1468</v>
      </c>
      <c r="D821" s="833" t="s">
        <v>2865</v>
      </c>
      <c r="E821" s="834" t="s">
        <v>1497</v>
      </c>
      <c r="F821" s="832" t="s">
        <v>1463</v>
      </c>
      <c r="G821" s="832" t="s">
        <v>2447</v>
      </c>
      <c r="H821" s="832" t="s">
        <v>577</v>
      </c>
      <c r="I821" s="832" t="s">
        <v>2448</v>
      </c>
      <c r="J821" s="832" t="s">
        <v>2449</v>
      </c>
      <c r="K821" s="832" t="s">
        <v>2450</v>
      </c>
      <c r="L821" s="835">
        <v>69.59</v>
      </c>
      <c r="M821" s="835">
        <v>69.59</v>
      </c>
      <c r="N821" s="832">
        <v>1</v>
      </c>
      <c r="O821" s="836">
        <v>0.5</v>
      </c>
      <c r="P821" s="835">
        <v>69.59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13</v>
      </c>
      <c r="B822" s="832" t="s">
        <v>1462</v>
      </c>
      <c r="C822" s="832" t="s">
        <v>1468</v>
      </c>
      <c r="D822" s="833" t="s">
        <v>2865</v>
      </c>
      <c r="E822" s="834" t="s">
        <v>1497</v>
      </c>
      <c r="F822" s="832" t="s">
        <v>1463</v>
      </c>
      <c r="G822" s="832" t="s">
        <v>2447</v>
      </c>
      <c r="H822" s="832" t="s">
        <v>577</v>
      </c>
      <c r="I822" s="832" t="s">
        <v>2451</v>
      </c>
      <c r="J822" s="832" t="s">
        <v>2449</v>
      </c>
      <c r="K822" s="832" t="s">
        <v>2452</v>
      </c>
      <c r="L822" s="835">
        <v>69.59</v>
      </c>
      <c r="M822" s="835">
        <v>139.18</v>
      </c>
      <c r="N822" s="832">
        <v>2</v>
      </c>
      <c r="O822" s="836">
        <v>2</v>
      </c>
      <c r="P822" s="835">
        <v>69.59</v>
      </c>
      <c r="Q822" s="837">
        <v>0.5</v>
      </c>
      <c r="R822" s="832">
        <v>1</v>
      </c>
      <c r="S822" s="837">
        <v>0.5</v>
      </c>
      <c r="T822" s="836">
        <v>1</v>
      </c>
      <c r="U822" s="838">
        <v>0.5</v>
      </c>
    </row>
    <row r="823" spans="1:21" ht="14.4" customHeight="1" x14ac:dyDescent="0.3">
      <c r="A823" s="831">
        <v>13</v>
      </c>
      <c r="B823" s="832" t="s">
        <v>1462</v>
      </c>
      <c r="C823" s="832" t="s">
        <v>1468</v>
      </c>
      <c r="D823" s="833" t="s">
        <v>2865</v>
      </c>
      <c r="E823" s="834" t="s">
        <v>1497</v>
      </c>
      <c r="F823" s="832" t="s">
        <v>1463</v>
      </c>
      <c r="G823" s="832" t="s">
        <v>1656</v>
      </c>
      <c r="H823" s="832" t="s">
        <v>612</v>
      </c>
      <c r="I823" s="832" t="s">
        <v>1413</v>
      </c>
      <c r="J823" s="832" t="s">
        <v>1414</v>
      </c>
      <c r="K823" s="832" t="s">
        <v>1415</v>
      </c>
      <c r="L823" s="835">
        <v>141.25</v>
      </c>
      <c r="M823" s="835">
        <v>8192.5</v>
      </c>
      <c r="N823" s="832">
        <v>58</v>
      </c>
      <c r="O823" s="836">
        <v>34</v>
      </c>
      <c r="P823" s="835">
        <v>4520</v>
      </c>
      <c r="Q823" s="837">
        <v>0.55172413793103448</v>
      </c>
      <c r="R823" s="832">
        <v>32</v>
      </c>
      <c r="S823" s="837">
        <v>0.55172413793103448</v>
      </c>
      <c r="T823" s="836">
        <v>19</v>
      </c>
      <c r="U823" s="838">
        <v>0.55882352941176472</v>
      </c>
    </row>
    <row r="824" spans="1:21" ht="14.4" customHeight="1" x14ac:dyDescent="0.3">
      <c r="A824" s="831">
        <v>13</v>
      </c>
      <c r="B824" s="832" t="s">
        <v>1462</v>
      </c>
      <c r="C824" s="832" t="s">
        <v>1468</v>
      </c>
      <c r="D824" s="833" t="s">
        <v>2865</v>
      </c>
      <c r="E824" s="834" t="s">
        <v>1497</v>
      </c>
      <c r="F824" s="832" t="s">
        <v>1463</v>
      </c>
      <c r="G824" s="832" t="s">
        <v>1656</v>
      </c>
      <c r="H824" s="832" t="s">
        <v>577</v>
      </c>
      <c r="I824" s="832" t="s">
        <v>2173</v>
      </c>
      <c r="J824" s="832" t="s">
        <v>2174</v>
      </c>
      <c r="K824" s="832" t="s">
        <v>2175</v>
      </c>
      <c r="L824" s="835">
        <v>141.25</v>
      </c>
      <c r="M824" s="835">
        <v>282.5</v>
      </c>
      <c r="N824" s="832">
        <v>2</v>
      </c>
      <c r="O824" s="836">
        <v>1.5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13</v>
      </c>
      <c r="B825" s="832" t="s">
        <v>1462</v>
      </c>
      <c r="C825" s="832" t="s">
        <v>1468</v>
      </c>
      <c r="D825" s="833" t="s">
        <v>2865</v>
      </c>
      <c r="E825" s="834" t="s">
        <v>1497</v>
      </c>
      <c r="F825" s="832" t="s">
        <v>1463</v>
      </c>
      <c r="G825" s="832" t="s">
        <v>1659</v>
      </c>
      <c r="H825" s="832" t="s">
        <v>577</v>
      </c>
      <c r="I825" s="832" t="s">
        <v>1660</v>
      </c>
      <c r="J825" s="832" t="s">
        <v>1661</v>
      </c>
      <c r="K825" s="832" t="s">
        <v>1662</v>
      </c>
      <c r="L825" s="835">
        <v>153.13</v>
      </c>
      <c r="M825" s="835">
        <v>153.13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13</v>
      </c>
      <c r="B826" s="832" t="s">
        <v>1462</v>
      </c>
      <c r="C826" s="832" t="s">
        <v>1468</v>
      </c>
      <c r="D826" s="833" t="s">
        <v>2865</v>
      </c>
      <c r="E826" s="834" t="s">
        <v>1497</v>
      </c>
      <c r="F826" s="832" t="s">
        <v>1463</v>
      </c>
      <c r="G826" s="832" t="s">
        <v>1666</v>
      </c>
      <c r="H826" s="832" t="s">
        <v>612</v>
      </c>
      <c r="I826" s="832" t="s">
        <v>1345</v>
      </c>
      <c r="J826" s="832" t="s">
        <v>635</v>
      </c>
      <c r="K826" s="832" t="s">
        <v>1346</v>
      </c>
      <c r="L826" s="835">
        <v>48.42</v>
      </c>
      <c r="M826" s="835">
        <v>48.42</v>
      </c>
      <c r="N826" s="832">
        <v>1</v>
      </c>
      <c r="O826" s="836">
        <v>0.5</v>
      </c>
      <c r="P826" s="835">
        <v>48.42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13</v>
      </c>
      <c r="B827" s="832" t="s">
        <v>1462</v>
      </c>
      <c r="C827" s="832" t="s">
        <v>1468</v>
      </c>
      <c r="D827" s="833" t="s">
        <v>2865</v>
      </c>
      <c r="E827" s="834" t="s">
        <v>1497</v>
      </c>
      <c r="F827" s="832" t="s">
        <v>1463</v>
      </c>
      <c r="G827" s="832" t="s">
        <v>1666</v>
      </c>
      <c r="H827" s="832" t="s">
        <v>577</v>
      </c>
      <c r="I827" s="832" t="s">
        <v>1667</v>
      </c>
      <c r="J827" s="832" t="s">
        <v>635</v>
      </c>
      <c r="K827" s="832" t="s">
        <v>1668</v>
      </c>
      <c r="L827" s="835">
        <v>48.42</v>
      </c>
      <c r="M827" s="835">
        <v>48.42</v>
      </c>
      <c r="N827" s="832">
        <v>1</v>
      </c>
      <c r="O827" s="836">
        <v>1</v>
      </c>
      <c r="P827" s="835">
        <v>48.42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13</v>
      </c>
      <c r="B828" s="832" t="s">
        <v>1462</v>
      </c>
      <c r="C828" s="832" t="s">
        <v>1468</v>
      </c>
      <c r="D828" s="833" t="s">
        <v>2865</v>
      </c>
      <c r="E828" s="834" t="s">
        <v>1497</v>
      </c>
      <c r="F828" s="832" t="s">
        <v>1463</v>
      </c>
      <c r="G828" s="832" t="s">
        <v>1671</v>
      </c>
      <c r="H828" s="832" t="s">
        <v>577</v>
      </c>
      <c r="I828" s="832" t="s">
        <v>2453</v>
      </c>
      <c r="J828" s="832" t="s">
        <v>2329</v>
      </c>
      <c r="K828" s="832" t="s">
        <v>1933</v>
      </c>
      <c r="L828" s="835">
        <v>32.25</v>
      </c>
      <c r="M828" s="835">
        <v>96.75</v>
      </c>
      <c r="N828" s="832">
        <v>3</v>
      </c>
      <c r="O828" s="836">
        <v>2.5</v>
      </c>
      <c r="P828" s="835">
        <v>32.25</v>
      </c>
      <c r="Q828" s="837">
        <v>0.33333333333333331</v>
      </c>
      <c r="R828" s="832">
        <v>1</v>
      </c>
      <c r="S828" s="837">
        <v>0.33333333333333331</v>
      </c>
      <c r="T828" s="836">
        <v>0.5</v>
      </c>
      <c r="U828" s="838">
        <v>0.2</v>
      </c>
    </row>
    <row r="829" spans="1:21" ht="14.4" customHeight="1" x14ac:dyDescent="0.3">
      <c r="A829" s="831">
        <v>13</v>
      </c>
      <c r="B829" s="832" t="s">
        <v>1462</v>
      </c>
      <c r="C829" s="832" t="s">
        <v>1468</v>
      </c>
      <c r="D829" s="833" t="s">
        <v>2865</v>
      </c>
      <c r="E829" s="834" t="s">
        <v>1497</v>
      </c>
      <c r="F829" s="832" t="s">
        <v>1463</v>
      </c>
      <c r="G829" s="832" t="s">
        <v>1671</v>
      </c>
      <c r="H829" s="832" t="s">
        <v>577</v>
      </c>
      <c r="I829" s="832" t="s">
        <v>1932</v>
      </c>
      <c r="J829" s="832" t="s">
        <v>770</v>
      </c>
      <c r="K829" s="832" t="s">
        <v>1933</v>
      </c>
      <c r="L829" s="835">
        <v>32.25</v>
      </c>
      <c r="M829" s="835">
        <v>129</v>
      </c>
      <c r="N829" s="832">
        <v>4</v>
      </c>
      <c r="O829" s="836">
        <v>2.5</v>
      </c>
      <c r="P829" s="835">
        <v>96.75</v>
      </c>
      <c r="Q829" s="837">
        <v>0.75</v>
      </c>
      <c r="R829" s="832">
        <v>3</v>
      </c>
      <c r="S829" s="837">
        <v>0.75</v>
      </c>
      <c r="T829" s="836">
        <v>2</v>
      </c>
      <c r="U829" s="838">
        <v>0.8</v>
      </c>
    </row>
    <row r="830" spans="1:21" ht="14.4" customHeight="1" x14ac:dyDescent="0.3">
      <c r="A830" s="831">
        <v>13</v>
      </c>
      <c r="B830" s="832" t="s">
        <v>1462</v>
      </c>
      <c r="C830" s="832" t="s">
        <v>1468</v>
      </c>
      <c r="D830" s="833" t="s">
        <v>2865</v>
      </c>
      <c r="E830" s="834" t="s">
        <v>1497</v>
      </c>
      <c r="F830" s="832" t="s">
        <v>1463</v>
      </c>
      <c r="G830" s="832" t="s">
        <v>1671</v>
      </c>
      <c r="H830" s="832" t="s">
        <v>577</v>
      </c>
      <c r="I830" s="832" t="s">
        <v>1813</v>
      </c>
      <c r="J830" s="832" t="s">
        <v>770</v>
      </c>
      <c r="K830" s="832" t="s">
        <v>1814</v>
      </c>
      <c r="L830" s="835">
        <v>103.67</v>
      </c>
      <c r="M830" s="835">
        <v>103.67</v>
      </c>
      <c r="N830" s="832">
        <v>1</v>
      </c>
      <c r="O830" s="836">
        <v>1</v>
      </c>
      <c r="P830" s="835">
        <v>103.67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13</v>
      </c>
      <c r="B831" s="832" t="s">
        <v>1462</v>
      </c>
      <c r="C831" s="832" t="s">
        <v>1468</v>
      </c>
      <c r="D831" s="833" t="s">
        <v>2865</v>
      </c>
      <c r="E831" s="834" t="s">
        <v>1497</v>
      </c>
      <c r="F831" s="832" t="s">
        <v>1463</v>
      </c>
      <c r="G831" s="832" t="s">
        <v>1671</v>
      </c>
      <c r="H831" s="832" t="s">
        <v>577</v>
      </c>
      <c r="I831" s="832" t="s">
        <v>2454</v>
      </c>
      <c r="J831" s="832" t="s">
        <v>1676</v>
      </c>
      <c r="K831" s="832" t="s">
        <v>2455</v>
      </c>
      <c r="L831" s="835">
        <v>64.5</v>
      </c>
      <c r="M831" s="835">
        <v>64.5</v>
      </c>
      <c r="N831" s="832">
        <v>1</v>
      </c>
      <c r="O831" s="836">
        <v>1</v>
      </c>
      <c r="P831" s="835">
        <v>64.5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13</v>
      </c>
      <c r="B832" s="832" t="s">
        <v>1462</v>
      </c>
      <c r="C832" s="832" t="s">
        <v>1468</v>
      </c>
      <c r="D832" s="833" t="s">
        <v>2865</v>
      </c>
      <c r="E832" s="834" t="s">
        <v>1497</v>
      </c>
      <c r="F832" s="832" t="s">
        <v>1463</v>
      </c>
      <c r="G832" s="832" t="s">
        <v>1682</v>
      </c>
      <c r="H832" s="832" t="s">
        <v>577</v>
      </c>
      <c r="I832" s="832" t="s">
        <v>1683</v>
      </c>
      <c r="J832" s="832" t="s">
        <v>1684</v>
      </c>
      <c r="K832" s="832" t="s">
        <v>1685</v>
      </c>
      <c r="L832" s="835">
        <v>87.67</v>
      </c>
      <c r="M832" s="835">
        <v>175.34</v>
      </c>
      <c r="N832" s="832">
        <v>2</v>
      </c>
      <c r="O832" s="836">
        <v>0.5</v>
      </c>
      <c r="P832" s="835">
        <v>175.34</v>
      </c>
      <c r="Q832" s="837">
        <v>1</v>
      </c>
      <c r="R832" s="832">
        <v>2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13</v>
      </c>
      <c r="B833" s="832" t="s">
        <v>1462</v>
      </c>
      <c r="C833" s="832" t="s">
        <v>1468</v>
      </c>
      <c r="D833" s="833" t="s">
        <v>2865</v>
      </c>
      <c r="E833" s="834" t="s">
        <v>1497</v>
      </c>
      <c r="F833" s="832" t="s">
        <v>1463</v>
      </c>
      <c r="G833" s="832" t="s">
        <v>1682</v>
      </c>
      <c r="H833" s="832" t="s">
        <v>577</v>
      </c>
      <c r="I833" s="832" t="s">
        <v>2456</v>
      </c>
      <c r="J833" s="832" t="s">
        <v>2457</v>
      </c>
      <c r="K833" s="832" t="s">
        <v>2458</v>
      </c>
      <c r="L833" s="835">
        <v>218.41</v>
      </c>
      <c r="M833" s="835">
        <v>218.41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13</v>
      </c>
      <c r="B834" s="832" t="s">
        <v>1462</v>
      </c>
      <c r="C834" s="832" t="s">
        <v>1468</v>
      </c>
      <c r="D834" s="833" t="s">
        <v>2865</v>
      </c>
      <c r="E834" s="834" t="s">
        <v>1497</v>
      </c>
      <c r="F834" s="832" t="s">
        <v>1463</v>
      </c>
      <c r="G834" s="832" t="s">
        <v>1818</v>
      </c>
      <c r="H834" s="832" t="s">
        <v>577</v>
      </c>
      <c r="I834" s="832" t="s">
        <v>2072</v>
      </c>
      <c r="J834" s="832" t="s">
        <v>675</v>
      </c>
      <c r="K834" s="832" t="s">
        <v>2073</v>
      </c>
      <c r="L834" s="835">
        <v>0</v>
      </c>
      <c r="M834" s="835">
        <v>0</v>
      </c>
      <c r="N834" s="832">
        <v>1</v>
      </c>
      <c r="O834" s="836">
        <v>1</v>
      </c>
      <c r="P834" s="835">
        <v>0</v>
      </c>
      <c r="Q834" s="837"/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13</v>
      </c>
      <c r="B835" s="832" t="s">
        <v>1462</v>
      </c>
      <c r="C835" s="832" t="s">
        <v>1468</v>
      </c>
      <c r="D835" s="833" t="s">
        <v>2865</v>
      </c>
      <c r="E835" s="834" t="s">
        <v>1497</v>
      </c>
      <c r="F835" s="832" t="s">
        <v>1463</v>
      </c>
      <c r="G835" s="832" t="s">
        <v>1818</v>
      </c>
      <c r="H835" s="832" t="s">
        <v>577</v>
      </c>
      <c r="I835" s="832" t="s">
        <v>1819</v>
      </c>
      <c r="J835" s="832" t="s">
        <v>675</v>
      </c>
      <c r="K835" s="832" t="s">
        <v>1820</v>
      </c>
      <c r="L835" s="835">
        <v>0</v>
      </c>
      <c r="M835" s="835">
        <v>0</v>
      </c>
      <c r="N835" s="832">
        <v>1</v>
      </c>
      <c r="O835" s="836">
        <v>0.5</v>
      </c>
      <c r="P835" s="835">
        <v>0</v>
      </c>
      <c r="Q835" s="837"/>
      <c r="R835" s="832">
        <v>1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13</v>
      </c>
      <c r="B836" s="832" t="s">
        <v>1462</v>
      </c>
      <c r="C836" s="832" t="s">
        <v>1468</v>
      </c>
      <c r="D836" s="833" t="s">
        <v>2865</v>
      </c>
      <c r="E836" s="834" t="s">
        <v>1497</v>
      </c>
      <c r="F836" s="832" t="s">
        <v>1463</v>
      </c>
      <c r="G836" s="832" t="s">
        <v>2081</v>
      </c>
      <c r="H836" s="832" t="s">
        <v>577</v>
      </c>
      <c r="I836" s="832" t="s">
        <v>2082</v>
      </c>
      <c r="J836" s="832" t="s">
        <v>2083</v>
      </c>
      <c r="K836" s="832" t="s">
        <v>2084</v>
      </c>
      <c r="L836" s="835">
        <v>68.819999999999993</v>
      </c>
      <c r="M836" s="835">
        <v>68.819999999999993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13</v>
      </c>
      <c r="B837" s="832" t="s">
        <v>1462</v>
      </c>
      <c r="C837" s="832" t="s">
        <v>1468</v>
      </c>
      <c r="D837" s="833" t="s">
        <v>2865</v>
      </c>
      <c r="E837" s="834" t="s">
        <v>1497</v>
      </c>
      <c r="F837" s="832" t="s">
        <v>1463</v>
      </c>
      <c r="G837" s="832" t="s">
        <v>2459</v>
      </c>
      <c r="H837" s="832" t="s">
        <v>612</v>
      </c>
      <c r="I837" s="832" t="s">
        <v>2460</v>
      </c>
      <c r="J837" s="832" t="s">
        <v>2461</v>
      </c>
      <c r="K837" s="832" t="s">
        <v>2462</v>
      </c>
      <c r="L837" s="835">
        <v>902.57</v>
      </c>
      <c r="M837" s="835">
        <v>902.57</v>
      </c>
      <c r="N837" s="832">
        <v>1</v>
      </c>
      <c r="O837" s="836">
        <v>1</v>
      </c>
      <c r="P837" s="835">
        <v>902.57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13</v>
      </c>
      <c r="B838" s="832" t="s">
        <v>1462</v>
      </c>
      <c r="C838" s="832" t="s">
        <v>1468</v>
      </c>
      <c r="D838" s="833" t="s">
        <v>2865</v>
      </c>
      <c r="E838" s="834" t="s">
        <v>1497</v>
      </c>
      <c r="F838" s="832" t="s">
        <v>1463</v>
      </c>
      <c r="G838" s="832" t="s">
        <v>1705</v>
      </c>
      <c r="H838" s="832" t="s">
        <v>612</v>
      </c>
      <c r="I838" s="832" t="s">
        <v>1396</v>
      </c>
      <c r="J838" s="832" t="s">
        <v>668</v>
      </c>
      <c r="K838" s="832" t="s">
        <v>1397</v>
      </c>
      <c r="L838" s="835">
        <v>0</v>
      </c>
      <c r="M838" s="835">
        <v>0</v>
      </c>
      <c r="N838" s="832">
        <v>3</v>
      </c>
      <c r="O838" s="836">
        <v>1.5</v>
      </c>
      <c r="P838" s="835">
        <v>0</v>
      </c>
      <c r="Q838" s="837"/>
      <c r="R838" s="832">
        <v>3</v>
      </c>
      <c r="S838" s="837">
        <v>1</v>
      </c>
      <c r="T838" s="836">
        <v>1.5</v>
      </c>
      <c r="U838" s="838">
        <v>1</v>
      </c>
    </row>
    <row r="839" spans="1:21" ht="14.4" customHeight="1" x14ac:dyDescent="0.3">
      <c r="A839" s="831">
        <v>13</v>
      </c>
      <c r="B839" s="832" t="s">
        <v>1462</v>
      </c>
      <c r="C839" s="832" t="s">
        <v>1468</v>
      </c>
      <c r="D839" s="833" t="s">
        <v>2865</v>
      </c>
      <c r="E839" s="834" t="s">
        <v>1497</v>
      </c>
      <c r="F839" s="832" t="s">
        <v>1463</v>
      </c>
      <c r="G839" s="832" t="s">
        <v>1839</v>
      </c>
      <c r="H839" s="832" t="s">
        <v>612</v>
      </c>
      <c r="I839" s="832" t="s">
        <v>1381</v>
      </c>
      <c r="J839" s="832" t="s">
        <v>1000</v>
      </c>
      <c r="K839" s="832" t="s">
        <v>1382</v>
      </c>
      <c r="L839" s="835">
        <v>0</v>
      </c>
      <c r="M839" s="835">
        <v>0</v>
      </c>
      <c r="N839" s="832">
        <v>1</v>
      </c>
      <c r="O839" s="836">
        <v>0.5</v>
      </c>
      <c r="P839" s="835">
        <v>0</v>
      </c>
      <c r="Q839" s="837"/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13</v>
      </c>
      <c r="B840" s="832" t="s">
        <v>1462</v>
      </c>
      <c r="C840" s="832" t="s">
        <v>1468</v>
      </c>
      <c r="D840" s="833" t="s">
        <v>2865</v>
      </c>
      <c r="E840" s="834" t="s">
        <v>1497</v>
      </c>
      <c r="F840" s="832" t="s">
        <v>1463</v>
      </c>
      <c r="G840" s="832" t="s">
        <v>1710</v>
      </c>
      <c r="H840" s="832" t="s">
        <v>577</v>
      </c>
      <c r="I840" s="832" t="s">
        <v>1711</v>
      </c>
      <c r="J840" s="832" t="s">
        <v>1712</v>
      </c>
      <c r="K840" s="832" t="s">
        <v>1713</v>
      </c>
      <c r="L840" s="835">
        <v>75.819999999999993</v>
      </c>
      <c r="M840" s="835">
        <v>151.63999999999999</v>
      </c>
      <c r="N840" s="832">
        <v>2</v>
      </c>
      <c r="O840" s="836">
        <v>2</v>
      </c>
      <c r="P840" s="835">
        <v>151.63999999999999</v>
      </c>
      <c r="Q840" s="837">
        <v>1</v>
      </c>
      <c r="R840" s="832">
        <v>2</v>
      </c>
      <c r="S840" s="837">
        <v>1</v>
      </c>
      <c r="T840" s="836">
        <v>2</v>
      </c>
      <c r="U840" s="838">
        <v>1</v>
      </c>
    </row>
    <row r="841" spans="1:21" ht="14.4" customHeight="1" x14ac:dyDescent="0.3">
      <c r="A841" s="831">
        <v>13</v>
      </c>
      <c r="B841" s="832" t="s">
        <v>1462</v>
      </c>
      <c r="C841" s="832" t="s">
        <v>1468</v>
      </c>
      <c r="D841" s="833" t="s">
        <v>2865</v>
      </c>
      <c r="E841" s="834" t="s">
        <v>1497</v>
      </c>
      <c r="F841" s="832" t="s">
        <v>1463</v>
      </c>
      <c r="G841" s="832" t="s">
        <v>1975</v>
      </c>
      <c r="H841" s="832" t="s">
        <v>577</v>
      </c>
      <c r="I841" s="832" t="s">
        <v>1979</v>
      </c>
      <c r="J841" s="832" t="s">
        <v>993</v>
      </c>
      <c r="K841" s="832" t="s">
        <v>1980</v>
      </c>
      <c r="L841" s="835">
        <v>50.32</v>
      </c>
      <c r="M841" s="835">
        <v>100.64</v>
      </c>
      <c r="N841" s="832">
        <v>2</v>
      </c>
      <c r="O841" s="836">
        <v>1</v>
      </c>
      <c r="P841" s="835">
        <v>100.64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13</v>
      </c>
      <c r="B842" s="832" t="s">
        <v>1462</v>
      </c>
      <c r="C842" s="832" t="s">
        <v>1468</v>
      </c>
      <c r="D842" s="833" t="s">
        <v>2865</v>
      </c>
      <c r="E842" s="834" t="s">
        <v>1497</v>
      </c>
      <c r="F842" s="832" t="s">
        <v>1463</v>
      </c>
      <c r="G842" s="832" t="s">
        <v>1714</v>
      </c>
      <c r="H842" s="832" t="s">
        <v>612</v>
      </c>
      <c r="I842" s="832" t="s">
        <v>1308</v>
      </c>
      <c r="J842" s="832" t="s">
        <v>1029</v>
      </c>
      <c r="K842" s="832" t="s">
        <v>1309</v>
      </c>
      <c r="L842" s="835">
        <v>154.36000000000001</v>
      </c>
      <c r="M842" s="835">
        <v>1234.8800000000001</v>
      </c>
      <c r="N842" s="832">
        <v>8</v>
      </c>
      <c r="O842" s="836">
        <v>6</v>
      </c>
      <c r="P842" s="835">
        <v>771.80000000000007</v>
      </c>
      <c r="Q842" s="837">
        <v>0.625</v>
      </c>
      <c r="R842" s="832">
        <v>5</v>
      </c>
      <c r="S842" s="837">
        <v>0.625</v>
      </c>
      <c r="T842" s="836">
        <v>3</v>
      </c>
      <c r="U842" s="838">
        <v>0.5</v>
      </c>
    </row>
    <row r="843" spans="1:21" ht="14.4" customHeight="1" x14ac:dyDescent="0.3">
      <c r="A843" s="831">
        <v>13</v>
      </c>
      <c r="B843" s="832" t="s">
        <v>1462</v>
      </c>
      <c r="C843" s="832" t="s">
        <v>1468</v>
      </c>
      <c r="D843" s="833" t="s">
        <v>2865</v>
      </c>
      <c r="E843" s="834" t="s">
        <v>1497</v>
      </c>
      <c r="F843" s="832" t="s">
        <v>1463</v>
      </c>
      <c r="G843" s="832" t="s">
        <v>1714</v>
      </c>
      <c r="H843" s="832" t="s">
        <v>612</v>
      </c>
      <c r="I843" s="832" t="s">
        <v>2226</v>
      </c>
      <c r="J843" s="832" t="s">
        <v>2227</v>
      </c>
      <c r="K843" s="832" t="s">
        <v>2228</v>
      </c>
      <c r="L843" s="835">
        <v>111.22</v>
      </c>
      <c r="M843" s="835">
        <v>111.22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13</v>
      </c>
      <c r="B844" s="832" t="s">
        <v>1462</v>
      </c>
      <c r="C844" s="832" t="s">
        <v>1468</v>
      </c>
      <c r="D844" s="833" t="s">
        <v>2865</v>
      </c>
      <c r="E844" s="834" t="s">
        <v>1497</v>
      </c>
      <c r="F844" s="832" t="s">
        <v>1463</v>
      </c>
      <c r="G844" s="832" t="s">
        <v>1714</v>
      </c>
      <c r="H844" s="832" t="s">
        <v>612</v>
      </c>
      <c r="I844" s="832" t="s">
        <v>1724</v>
      </c>
      <c r="J844" s="832" t="s">
        <v>1725</v>
      </c>
      <c r="K844" s="832" t="s">
        <v>1726</v>
      </c>
      <c r="L844" s="835">
        <v>75.73</v>
      </c>
      <c r="M844" s="835">
        <v>530.11</v>
      </c>
      <c r="N844" s="832">
        <v>7</v>
      </c>
      <c r="O844" s="836">
        <v>4.5</v>
      </c>
      <c r="P844" s="835">
        <v>378.65000000000003</v>
      </c>
      <c r="Q844" s="837">
        <v>0.7142857142857143</v>
      </c>
      <c r="R844" s="832">
        <v>5</v>
      </c>
      <c r="S844" s="837">
        <v>0.7142857142857143</v>
      </c>
      <c r="T844" s="836">
        <v>4</v>
      </c>
      <c r="U844" s="838">
        <v>0.88888888888888884</v>
      </c>
    </row>
    <row r="845" spans="1:21" ht="14.4" customHeight="1" x14ac:dyDescent="0.3">
      <c r="A845" s="831">
        <v>13</v>
      </c>
      <c r="B845" s="832" t="s">
        <v>1462</v>
      </c>
      <c r="C845" s="832" t="s">
        <v>1468</v>
      </c>
      <c r="D845" s="833" t="s">
        <v>2865</v>
      </c>
      <c r="E845" s="834" t="s">
        <v>1497</v>
      </c>
      <c r="F845" s="832" t="s">
        <v>1463</v>
      </c>
      <c r="G845" s="832" t="s">
        <v>1714</v>
      </c>
      <c r="H845" s="832" t="s">
        <v>612</v>
      </c>
      <c r="I845" s="832" t="s">
        <v>1306</v>
      </c>
      <c r="J845" s="832" t="s">
        <v>1029</v>
      </c>
      <c r="K845" s="832" t="s">
        <v>1307</v>
      </c>
      <c r="L845" s="835">
        <v>225.06</v>
      </c>
      <c r="M845" s="835">
        <v>675.18000000000006</v>
      </c>
      <c r="N845" s="832">
        <v>3</v>
      </c>
      <c r="O845" s="836">
        <v>3</v>
      </c>
      <c r="P845" s="835">
        <v>450.12</v>
      </c>
      <c r="Q845" s="837">
        <v>0.66666666666666663</v>
      </c>
      <c r="R845" s="832">
        <v>2</v>
      </c>
      <c r="S845" s="837">
        <v>0.66666666666666663</v>
      </c>
      <c r="T845" s="836">
        <v>2</v>
      </c>
      <c r="U845" s="838">
        <v>0.66666666666666663</v>
      </c>
    </row>
    <row r="846" spans="1:21" ht="14.4" customHeight="1" x14ac:dyDescent="0.3">
      <c r="A846" s="831">
        <v>13</v>
      </c>
      <c r="B846" s="832" t="s">
        <v>1462</v>
      </c>
      <c r="C846" s="832" t="s">
        <v>1468</v>
      </c>
      <c r="D846" s="833" t="s">
        <v>2865</v>
      </c>
      <c r="E846" s="834" t="s">
        <v>1497</v>
      </c>
      <c r="F846" s="832" t="s">
        <v>1464</v>
      </c>
      <c r="G846" s="832" t="s">
        <v>1846</v>
      </c>
      <c r="H846" s="832" t="s">
        <v>577</v>
      </c>
      <c r="I846" s="832" t="s">
        <v>2463</v>
      </c>
      <c r="J846" s="832" t="s">
        <v>1487</v>
      </c>
      <c r="K846" s="832"/>
      <c r="L846" s="835">
        <v>0</v>
      </c>
      <c r="M846" s="835">
        <v>0</v>
      </c>
      <c r="N846" s="832">
        <v>1</v>
      </c>
      <c r="O846" s="836">
        <v>1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13</v>
      </c>
      <c r="B847" s="832" t="s">
        <v>1462</v>
      </c>
      <c r="C847" s="832" t="s">
        <v>1468</v>
      </c>
      <c r="D847" s="833" t="s">
        <v>2865</v>
      </c>
      <c r="E847" s="834" t="s">
        <v>1497</v>
      </c>
      <c r="F847" s="832" t="s">
        <v>1465</v>
      </c>
      <c r="G847" s="832" t="s">
        <v>1852</v>
      </c>
      <c r="H847" s="832" t="s">
        <v>577</v>
      </c>
      <c r="I847" s="832" t="s">
        <v>2412</v>
      </c>
      <c r="J847" s="832" t="s">
        <v>2413</v>
      </c>
      <c r="K847" s="832" t="s">
        <v>2414</v>
      </c>
      <c r="L847" s="835">
        <v>891</v>
      </c>
      <c r="M847" s="835">
        <v>891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13</v>
      </c>
      <c r="B848" s="832" t="s">
        <v>1462</v>
      </c>
      <c r="C848" s="832" t="s">
        <v>1468</v>
      </c>
      <c r="D848" s="833" t="s">
        <v>2865</v>
      </c>
      <c r="E848" s="834" t="s">
        <v>1486</v>
      </c>
      <c r="F848" s="832" t="s">
        <v>1463</v>
      </c>
      <c r="G848" s="832" t="s">
        <v>2304</v>
      </c>
      <c r="H848" s="832" t="s">
        <v>577</v>
      </c>
      <c r="I848" s="832" t="s">
        <v>2305</v>
      </c>
      <c r="J848" s="832" t="s">
        <v>772</v>
      </c>
      <c r="K848" s="832" t="s">
        <v>2306</v>
      </c>
      <c r="L848" s="835">
        <v>462.73</v>
      </c>
      <c r="M848" s="835">
        <v>462.73</v>
      </c>
      <c r="N848" s="832">
        <v>1</v>
      </c>
      <c r="O848" s="836">
        <v>1</v>
      </c>
      <c r="P848" s="835">
        <v>462.73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13</v>
      </c>
      <c r="B849" s="832" t="s">
        <v>1462</v>
      </c>
      <c r="C849" s="832" t="s">
        <v>1468</v>
      </c>
      <c r="D849" s="833" t="s">
        <v>2865</v>
      </c>
      <c r="E849" s="834" t="s">
        <v>1486</v>
      </c>
      <c r="F849" s="832" t="s">
        <v>1463</v>
      </c>
      <c r="G849" s="832" t="s">
        <v>2304</v>
      </c>
      <c r="H849" s="832" t="s">
        <v>577</v>
      </c>
      <c r="I849" s="832" t="s">
        <v>2419</v>
      </c>
      <c r="J849" s="832" t="s">
        <v>2420</v>
      </c>
      <c r="K849" s="832" t="s">
        <v>2421</v>
      </c>
      <c r="L849" s="835">
        <v>263.26</v>
      </c>
      <c r="M849" s="835">
        <v>263.26</v>
      </c>
      <c r="N849" s="832">
        <v>1</v>
      </c>
      <c r="O849" s="836">
        <v>1</v>
      </c>
      <c r="P849" s="835">
        <v>263.26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13</v>
      </c>
      <c r="B850" s="832" t="s">
        <v>1462</v>
      </c>
      <c r="C850" s="832" t="s">
        <v>1468</v>
      </c>
      <c r="D850" s="833" t="s">
        <v>2865</v>
      </c>
      <c r="E850" s="834" t="s">
        <v>1486</v>
      </c>
      <c r="F850" s="832" t="s">
        <v>1463</v>
      </c>
      <c r="G850" s="832" t="s">
        <v>1859</v>
      </c>
      <c r="H850" s="832" t="s">
        <v>577</v>
      </c>
      <c r="I850" s="832" t="s">
        <v>1860</v>
      </c>
      <c r="J850" s="832" t="s">
        <v>856</v>
      </c>
      <c r="K850" s="832" t="s">
        <v>1861</v>
      </c>
      <c r="L850" s="835">
        <v>0</v>
      </c>
      <c r="M850" s="835">
        <v>0</v>
      </c>
      <c r="N850" s="832">
        <v>3</v>
      </c>
      <c r="O850" s="836">
        <v>1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13</v>
      </c>
      <c r="B851" s="832" t="s">
        <v>1462</v>
      </c>
      <c r="C851" s="832" t="s">
        <v>1468</v>
      </c>
      <c r="D851" s="833" t="s">
        <v>2865</v>
      </c>
      <c r="E851" s="834" t="s">
        <v>1486</v>
      </c>
      <c r="F851" s="832" t="s">
        <v>1463</v>
      </c>
      <c r="G851" s="832" t="s">
        <v>1501</v>
      </c>
      <c r="H851" s="832" t="s">
        <v>577</v>
      </c>
      <c r="I851" s="832" t="s">
        <v>1502</v>
      </c>
      <c r="J851" s="832" t="s">
        <v>1503</v>
      </c>
      <c r="K851" s="832" t="s">
        <v>1504</v>
      </c>
      <c r="L851" s="835">
        <v>57.76</v>
      </c>
      <c r="M851" s="835">
        <v>173.28</v>
      </c>
      <c r="N851" s="832">
        <v>3</v>
      </c>
      <c r="O851" s="836">
        <v>2.5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13</v>
      </c>
      <c r="B852" s="832" t="s">
        <v>1462</v>
      </c>
      <c r="C852" s="832" t="s">
        <v>1468</v>
      </c>
      <c r="D852" s="833" t="s">
        <v>2865</v>
      </c>
      <c r="E852" s="834" t="s">
        <v>1486</v>
      </c>
      <c r="F852" s="832" t="s">
        <v>1463</v>
      </c>
      <c r="G852" s="832" t="s">
        <v>1524</v>
      </c>
      <c r="H852" s="832" t="s">
        <v>577</v>
      </c>
      <c r="I852" s="832" t="s">
        <v>2021</v>
      </c>
      <c r="J852" s="832" t="s">
        <v>1530</v>
      </c>
      <c r="K852" s="832" t="s">
        <v>1405</v>
      </c>
      <c r="L852" s="835">
        <v>155.69999999999999</v>
      </c>
      <c r="M852" s="835">
        <v>155.69999999999999</v>
      </c>
      <c r="N852" s="832">
        <v>1</v>
      </c>
      <c r="O852" s="836">
        <v>0.5</v>
      </c>
      <c r="P852" s="835">
        <v>155.69999999999999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13</v>
      </c>
      <c r="B853" s="832" t="s">
        <v>1462</v>
      </c>
      <c r="C853" s="832" t="s">
        <v>1468</v>
      </c>
      <c r="D853" s="833" t="s">
        <v>2865</v>
      </c>
      <c r="E853" s="834" t="s">
        <v>1486</v>
      </c>
      <c r="F853" s="832" t="s">
        <v>1463</v>
      </c>
      <c r="G853" s="832" t="s">
        <v>1524</v>
      </c>
      <c r="H853" s="832" t="s">
        <v>612</v>
      </c>
      <c r="I853" s="832" t="s">
        <v>1525</v>
      </c>
      <c r="J853" s="832" t="s">
        <v>1526</v>
      </c>
      <c r="K853" s="832" t="s">
        <v>1527</v>
      </c>
      <c r="L853" s="835">
        <v>103.8</v>
      </c>
      <c r="M853" s="835">
        <v>2491.1999999999998</v>
      </c>
      <c r="N853" s="832">
        <v>24</v>
      </c>
      <c r="O853" s="836">
        <v>10</v>
      </c>
      <c r="P853" s="835">
        <v>2283.6</v>
      </c>
      <c r="Q853" s="837">
        <v>0.91666666666666674</v>
      </c>
      <c r="R853" s="832">
        <v>22</v>
      </c>
      <c r="S853" s="837">
        <v>0.91666666666666663</v>
      </c>
      <c r="T853" s="836">
        <v>8</v>
      </c>
      <c r="U853" s="838">
        <v>0.8</v>
      </c>
    </row>
    <row r="854" spans="1:21" ht="14.4" customHeight="1" x14ac:dyDescent="0.3">
      <c r="A854" s="831">
        <v>13</v>
      </c>
      <c r="B854" s="832" t="s">
        <v>1462</v>
      </c>
      <c r="C854" s="832" t="s">
        <v>1468</v>
      </c>
      <c r="D854" s="833" t="s">
        <v>2865</v>
      </c>
      <c r="E854" s="834" t="s">
        <v>1486</v>
      </c>
      <c r="F854" s="832" t="s">
        <v>1463</v>
      </c>
      <c r="G854" s="832" t="s">
        <v>1524</v>
      </c>
      <c r="H854" s="832" t="s">
        <v>612</v>
      </c>
      <c r="I854" s="832" t="s">
        <v>1528</v>
      </c>
      <c r="J854" s="832" t="s">
        <v>1526</v>
      </c>
      <c r="K854" s="832" t="s">
        <v>1407</v>
      </c>
      <c r="L854" s="835">
        <v>129.75</v>
      </c>
      <c r="M854" s="835">
        <v>2335.5</v>
      </c>
      <c r="N854" s="832">
        <v>18</v>
      </c>
      <c r="O854" s="836">
        <v>6.5</v>
      </c>
      <c r="P854" s="835">
        <v>1686.75</v>
      </c>
      <c r="Q854" s="837">
        <v>0.72222222222222221</v>
      </c>
      <c r="R854" s="832">
        <v>13</v>
      </c>
      <c r="S854" s="837">
        <v>0.72222222222222221</v>
      </c>
      <c r="T854" s="836">
        <v>4.5</v>
      </c>
      <c r="U854" s="838">
        <v>0.69230769230769229</v>
      </c>
    </row>
    <row r="855" spans="1:21" ht="14.4" customHeight="1" x14ac:dyDescent="0.3">
      <c r="A855" s="831">
        <v>13</v>
      </c>
      <c r="B855" s="832" t="s">
        <v>1462</v>
      </c>
      <c r="C855" s="832" t="s">
        <v>1468</v>
      </c>
      <c r="D855" s="833" t="s">
        <v>2865</v>
      </c>
      <c r="E855" s="834" t="s">
        <v>1486</v>
      </c>
      <c r="F855" s="832" t="s">
        <v>1463</v>
      </c>
      <c r="G855" s="832" t="s">
        <v>1524</v>
      </c>
      <c r="H855" s="832" t="s">
        <v>577</v>
      </c>
      <c r="I855" s="832" t="s">
        <v>1529</v>
      </c>
      <c r="J855" s="832" t="s">
        <v>1530</v>
      </c>
      <c r="K855" s="832" t="s">
        <v>1527</v>
      </c>
      <c r="L855" s="835">
        <v>103.8</v>
      </c>
      <c r="M855" s="835">
        <v>519</v>
      </c>
      <c r="N855" s="832">
        <v>5</v>
      </c>
      <c r="O855" s="836">
        <v>1</v>
      </c>
      <c r="P855" s="835">
        <v>519</v>
      </c>
      <c r="Q855" s="837">
        <v>1</v>
      </c>
      <c r="R855" s="832">
        <v>5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13</v>
      </c>
      <c r="B856" s="832" t="s">
        <v>1462</v>
      </c>
      <c r="C856" s="832" t="s">
        <v>1468</v>
      </c>
      <c r="D856" s="833" t="s">
        <v>2865</v>
      </c>
      <c r="E856" s="834" t="s">
        <v>1486</v>
      </c>
      <c r="F856" s="832" t="s">
        <v>1463</v>
      </c>
      <c r="G856" s="832" t="s">
        <v>1524</v>
      </c>
      <c r="H856" s="832" t="s">
        <v>577</v>
      </c>
      <c r="I856" s="832" t="s">
        <v>1531</v>
      </c>
      <c r="J856" s="832" t="s">
        <v>1532</v>
      </c>
      <c r="K856" s="832" t="s">
        <v>1405</v>
      </c>
      <c r="L856" s="835">
        <v>155.69999999999999</v>
      </c>
      <c r="M856" s="835">
        <v>467.09999999999997</v>
      </c>
      <c r="N856" s="832">
        <v>3</v>
      </c>
      <c r="O856" s="836">
        <v>1</v>
      </c>
      <c r="P856" s="835">
        <v>467.09999999999997</v>
      </c>
      <c r="Q856" s="837">
        <v>1</v>
      </c>
      <c r="R856" s="832">
        <v>3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13</v>
      </c>
      <c r="B857" s="832" t="s">
        <v>1462</v>
      </c>
      <c r="C857" s="832" t="s">
        <v>1468</v>
      </c>
      <c r="D857" s="833" t="s">
        <v>2865</v>
      </c>
      <c r="E857" s="834" t="s">
        <v>1486</v>
      </c>
      <c r="F857" s="832" t="s">
        <v>1463</v>
      </c>
      <c r="G857" s="832" t="s">
        <v>1524</v>
      </c>
      <c r="H857" s="832" t="s">
        <v>577</v>
      </c>
      <c r="I857" s="832" t="s">
        <v>1536</v>
      </c>
      <c r="J857" s="832" t="s">
        <v>1537</v>
      </c>
      <c r="K857" s="832" t="s">
        <v>1527</v>
      </c>
      <c r="L857" s="835">
        <v>103.8</v>
      </c>
      <c r="M857" s="835">
        <v>519</v>
      </c>
      <c r="N857" s="832">
        <v>5</v>
      </c>
      <c r="O857" s="836">
        <v>2</v>
      </c>
      <c r="P857" s="835">
        <v>519</v>
      </c>
      <c r="Q857" s="837">
        <v>1</v>
      </c>
      <c r="R857" s="832">
        <v>5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13</v>
      </c>
      <c r="B858" s="832" t="s">
        <v>1462</v>
      </c>
      <c r="C858" s="832" t="s">
        <v>1468</v>
      </c>
      <c r="D858" s="833" t="s">
        <v>2865</v>
      </c>
      <c r="E858" s="834" t="s">
        <v>1486</v>
      </c>
      <c r="F858" s="832" t="s">
        <v>1463</v>
      </c>
      <c r="G858" s="832" t="s">
        <v>2425</v>
      </c>
      <c r="H858" s="832" t="s">
        <v>577</v>
      </c>
      <c r="I858" s="832" t="s">
        <v>2464</v>
      </c>
      <c r="J858" s="832" t="s">
        <v>2465</v>
      </c>
      <c r="K858" s="832" t="s">
        <v>2466</v>
      </c>
      <c r="L858" s="835">
        <v>168.77</v>
      </c>
      <c r="M858" s="835">
        <v>168.77</v>
      </c>
      <c r="N858" s="832">
        <v>1</v>
      </c>
      <c r="O858" s="836">
        <v>1</v>
      </c>
      <c r="P858" s="835">
        <v>168.77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13</v>
      </c>
      <c r="B859" s="832" t="s">
        <v>1462</v>
      </c>
      <c r="C859" s="832" t="s">
        <v>1468</v>
      </c>
      <c r="D859" s="833" t="s">
        <v>2865</v>
      </c>
      <c r="E859" s="834" t="s">
        <v>1486</v>
      </c>
      <c r="F859" s="832" t="s">
        <v>1463</v>
      </c>
      <c r="G859" s="832" t="s">
        <v>2106</v>
      </c>
      <c r="H859" s="832" t="s">
        <v>577</v>
      </c>
      <c r="I859" s="832" t="s">
        <v>2467</v>
      </c>
      <c r="J859" s="832" t="s">
        <v>2468</v>
      </c>
      <c r="K859" s="832" t="s">
        <v>1392</v>
      </c>
      <c r="L859" s="835">
        <v>65.540000000000006</v>
      </c>
      <c r="M859" s="835">
        <v>196.62</v>
      </c>
      <c r="N859" s="832">
        <v>3</v>
      </c>
      <c r="O859" s="836">
        <v>1</v>
      </c>
      <c r="P859" s="835">
        <v>196.62</v>
      </c>
      <c r="Q859" s="837">
        <v>1</v>
      </c>
      <c r="R859" s="832">
        <v>3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13</v>
      </c>
      <c r="B860" s="832" t="s">
        <v>1462</v>
      </c>
      <c r="C860" s="832" t="s">
        <v>1468</v>
      </c>
      <c r="D860" s="833" t="s">
        <v>2865</v>
      </c>
      <c r="E860" s="834" t="s">
        <v>1486</v>
      </c>
      <c r="F860" s="832" t="s">
        <v>1463</v>
      </c>
      <c r="G860" s="832" t="s">
        <v>1867</v>
      </c>
      <c r="H860" s="832" t="s">
        <v>577</v>
      </c>
      <c r="I860" s="832" t="s">
        <v>1868</v>
      </c>
      <c r="J860" s="832" t="s">
        <v>1869</v>
      </c>
      <c r="K860" s="832" t="s">
        <v>1870</v>
      </c>
      <c r="L860" s="835">
        <v>0</v>
      </c>
      <c r="M860" s="835">
        <v>0</v>
      </c>
      <c r="N860" s="832">
        <v>2</v>
      </c>
      <c r="O860" s="836">
        <v>1</v>
      </c>
      <c r="P860" s="835">
        <v>0</v>
      </c>
      <c r="Q860" s="837"/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13</v>
      </c>
      <c r="B861" s="832" t="s">
        <v>1462</v>
      </c>
      <c r="C861" s="832" t="s">
        <v>1468</v>
      </c>
      <c r="D861" s="833" t="s">
        <v>2865</v>
      </c>
      <c r="E861" s="834" t="s">
        <v>1486</v>
      </c>
      <c r="F861" s="832" t="s">
        <v>1463</v>
      </c>
      <c r="G861" s="832" t="s">
        <v>1550</v>
      </c>
      <c r="H861" s="832" t="s">
        <v>612</v>
      </c>
      <c r="I861" s="832" t="s">
        <v>1315</v>
      </c>
      <c r="J861" s="832" t="s">
        <v>1316</v>
      </c>
      <c r="K861" s="832" t="s">
        <v>1044</v>
      </c>
      <c r="L861" s="835">
        <v>170.52</v>
      </c>
      <c r="M861" s="835">
        <v>341.04</v>
      </c>
      <c r="N861" s="832">
        <v>2</v>
      </c>
      <c r="O861" s="836">
        <v>2</v>
      </c>
      <c r="P861" s="835">
        <v>170.52</v>
      </c>
      <c r="Q861" s="837">
        <v>0.5</v>
      </c>
      <c r="R861" s="832">
        <v>1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13</v>
      </c>
      <c r="B862" s="832" t="s">
        <v>1462</v>
      </c>
      <c r="C862" s="832" t="s">
        <v>1468</v>
      </c>
      <c r="D862" s="833" t="s">
        <v>2865</v>
      </c>
      <c r="E862" s="834" t="s">
        <v>1486</v>
      </c>
      <c r="F862" s="832" t="s">
        <v>1463</v>
      </c>
      <c r="G862" s="832" t="s">
        <v>1550</v>
      </c>
      <c r="H862" s="832" t="s">
        <v>612</v>
      </c>
      <c r="I862" s="832" t="s">
        <v>1874</v>
      </c>
      <c r="J862" s="832" t="s">
        <v>1316</v>
      </c>
      <c r="K862" s="832" t="s">
        <v>1875</v>
      </c>
      <c r="L862" s="835">
        <v>272.83</v>
      </c>
      <c r="M862" s="835">
        <v>545.66</v>
      </c>
      <c r="N862" s="832">
        <v>2</v>
      </c>
      <c r="O862" s="836">
        <v>1.5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13</v>
      </c>
      <c r="B863" s="832" t="s">
        <v>1462</v>
      </c>
      <c r="C863" s="832" t="s">
        <v>1468</v>
      </c>
      <c r="D863" s="833" t="s">
        <v>2865</v>
      </c>
      <c r="E863" s="834" t="s">
        <v>1486</v>
      </c>
      <c r="F863" s="832" t="s">
        <v>1463</v>
      </c>
      <c r="G863" s="832" t="s">
        <v>2109</v>
      </c>
      <c r="H863" s="832" t="s">
        <v>577</v>
      </c>
      <c r="I863" s="832" t="s">
        <v>2110</v>
      </c>
      <c r="J863" s="832" t="s">
        <v>2111</v>
      </c>
      <c r="K863" s="832" t="s">
        <v>2112</v>
      </c>
      <c r="L863" s="835">
        <v>58.86</v>
      </c>
      <c r="M863" s="835">
        <v>58.86</v>
      </c>
      <c r="N863" s="832">
        <v>1</v>
      </c>
      <c r="O863" s="836">
        <v>1</v>
      </c>
      <c r="P863" s="835">
        <v>58.86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13</v>
      </c>
      <c r="B864" s="832" t="s">
        <v>1462</v>
      </c>
      <c r="C864" s="832" t="s">
        <v>1468</v>
      </c>
      <c r="D864" s="833" t="s">
        <v>2865</v>
      </c>
      <c r="E864" s="834" t="s">
        <v>1486</v>
      </c>
      <c r="F864" s="832" t="s">
        <v>1463</v>
      </c>
      <c r="G864" s="832" t="s">
        <v>1566</v>
      </c>
      <c r="H864" s="832" t="s">
        <v>577</v>
      </c>
      <c r="I864" s="832" t="s">
        <v>1567</v>
      </c>
      <c r="J864" s="832" t="s">
        <v>1568</v>
      </c>
      <c r="K864" s="832" t="s">
        <v>674</v>
      </c>
      <c r="L864" s="835">
        <v>75.819999999999993</v>
      </c>
      <c r="M864" s="835">
        <v>682.37999999999988</v>
      </c>
      <c r="N864" s="832">
        <v>9</v>
      </c>
      <c r="O864" s="836">
        <v>8.5</v>
      </c>
      <c r="P864" s="835">
        <v>454.91999999999996</v>
      </c>
      <c r="Q864" s="837">
        <v>0.66666666666666674</v>
      </c>
      <c r="R864" s="832">
        <v>6</v>
      </c>
      <c r="S864" s="837">
        <v>0.66666666666666663</v>
      </c>
      <c r="T864" s="836">
        <v>6</v>
      </c>
      <c r="U864" s="838">
        <v>0.70588235294117652</v>
      </c>
    </row>
    <row r="865" spans="1:21" ht="14.4" customHeight="1" x14ac:dyDescent="0.3">
      <c r="A865" s="831">
        <v>13</v>
      </c>
      <c r="B865" s="832" t="s">
        <v>1462</v>
      </c>
      <c r="C865" s="832" t="s">
        <v>1468</v>
      </c>
      <c r="D865" s="833" t="s">
        <v>2865</v>
      </c>
      <c r="E865" s="834" t="s">
        <v>1486</v>
      </c>
      <c r="F865" s="832" t="s">
        <v>1463</v>
      </c>
      <c r="G865" s="832" t="s">
        <v>1566</v>
      </c>
      <c r="H865" s="832" t="s">
        <v>577</v>
      </c>
      <c r="I865" s="832" t="s">
        <v>1569</v>
      </c>
      <c r="J865" s="832" t="s">
        <v>1568</v>
      </c>
      <c r="K865" s="832" t="s">
        <v>1044</v>
      </c>
      <c r="L865" s="835">
        <v>78.33</v>
      </c>
      <c r="M865" s="835">
        <v>156.66</v>
      </c>
      <c r="N865" s="832">
        <v>2</v>
      </c>
      <c r="O865" s="836">
        <v>1</v>
      </c>
      <c r="P865" s="835">
        <v>156.66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13</v>
      </c>
      <c r="B866" s="832" t="s">
        <v>1462</v>
      </c>
      <c r="C866" s="832" t="s">
        <v>1468</v>
      </c>
      <c r="D866" s="833" t="s">
        <v>2865</v>
      </c>
      <c r="E866" s="834" t="s">
        <v>1486</v>
      </c>
      <c r="F866" s="832" t="s">
        <v>1463</v>
      </c>
      <c r="G866" s="832" t="s">
        <v>1573</v>
      </c>
      <c r="H866" s="832" t="s">
        <v>612</v>
      </c>
      <c r="I866" s="832" t="s">
        <v>1580</v>
      </c>
      <c r="J866" s="832" t="s">
        <v>1575</v>
      </c>
      <c r="K866" s="832" t="s">
        <v>1581</v>
      </c>
      <c r="L866" s="835">
        <v>176.32</v>
      </c>
      <c r="M866" s="835">
        <v>176.32</v>
      </c>
      <c r="N866" s="832">
        <v>1</v>
      </c>
      <c r="O866" s="836">
        <v>0.5</v>
      </c>
      <c r="P866" s="835">
        <v>176.32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13</v>
      </c>
      <c r="B867" s="832" t="s">
        <v>1462</v>
      </c>
      <c r="C867" s="832" t="s">
        <v>1468</v>
      </c>
      <c r="D867" s="833" t="s">
        <v>2865</v>
      </c>
      <c r="E867" s="834" t="s">
        <v>1486</v>
      </c>
      <c r="F867" s="832" t="s">
        <v>1463</v>
      </c>
      <c r="G867" s="832" t="s">
        <v>1573</v>
      </c>
      <c r="H867" s="832" t="s">
        <v>577</v>
      </c>
      <c r="I867" s="832" t="s">
        <v>1752</v>
      </c>
      <c r="J867" s="832" t="s">
        <v>1583</v>
      </c>
      <c r="K867" s="832" t="s">
        <v>1753</v>
      </c>
      <c r="L867" s="835">
        <v>58.77</v>
      </c>
      <c r="M867" s="835">
        <v>58.77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13</v>
      </c>
      <c r="B868" s="832" t="s">
        <v>1462</v>
      </c>
      <c r="C868" s="832" t="s">
        <v>1468</v>
      </c>
      <c r="D868" s="833" t="s">
        <v>2865</v>
      </c>
      <c r="E868" s="834" t="s">
        <v>1486</v>
      </c>
      <c r="F868" s="832" t="s">
        <v>1463</v>
      </c>
      <c r="G868" s="832" t="s">
        <v>1573</v>
      </c>
      <c r="H868" s="832" t="s">
        <v>577</v>
      </c>
      <c r="I868" s="832" t="s">
        <v>1754</v>
      </c>
      <c r="J868" s="832" t="s">
        <v>1583</v>
      </c>
      <c r="K868" s="832" t="s">
        <v>1755</v>
      </c>
      <c r="L868" s="835">
        <v>88.16</v>
      </c>
      <c r="M868" s="835">
        <v>88.16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13</v>
      </c>
      <c r="B869" s="832" t="s">
        <v>1462</v>
      </c>
      <c r="C869" s="832" t="s">
        <v>1468</v>
      </c>
      <c r="D869" s="833" t="s">
        <v>2865</v>
      </c>
      <c r="E869" s="834" t="s">
        <v>1486</v>
      </c>
      <c r="F869" s="832" t="s">
        <v>1463</v>
      </c>
      <c r="G869" s="832" t="s">
        <v>1573</v>
      </c>
      <c r="H869" s="832" t="s">
        <v>577</v>
      </c>
      <c r="I869" s="832" t="s">
        <v>1587</v>
      </c>
      <c r="J869" s="832" t="s">
        <v>1583</v>
      </c>
      <c r="K869" s="832" t="s">
        <v>1588</v>
      </c>
      <c r="L869" s="835">
        <v>23.51</v>
      </c>
      <c r="M869" s="835">
        <v>211.59000000000003</v>
      </c>
      <c r="N869" s="832">
        <v>9</v>
      </c>
      <c r="O869" s="836">
        <v>6</v>
      </c>
      <c r="P869" s="835">
        <v>94.04</v>
      </c>
      <c r="Q869" s="837">
        <v>0.44444444444444442</v>
      </c>
      <c r="R869" s="832">
        <v>4</v>
      </c>
      <c r="S869" s="837">
        <v>0.44444444444444442</v>
      </c>
      <c r="T869" s="836">
        <v>2</v>
      </c>
      <c r="U869" s="838">
        <v>0.33333333333333331</v>
      </c>
    </row>
    <row r="870" spans="1:21" ht="14.4" customHeight="1" x14ac:dyDescent="0.3">
      <c r="A870" s="831">
        <v>13</v>
      </c>
      <c r="B870" s="832" t="s">
        <v>1462</v>
      </c>
      <c r="C870" s="832" t="s">
        <v>1468</v>
      </c>
      <c r="D870" s="833" t="s">
        <v>2865</v>
      </c>
      <c r="E870" s="834" t="s">
        <v>1486</v>
      </c>
      <c r="F870" s="832" t="s">
        <v>1463</v>
      </c>
      <c r="G870" s="832" t="s">
        <v>1589</v>
      </c>
      <c r="H870" s="832" t="s">
        <v>577</v>
      </c>
      <c r="I870" s="832" t="s">
        <v>1590</v>
      </c>
      <c r="J870" s="832" t="s">
        <v>1591</v>
      </c>
      <c r="K870" s="832" t="s">
        <v>1592</v>
      </c>
      <c r="L870" s="835">
        <v>0</v>
      </c>
      <c r="M870" s="835">
        <v>0</v>
      </c>
      <c r="N870" s="832">
        <v>16</v>
      </c>
      <c r="O870" s="836">
        <v>16</v>
      </c>
      <c r="P870" s="835">
        <v>0</v>
      </c>
      <c r="Q870" s="837"/>
      <c r="R870" s="832">
        <v>9</v>
      </c>
      <c r="S870" s="837">
        <v>0.5625</v>
      </c>
      <c r="T870" s="836">
        <v>9</v>
      </c>
      <c r="U870" s="838">
        <v>0.5625</v>
      </c>
    </row>
    <row r="871" spans="1:21" ht="14.4" customHeight="1" x14ac:dyDescent="0.3">
      <c r="A871" s="831">
        <v>13</v>
      </c>
      <c r="B871" s="832" t="s">
        <v>1462</v>
      </c>
      <c r="C871" s="832" t="s">
        <v>1468</v>
      </c>
      <c r="D871" s="833" t="s">
        <v>2865</v>
      </c>
      <c r="E871" s="834" t="s">
        <v>1486</v>
      </c>
      <c r="F871" s="832" t="s">
        <v>1463</v>
      </c>
      <c r="G871" s="832" t="s">
        <v>1589</v>
      </c>
      <c r="H871" s="832" t="s">
        <v>577</v>
      </c>
      <c r="I871" s="832" t="s">
        <v>1593</v>
      </c>
      <c r="J871" s="832" t="s">
        <v>852</v>
      </c>
      <c r="K871" s="832" t="s">
        <v>639</v>
      </c>
      <c r="L871" s="835">
        <v>42.05</v>
      </c>
      <c r="M871" s="835">
        <v>210.25</v>
      </c>
      <c r="N871" s="832">
        <v>5</v>
      </c>
      <c r="O871" s="836">
        <v>5</v>
      </c>
      <c r="P871" s="835">
        <v>168.2</v>
      </c>
      <c r="Q871" s="837">
        <v>0.79999999999999993</v>
      </c>
      <c r="R871" s="832">
        <v>4</v>
      </c>
      <c r="S871" s="837">
        <v>0.8</v>
      </c>
      <c r="T871" s="836">
        <v>4</v>
      </c>
      <c r="U871" s="838">
        <v>0.8</v>
      </c>
    </row>
    <row r="872" spans="1:21" ht="14.4" customHeight="1" x14ac:dyDescent="0.3">
      <c r="A872" s="831">
        <v>13</v>
      </c>
      <c r="B872" s="832" t="s">
        <v>1462</v>
      </c>
      <c r="C872" s="832" t="s">
        <v>1468</v>
      </c>
      <c r="D872" s="833" t="s">
        <v>2865</v>
      </c>
      <c r="E872" s="834" t="s">
        <v>1486</v>
      </c>
      <c r="F872" s="832" t="s">
        <v>1463</v>
      </c>
      <c r="G872" s="832" t="s">
        <v>2469</v>
      </c>
      <c r="H872" s="832" t="s">
        <v>577</v>
      </c>
      <c r="I872" s="832" t="s">
        <v>2470</v>
      </c>
      <c r="J872" s="832" t="s">
        <v>2471</v>
      </c>
      <c r="K872" s="832" t="s">
        <v>2472</v>
      </c>
      <c r="L872" s="835">
        <v>0</v>
      </c>
      <c r="M872" s="835">
        <v>0</v>
      </c>
      <c r="N872" s="832">
        <v>1</v>
      </c>
      <c r="O872" s="836">
        <v>1</v>
      </c>
      <c r="P872" s="835">
        <v>0</v>
      </c>
      <c r="Q872" s="837"/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13</v>
      </c>
      <c r="B873" s="832" t="s">
        <v>1462</v>
      </c>
      <c r="C873" s="832" t="s">
        <v>1468</v>
      </c>
      <c r="D873" s="833" t="s">
        <v>2865</v>
      </c>
      <c r="E873" s="834" t="s">
        <v>1486</v>
      </c>
      <c r="F873" s="832" t="s">
        <v>1463</v>
      </c>
      <c r="G873" s="832" t="s">
        <v>1596</v>
      </c>
      <c r="H873" s="832" t="s">
        <v>577</v>
      </c>
      <c r="I873" s="832" t="s">
        <v>2168</v>
      </c>
      <c r="J873" s="832" t="s">
        <v>688</v>
      </c>
      <c r="K873" s="832" t="s">
        <v>2169</v>
      </c>
      <c r="L873" s="835">
        <v>182.22</v>
      </c>
      <c r="M873" s="835">
        <v>182.22</v>
      </c>
      <c r="N873" s="832">
        <v>1</v>
      </c>
      <c r="O873" s="836">
        <v>1</v>
      </c>
      <c r="P873" s="835">
        <v>182.22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13</v>
      </c>
      <c r="B874" s="832" t="s">
        <v>1462</v>
      </c>
      <c r="C874" s="832" t="s">
        <v>1468</v>
      </c>
      <c r="D874" s="833" t="s">
        <v>2865</v>
      </c>
      <c r="E874" s="834" t="s">
        <v>1486</v>
      </c>
      <c r="F874" s="832" t="s">
        <v>1463</v>
      </c>
      <c r="G874" s="832" t="s">
        <v>1614</v>
      </c>
      <c r="H874" s="832" t="s">
        <v>577</v>
      </c>
      <c r="I874" s="832" t="s">
        <v>1618</v>
      </c>
      <c r="J874" s="832" t="s">
        <v>1619</v>
      </c>
      <c r="K874" s="832" t="s">
        <v>1620</v>
      </c>
      <c r="L874" s="835">
        <v>140.96</v>
      </c>
      <c r="M874" s="835">
        <v>140.96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13</v>
      </c>
      <c r="B875" s="832" t="s">
        <v>1462</v>
      </c>
      <c r="C875" s="832" t="s">
        <v>1468</v>
      </c>
      <c r="D875" s="833" t="s">
        <v>2865</v>
      </c>
      <c r="E875" s="834" t="s">
        <v>1486</v>
      </c>
      <c r="F875" s="832" t="s">
        <v>1463</v>
      </c>
      <c r="G875" s="832" t="s">
        <v>1625</v>
      </c>
      <c r="H875" s="832" t="s">
        <v>577</v>
      </c>
      <c r="I875" s="832" t="s">
        <v>1626</v>
      </c>
      <c r="J875" s="832" t="s">
        <v>1627</v>
      </c>
      <c r="K875" s="832" t="s">
        <v>1628</v>
      </c>
      <c r="L875" s="835">
        <v>121.07</v>
      </c>
      <c r="M875" s="835">
        <v>605.34999999999991</v>
      </c>
      <c r="N875" s="832">
        <v>5</v>
      </c>
      <c r="O875" s="836">
        <v>5</v>
      </c>
      <c r="P875" s="835">
        <v>605.34999999999991</v>
      </c>
      <c r="Q875" s="837">
        <v>1</v>
      </c>
      <c r="R875" s="832">
        <v>5</v>
      </c>
      <c r="S875" s="837">
        <v>1</v>
      </c>
      <c r="T875" s="836">
        <v>5</v>
      </c>
      <c r="U875" s="838">
        <v>1</v>
      </c>
    </row>
    <row r="876" spans="1:21" ht="14.4" customHeight="1" x14ac:dyDescent="0.3">
      <c r="A876" s="831">
        <v>13</v>
      </c>
      <c r="B876" s="832" t="s">
        <v>1462</v>
      </c>
      <c r="C876" s="832" t="s">
        <v>1468</v>
      </c>
      <c r="D876" s="833" t="s">
        <v>2865</v>
      </c>
      <c r="E876" s="834" t="s">
        <v>1486</v>
      </c>
      <c r="F876" s="832" t="s">
        <v>1463</v>
      </c>
      <c r="G876" s="832" t="s">
        <v>2044</v>
      </c>
      <c r="H876" s="832" t="s">
        <v>577</v>
      </c>
      <c r="I876" s="832" t="s">
        <v>2473</v>
      </c>
      <c r="J876" s="832" t="s">
        <v>846</v>
      </c>
      <c r="K876" s="832" t="s">
        <v>2046</v>
      </c>
      <c r="L876" s="835">
        <v>107.27</v>
      </c>
      <c r="M876" s="835">
        <v>321.81</v>
      </c>
      <c r="N876" s="832">
        <v>3</v>
      </c>
      <c r="O876" s="836">
        <v>0.5</v>
      </c>
      <c r="P876" s="835">
        <v>321.81</v>
      </c>
      <c r="Q876" s="837">
        <v>1</v>
      </c>
      <c r="R876" s="832">
        <v>3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13</v>
      </c>
      <c r="B877" s="832" t="s">
        <v>1462</v>
      </c>
      <c r="C877" s="832" t="s">
        <v>1468</v>
      </c>
      <c r="D877" s="833" t="s">
        <v>2865</v>
      </c>
      <c r="E877" s="834" t="s">
        <v>1486</v>
      </c>
      <c r="F877" s="832" t="s">
        <v>1463</v>
      </c>
      <c r="G877" s="832" t="s">
        <v>2474</v>
      </c>
      <c r="H877" s="832" t="s">
        <v>612</v>
      </c>
      <c r="I877" s="832" t="s">
        <v>2475</v>
      </c>
      <c r="J877" s="832" t="s">
        <v>2476</v>
      </c>
      <c r="K877" s="832" t="s">
        <v>2477</v>
      </c>
      <c r="L877" s="835">
        <v>434.19</v>
      </c>
      <c r="M877" s="835">
        <v>434.19</v>
      </c>
      <c r="N877" s="832">
        <v>1</v>
      </c>
      <c r="O877" s="836">
        <v>1</v>
      </c>
      <c r="P877" s="835">
        <v>434.19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13</v>
      </c>
      <c r="B878" s="832" t="s">
        <v>1462</v>
      </c>
      <c r="C878" s="832" t="s">
        <v>1468</v>
      </c>
      <c r="D878" s="833" t="s">
        <v>2865</v>
      </c>
      <c r="E878" s="834" t="s">
        <v>1486</v>
      </c>
      <c r="F878" s="832" t="s">
        <v>1463</v>
      </c>
      <c r="G878" s="832" t="s">
        <v>1784</v>
      </c>
      <c r="H878" s="832" t="s">
        <v>577</v>
      </c>
      <c r="I878" s="832" t="s">
        <v>1785</v>
      </c>
      <c r="J878" s="832" t="s">
        <v>1786</v>
      </c>
      <c r="K878" s="832" t="s">
        <v>1787</v>
      </c>
      <c r="L878" s="835">
        <v>1515.62</v>
      </c>
      <c r="M878" s="835">
        <v>1515.62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13</v>
      </c>
      <c r="B879" s="832" t="s">
        <v>1462</v>
      </c>
      <c r="C879" s="832" t="s">
        <v>1468</v>
      </c>
      <c r="D879" s="833" t="s">
        <v>2865</v>
      </c>
      <c r="E879" s="834" t="s">
        <v>1486</v>
      </c>
      <c r="F879" s="832" t="s">
        <v>1463</v>
      </c>
      <c r="G879" s="832" t="s">
        <v>1637</v>
      </c>
      <c r="H879" s="832" t="s">
        <v>577</v>
      </c>
      <c r="I879" s="832" t="s">
        <v>1638</v>
      </c>
      <c r="J879" s="832" t="s">
        <v>1058</v>
      </c>
      <c r="K879" s="832" t="s">
        <v>1639</v>
      </c>
      <c r="L879" s="835">
        <v>48.09</v>
      </c>
      <c r="M879" s="835">
        <v>144.27000000000001</v>
      </c>
      <c r="N879" s="832">
        <v>3</v>
      </c>
      <c r="O879" s="836">
        <v>2.5</v>
      </c>
      <c r="P879" s="835">
        <v>48.09</v>
      </c>
      <c r="Q879" s="837">
        <v>0.33333333333333331</v>
      </c>
      <c r="R879" s="832">
        <v>1</v>
      </c>
      <c r="S879" s="837">
        <v>0.33333333333333331</v>
      </c>
      <c r="T879" s="836">
        <v>1</v>
      </c>
      <c r="U879" s="838">
        <v>0.4</v>
      </c>
    </row>
    <row r="880" spans="1:21" ht="14.4" customHeight="1" x14ac:dyDescent="0.3">
      <c r="A880" s="831">
        <v>13</v>
      </c>
      <c r="B880" s="832" t="s">
        <v>1462</v>
      </c>
      <c r="C880" s="832" t="s">
        <v>1468</v>
      </c>
      <c r="D880" s="833" t="s">
        <v>2865</v>
      </c>
      <c r="E880" s="834" t="s">
        <v>1486</v>
      </c>
      <c r="F880" s="832" t="s">
        <v>1463</v>
      </c>
      <c r="G880" s="832" t="s">
        <v>1644</v>
      </c>
      <c r="H880" s="832" t="s">
        <v>577</v>
      </c>
      <c r="I880" s="832" t="s">
        <v>1647</v>
      </c>
      <c r="J880" s="832" t="s">
        <v>1065</v>
      </c>
      <c r="K880" s="832" t="s">
        <v>1646</v>
      </c>
      <c r="L880" s="835">
        <v>111.72</v>
      </c>
      <c r="M880" s="835">
        <v>111.72</v>
      </c>
      <c r="N880" s="832">
        <v>1</v>
      </c>
      <c r="O880" s="836">
        <v>1</v>
      </c>
      <c r="P880" s="835">
        <v>111.72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13</v>
      </c>
      <c r="B881" s="832" t="s">
        <v>1462</v>
      </c>
      <c r="C881" s="832" t="s">
        <v>1468</v>
      </c>
      <c r="D881" s="833" t="s">
        <v>2865</v>
      </c>
      <c r="E881" s="834" t="s">
        <v>1486</v>
      </c>
      <c r="F881" s="832" t="s">
        <v>1463</v>
      </c>
      <c r="G881" s="832" t="s">
        <v>1644</v>
      </c>
      <c r="H881" s="832" t="s">
        <v>577</v>
      </c>
      <c r="I881" s="832" t="s">
        <v>1898</v>
      </c>
      <c r="J881" s="832" t="s">
        <v>1899</v>
      </c>
      <c r="K881" s="832" t="s">
        <v>1646</v>
      </c>
      <c r="L881" s="835">
        <v>111.72</v>
      </c>
      <c r="M881" s="835">
        <v>111.72</v>
      </c>
      <c r="N881" s="832">
        <v>1</v>
      </c>
      <c r="O881" s="836">
        <v>0.5</v>
      </c>
      <c r="P881" s="835">
        <v>111.72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13</v>
      </c>
      <c r="B882" s="832" t="s">
        <v>1462</v>
      </c>
      <c r="C882" s="832" t="s">
        <v>1468</v>
      </c>
      <c r="D882" s="833" t="s">
        <v>2865</v>
      </c>
      <c r="E882" s="834" t="s">
        <v>1486</v>
      </c>
      <c r="F882" s="832" t="s">
        <v>1463</v>
      </c>
      <c r="G882" s="832" t="s">
        <v>1644</v>
      </c>
      <c r="H882" s="832" t="s">
        <v>577</v>
      </c>
      <c r="I882" s="832" t="s">
        <v>1898</v>
      </c>
      <c r="J882" s="832" t="s">
        <v>1899</v>
      </c>
      <c r="K882" s="832" t="s">
        <v>1646</v>
      </c>
      <c r="L882" s="835">
        <v>98.75</v>
      </c>
      <c r="M882" s="835">
        <v>98.75</v>
      </c>
      <c r="N882" s="832">
        <v>1</v>
      </c>
      <c r="O882" s="836">
        <v>1</v>
      </c>
      <c r="P882" s="835">
        <v>98.75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13</v>
      </c>
      <c r="B883" s="832" t="s">
        <v>1462</v>
      </c>
      <c r="C883" s="832" t="s">
        <v>1468</v>
      </c>
      <c r="D883" s="833" t="s">
        <v>2865</v>
      </c>
      <c r="E883" s="834" t="s">
        <v>1486</v>
      </c>
      <c r="F883" s="832" t="s">
        <v>1463</v>
      </c>
      <c r="G883" s="832" t="s">
        <v>1788</v>
      </c>
      <c r="H883" s="832" t="s">
        <v>577</v>
      </c>
      <c r="I883" s="832" t="s">
        <v>2200</v>
      </c>
      <c r="J883" s="832" t="s">
        <v>1790</v>
      </c>
      <c r="K883" s="832" t="s">
        <v>2201</v>
      </c>
      <c r="L883" s="835">
        <v>132.97999999999999</v>
      </c>
      <c r="M883" s="835">
        <v>797.87999999999988</v>
      </c>
      <c r="N883" s="832">
        <v>6</v>
      </c>
      <c r="O883" s="836">
        <v>3</v>
      </c>
      <c r="P883" s="835">
        <v>797.87999999999988</v>
      </c>
      <c r="Q883" s="837">
        <v>1</v>
      </c>
      <c r="R883" s="832">
        <v>6</v>
      </c>
      <c r="S883" s="837">
        <v>1</v>
      </c>
      <c r="T883" s="836">
        <v>3</v>
      </c>
      <c r="U883" s="838">
        <v>1</v>
      </c>
    </row>
    <row r="884" spans="1:21" ht="14.4" customHeight="1" x14ac:dyDescent="0.3">
      <c r="A884" s="831">
        <v>13</v>
      </c>
      <c r="B884" s="832" t="s">
        <v>1462</v>
      </c>
      <c r="C884" s="832" t="s">
        <v>1468</v>
      </c>
      <c r="D884" s="833" t="s">
        <v>2865</v>
      </c>
      <c r="E884" s="834" t="s">
        <v>1486</v>
      </c>
      <c r="F884" s="832" t="s">
        <v>1463</v>
      </c>
      <c r="G884" s="832" t="s">
        <v>1903</v>
      </c>
      <c r="H884" s="832" t="s">
        <v>577</v>
      </c>
      <c r="I884" s="832" t="s">
        <v>1904</v>
      </c>
      <c r="J884" s="832" t="s">
        <v>1905</v>
      </c>
      <c r="K884" s="832" t="s">
        <v>1906</v>
      </c>
      <c r="L884" s="835">
        <v>38.5</v>
      </c>
      <c r="M884" s="835">
        <v>77</v>
      </c>
      <c r="N884" s="832">
        <v>2</v>
      </c>
      <c r="O884" s="836">
        <v>2</v>
      </c>
      <c r="P884" s="835">
        <v>77</v>
      </c>
      <c r="Q884" s="837">
        <v>1</v>
      </c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13</v>
      </c>
      <c r="B885" s="832" t="s">
        <v>1462</v>
      </c>
      <c r="C885" s="832" t="s">
        <v>1468</v>
      </c>
      <c r="D885" s="833" t="s">
        <v>2865</v>
      </c>
      <c r="E885" s="834" t="s">
        <v>1486</v>
      </c>
      <c r="F885" s="832" t="s">
        <v>1463</v>
      </c>
      <c r="G885" s="832" t="s">
        <v>1903</v>
      </c>
      <c r="H885" s="832" t="s">
        <v>577</v>
      </c>
      <c r="I885" s="832" t="s">
        <v>2202</v>
      </c>
      <c r="J885" s="832" t="s">
        <v>1905</v>
      </c>
      <c r="K885" s="832" t="s">
        <v>2203</v>
      </c>
      <c r="L885" s="835">
        <v>73.989999999999995</v>
      </c>
      <c r="M885" s="835">
        <v>147.97999999999999</v>
      </c>
      <c r="N885" s="832">
        <v>2</v>
      </c>
      <c r="O885" s="836">
        <v>2</v>
      </c>
      <c r="P885" s="835">
        <v>73.989999999999995</v>
      </c>
      <c r="Q885" s="837">
        <v>0.5</v>
      </c>
      <c r="R885" s="832">
        <v>1</v>
      </c>
      <c r="S885" s="837">
        <v>0.5</v>
      </c>
      <c r="T885" s="836">
        <v>1</v>
      </c>
      <c r="U885" s="838">
        <v>0.5</v>
      </c>
    </row>
    <row r="886" spans="1:21" ht="14.4" customHeight="1" x14ac:dyDescent="0.3">
      <c r="A886" s="831">
        <v>13</v>
      </c>
      <c r="B886" s="832" t="s">
        <v>1462</v>
      </c>
      <c r="C886" s="832" t="s">
        <v>1468</v>
      </c>
      <c r="D886" s="833" t="s">
        <v>2865</v>
      </c>
      <c r="E886" s="834" t="s">
        <v>1486</v>
      </c>
      <c r="F886" s="832" t="s">
        <v>1463</v>
      </c>
      <c r="G886" s="832" t="s">
        <v>1648</v>
      </c>
      <c r="H886" s="832" t="s">
        <v>577</v>
      </c>
      <c r="I886" s="832" t="s">
        <v>1649</v>
      </c>
      <c r="J886" s="832" t="s">
        <v>892</v>
      </c>
      <c r="K886" s="832" t="s">
        <v>1650</v>
      </c>
      <c r="L886" s="835">
        <v>147.85</v>
      </c>
      <c r="M886" s="835">
        <v>2661.2999999999993</v>
      </c>
      <c r="N886" s="832">
        <v>18</v>
      </c>
      <c r="O886" s="836">
        <v>17</v>
      </c>
      <c r="P886" s="835">
        <v>2365.5999999999995</v>
      </c>
      <c r="Q886" s="837">
        <v>0.88888888888888895</v>
      </c>
      <c r="R886" s="832">
        <v>16</v>
      </c>
      <c r="S886" s="837">
        <v>0.88888888888888884</v>
      </c>
      <c r="T886" s="836">
        <v>15</v>
      </c>
      <c r="U886" s="838">
        <v>0.88235294117647056</v>
      </c>
    </row>
    <row r="887" spans="1:21" ht="14.4" customHeight="1" x14ac:dyDescent="0.3">
      <c r="A887" s="831">
        <v>13</v>
      </c>
      <c r="B887" s="832" t="s">
        <v>1462</v>
      </c>
      <c r="C887" s="832" t="s">
        <v>1468</v>
      </c>
      <c r="D887" s="833" t="s">
        <v>2865</v>
      </c>
      <c r="E887" s="834" t="s">
        <v>1486</v>
      </c>
      <c r="F887" s="832" t="s">
        <v>1463</v>
      </c>
      <c r="G887" s="832" t="s">
        <v>1651</v>
      </c>
      <c r="H887" s="832" t="s">
        <v>612</v>
      </c>
      <c r="I887" s="832" t="s">
        <v>1431</v>
      </c>
      <c r="J887" s="832" t="s">
        <v>1432</v>
      </c>
      <c r="K887" s="832" t="s">
        <v>1433</v>
      </c>
      <c r="L887" s="835">
        <v>58.77</v>
      </c>
      <c r="M887" s="835">
        <v>58.77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13</v>
      </c>
      <c r="B888" s="832" t="s">
        <v>1462</v>
      </c>
      <c r="C888" s="832" t="s">
        <v>1468</v>
      </c>
      <c r="D888" s="833" t="s">
        <v>2865</v>
      </c>
      <c r="E888" s="834" t="s">
        <v>1486</v>
      </c>
      <c r="F888" s="832" t="s">
        <v>1463</v>
      </c>
      <c r="G888" s="832" t="s">
        <v>1651</v>
      </c>
      <c r="H888" s="832" t="s">
        <v>612</v>
      </c>
      <c r="I888" s="832" t="s">
        <v>1434</v>
      </c>
      <c r="J888" s="832" t="s">
        <v>1432</v>
      </c>
      <c r="K888" s="832" t="s">
        <v>1435</v>
      </c>
      <c r="L888" s="835">
        <v>176.32</v>
      </c>
      <c r="M888" s="835">
        <v>352.64</v>
      </c>
      <c r="N888" s="832">
        <v>2</v>
      </c>
      <c r="O888" s="836">
        <v>1</v>
      </c>
      <c r="P888" s="835">
        <v>352.64</v>
      </c>
      <c r="Q888" s="837">
        <v>1</v>
      </c>
      <c r="R888" s="832">
        <v>2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13</v>
      </c>
      <c r="B889" s="832" t="s">
        <v>1462</v>
      </c>
      <c r="C889" s="832" t="s">
        <v>1468</v>
      </c>
      <c r="D889" s="833" t="s">
        <v>2865</v>
      </c>
      <c r="E889" s="834" t="s">
        <v>1486</v>
      </c>
      <c r="F889" s="832" t="s">
        <v>1463</v>
      </c>
      <c r="G889" s="832" t="s">
        <v>2058</v>
      </c>
      <c r="H889" s="832" t="s">
        <v>577</v>
      </c>
      <c r="I889" s="832" t="s">
        <v>2059</v>
      </c>
      <c r="J889" s="832" t="s">
        <v>709</v>
      </c>
      <c r="K889" s="832" t="s">
        <v>2060</v>
      </c>
      <c r="L889" s="835">
        <v>38.56</v>
      </c>
      <c r="M889" s="835">
        <v>38.56</v>
      </c>
      <c r="N889" s="832">
        <v>1</v>
      </c>
      <c r="O889" s="836">
        <v>1</v>
      </c>
      <c r="P889" s="835">
        <v>38.56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13</v>
      </c>
      <c r="B890" s="832" t="s">
        <v>1462</v>
      </c>
      <c r="C890" s="832" t="s">
        <v>1468</v>
      </c>
      <c r="D890" s="833" t="s">
        <v>2865</v>
      </c>
      <c r="E890" s="834" t="s">
        <v>1486</v>
      </c>
      <c r="F890" s="832" t="s">
        <v>1463</v>
      </c>
      <c r="G890" s="832" t="s">
        <v>2478</v>
      </c>
      <c r="H890" s="832" t="s">
        <v>612</v>
      </c>
      <c r="I890" s="832" t="s">
        <v>2479</v>
      </c>
      <c r="J890" s="832" t="s">
        <v>2480</v>
      </c>
      <c r="K890" s="832" t="s">
        <v>2481</v>
      </c>
      <c r="L890" s="835">
        <v>0</v>
      </c>
      <c r="M890" s="835">
        <v>0</v>
      </c>
      <c r="N890" s="832">
        <v>1</v>
      </c>
      <c r="O890" s="836">
        <v>0.5</v>
      </c>
      <c r="P890" s="835">
        <v>0</v>
      </c>
      <c r="Q890" s="837"/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13</v>
      </c>
      <c r="B891" s="832" t="s">
        <v>1462</v>
      </c>
      <c r="C891" s="832" t="s">
        <v>1468</v>
      </c>
      <c r="D891" s="833" t="s">
        <v>2865</v>
      </c>
      <c r="E891" s="834" t="s">
        <v>1486</v>
      </c>
      <c r="F891" s="832" t="s">
        <v>1463</v>
      </c>
      <c r="G891" s="832" t="s">
        <v>1656</v>
      </c>
      <c r="H891" s="832" t="s">
        <v>577</v>
      </c>
      <c r="I891" s="832" t="s">
        <v>1924</v>
      </c>
      <c r="J891" s="832" t="s">
        <v>1925</v>
      </c>
      <c r="K891" s="832" t="s">
        <v>1926</v>
      </c>
      <c r="L891" s="835">
        <v>141.25</v>
      </c>
      <c r="M891" s="835">
        <v>141.25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13</v>
      </c>
      <c r="B892" s="832" t="s">
        <v>1462</v>
      </c>
      <c r="C892" s="832" t="s">
        <v>1468</v>
      </c>
      <c r="D892" s="833" t="s">
        <v>2865</v>
      </c>
      <c r="E892" s="834" t="s">
        <v>1486</v>
      </c>
      <c r="F892" s="832" t="s">
        <v>1463</v>
      </c>
      <c r="G892" s="832" t="s">
        <v>1656</v>
      </c>
      <c r="H892" s="832" t="s">
        <v>612</v>
      </c>
      <c r="I892" s="832" t="s">
        <v>1413</v>
      </c>
      <c r="J892" s="832" t="s">
        <v>1414</v>
      </c>
      <c r="K892" s="832" t="s">
        <v>1415</v>
      </c>
      <c r="L892" s="835">
        <v>141.25</v>
      </c>
      <c r="M892" s="835">
        <v>5085</v>
      </c>
      <c r="N892" s="832">
        <v>36</v>
      </c>
      <c r="O892" s="836">
        <v>27</v>
      </c>
      <c r="P892" s="835">
        <v>3955</v>
      </c>
      <c r="Q892" s="837">
        <v>0.77777777777777779</v>
      </c>
      <c r="R892" s="832">
        <v>28</v>
      </c>
      <c r="S892" s="837">
        <v>0.77777777777777779</v>
      </c>
      <c r="T892" s="836">
        <v>20</v>
      </c>
      <c r="U892" s="838">
        <v>0.7407407407407407</v>
      </c>
    </row>
    <row r="893" spans="1:21" ht="14.4" customHeight="1" x14ac:dyDescent="0.3">
      <c r="A893" s="831">
        <v>13</v>
      </c>
      <c r="B893" s="832" t="s">
        <v>1462</v>
      </c>
      <c r="C893" s="832" t="s">
        <v>1468</v>
      </c>
      <c r="D893" s="833" t="s">
        <v>2865</v>
      </c>
      <c r="E893" s="834" t="s">
        <v>1486</v>
      </c>
      <c r="F893" s="832" t="s">
        <v>1463</v>
      </c>
      <c r="G893" s="832" t="s">
        <v>1656</v>
      </c>
      <c r="H893" s="832" t="s">
        <v>577</v>
      </c>
      <c r="I893" s="832" t="s">
        <v>1657</v>
      </c>
      <c r="J893" s="832" t="s">
        <v>1414</v>
      </c>
      <c r="K893" s="832" t="s">
        <v>1658</v>
      </c>
      <c r="L893" s="835">
        <v>423.75</v>
      </c>
      <c r="M893" s="835">
        <v>8475</v>
      </c>
      <c r="N893" s="832">
        <v>20</v>
      </c>
      <c r="O893" s="836">
        <v>18</v>
      </c>
      <c r="P893" s="835">
        <v>5932.5</v>
      </c>
      <c r="Q893" s="837">
        <v>0.7</v>
      </c>
      <c r="R893" s="832">
        <v>14</v>
      </c>
      <c r="S893" s="837">
        <v>0.7</v>
      </c>
      <c r="T893" s="836">
        <v>12.5</v>
      </c>
      <c r="U893" s="838">
        <v>0.69444444444444442</v>
      </c>
    </row>
    <row r="894" spans="1:21" ht="14.4" customHeight="1" x14ac:dyDescent="0.3">
      <c r="A894" s="831">
        <v>13</v>
      </c>
      <c r="B894" s="832" t="s">
        <v>1462</v>
      </c>
      <c r="C894" s="832" t="s">
        <v>1468</v>
      </c>
      <c r="D894" s="833" t="s">
        <v>2865</v>
      </c>
      <c r="E894" s="834" t="s">
        <v>1486</v>
      </c>
      <c r="F894" s="832" t="s">
        <v>1463</v>
      </c>
      <c r="G894" s="832" t="s">
        <v>2482</v>
      </c>
      <c r="H894" s="832" t="s">
        <v>612</v>
      </c>
      <c r="I894" s="832" t="s">
        <v>2483</v>
      </c>
      <c r="J894" s="832" t="s">
        <v>2484</v>
      </c>
      <c r="K894" s="832" t="s">
        <v>2485</v>
      </c>
      <c r="L894" s="835">
        <v>351.51</v>
      </c>
      <c r="M894" s="835">
        <v>351.51</v>
      </c>
      <c r="N894" s="832">
        <v>1</v>
      </c>
      <c r="O894" s="836">
        <v>0.5</v>
      </c>
      <c r="P894" s="835">
        <v>351.51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13</v>
      </c>
      <c r="B895" s="832" t="s">
        <v>1462</v>
      </c>
      <c r="C895" s="832" t="s">
        <v>1468</v>
      </c>
      <c r="D895" s="833" t="s">
        <v>2865</v>
      </c>
      <c r="E895" s="834" t="s">
        <v>1486</v>
      </c>
      <c r="F895" s="832" t="s">
        <v>1463</v>
      </c>
      <c r="G895" s="832" t="s">
        <v>1927</v>
      </c>
      <c r="H895" s="832" t="s">
        <v>612</v>
      </c>
      <c r="I895" s="832" t="s">
        <v>2486</v>
      </c>
      <c r="J895" s="832" t="s">
        <v>747</v>
      </c>
      <c r="K895" s="832" t="s">
        <v>1211</v>
      </c>
      <c r="L895" s="835">
        <v>923.74</v>
      </c>
      <c r="M895" s="835">
        <v>923.74</v>
      </c>
      <c r="N895" s="832">
        <v>1</v>
      </c>
      <c r="O895" s="836">
        <v>1</v>
      </c>
      <c r="P895" s="835">
        <v>923.74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13</v>
      </c>
      <c r="B896" s="832" t="s">
        <v>1462</v>
      </c>
      <c r="C896" s="832" t="s">
        <v>1468</v>
      </c>
      <c r="D896" s="833" t="s">
        <v>2865</v>
      </c>
      <c r="E896" s="834" t="s">
        <v>1486</v>
      </c>
      <c r="F896" s="832" t="s">
        <v>1463</v>
      </c>
      <c r="G896" s="832" t="s">
        <v>1927</v>
      </c>
      <c r="H896" s="832" t="s">
        <v>612</v>
      </c>
      <c r="I896" s="832" t="s">
        <v>2487</v>
      </c>
      <c r="J896" s="832" t="s">
        <v>753</v>
      </c>
      <c r="K896" s="832" t="s">
        <v>1209</v>
      </c>
      <c r="L896" s="835">
        <v>1847.49</v>
      </c>
      <c r="M896" s="835">
        <v>3694.98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13</v>
      </c>
      <c r="B897" s="832" t="s">
        <v>1462</v>
      </c>
      <c r="C897" s="832" t="s">
        <v>1468</v>
      </c>
      <c r="D897" s="833" t="s">
        <v>2865</v>
      </c>
      <c r="E897" s="834" t="s">
        <v>1486</v>
      </c>
      <c r="F897" s="832" t="s">
        <v>1463</v>
      </c>
      <c r="G897" s="832" t="s">
        <v>1666</v>
      </c>
      <c r="H897" s="832" t="s">
        <v>577</v>
      </c>
      <c r="I897" s="832" t="s">
        <v>1667</v>
      </c>
      <c r="J897" s="832" t="s">
        <v>635</v>
      </c>
      <c r="K897" s="832" t="s">
        <v>1668</v>
      </c>
      <c r="L897" s="835">
        <v>48.42</v>
      </c>
      <c r="M897" s="835">
        <v>48.42</v>
      </c>
      <c r="N897" s="832">
        <v>1</v>
      </c>
      <c r="O897" s="836">
        <v>1</v>
      </c>
      <c r="P897" s="835">
        <v>48.42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13</v>
      </c>
      <c r="B898" s="832" t="s">
        <v>1462</v>
      </c>
      <c r="C898" s="832" t="s">
        <v>1468</v>
      </c>
      <c r="D898" s="833" t="s">
        <v>2865</v>
      </c>
      <c r="E898" s="834" t="s">
        <v>1486</v>
      </c>
      <c r="F898" s="832" t="s">
        <v>1463</v>
      </c>
      <c r="G898" s="832" t="s">
        <v>1666</v>
      </c>
      <c r="H898" s="832" t="s">
        <v>577</v>
      </c>
      <c r="I898" s="832" t="s">
        <v>1929</v>
      </c>
      <c r="J898" s="832" t="s">
        <v>1930</v>
      </c>
      <c r="K898" s="832" t="s">
        <v>1931</v>
      </c>
      <c r="L898" s="835">
        <v>48.42</v>
      </c>
      <c r="M898" s="835">
        <v>48.42</v>
      </c>
      <c r="N898" s="832">
        <v>1</v>
      </c>
      <c r="O898" s="836">
        <v>0.5</v>
      </c>
      <c r="P898" s="835">
        <v>48.42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13</v>
      </c>
      <c r="B899" s="832" t="s">
        <v>1462</v>
      </c>
      <c r="C899" s="832" t="s">
        <v>1468</v>
      </c>
      <c r="D899" s="833" t="s">
        <v>2865</v>
      </c>
      <c r="E899" s="834" t="s">
        <v>1486</v>
      </c>
      <c r="F899" s="832" t="s">
        <v>1463</v>
      </c>
      <c r="G899" s="832" t="s">
        <v>1666</v>
      </c>
      <c r="H899" s="832" t="s">
        <v>577</v>
      </c>
      <c r="I899" s="832" t="s">
        <v>1669</v>
      </c>
      <c r="J899" s="832" t="s">
        <v>635</v>
      </c>
      <c r="K899" s="832" t="s">
        <v>1670</v>
      </c>
      <c r="L899" s="835">
        <v>24.22</v>
      </c>
      <c r="M899" s="835">
        <v>24.22</v>
      </c>
      <c r="N899" s="832">
        <v>1</v>
      </c>
      <c r="O899" s="836">
        <v>1</v>
      </c>
      <c r="P899" s="835">
        <v>24.22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13</v>
      </c>
      <c r="B900" s="832" t="s">
        <v>1462</v>
      </c>
      <c r="C900" s="832" t="s">
        <v>1468</v>
      </c>
      <c r="D900" s="833" t="s">
        <v>2865</v>
      </c>
      <c r="E900" s="834" t="s">
        <v>1486</v>
      </c>
      <c r="F900" s="832" t="s">
        <v>1463</v>
      </c>
      <c r="G900" s="832" t="s">
        <v>1807</v>
      </c>
      <c r="H900" s="832" t="s">
        <v>577</v>
      </c>
      <c r="I900" s="832" t="s">
        <v>1808</v>
      </c>
      <c r="J900" s="832" t="s">
        <v>1809</v>
      </c>
      <c r="K900" s="832" t="s">
        <v>1810</v>
      </c>
      <c r="L900" s="835">
        <v>78.33</v>
      </c>
      <c r="M900" s="835">
        <v>156.66</v>
      </c>
      <c r="N900" s="832">
        <v>2</v>
      </c>
      <c r="O900" s="836">
        <v>1.5</v>
      </c>
      <c r="P900" s="835">
        <v>78.33</v>
      </c>
      <c r="Q900" s="837">
        <v>0.5</v>
      </c>
      <c r="R900" s="832">
        <v>1</v>
      </c>
      <c r="S900" s="837">
        <v>0.5</v>
      </c>
      <c r="T900" s="836">
        <v>0.5</v>
      </c>
      <c r="U900" s="838">
        <v>0.33333333333333331</v>
      </c>
    </row>
    <row r="901" spans="1:21" ht="14.4" customHeight="1" x14ac:dyDescent="0.3">
      <c r="A901" s="831">
        <v>13</v>
      </c>
      <c r="B901" s="832" t="s">
        <v>1462</v>
      </c>
      <c r="C901" s="832" t="s">
        <v>1468</v>
      </c>
      <c r="D901" s="833" t="s">
        <v>2865</v>
      </c>
      <c r="E901" s="834" t="s">
        <v>1486</v>
      </c>
      <c r="F901" s="832" t="s">
        <v>1463</v>
      </c>
      <c r="G901" s="832" t="s">
        <v>1671</v>
      </c>
      <c r="H901" s="832" t="s">
        <v>577</v>
      </c>
      <c r="I901" s="832" t="s">
        <v>2129</v>
      </c>
      <c r="J901" s="832" t="s">
        <v>770</v>
      </c>
      <c r="K901" s="832" t="s">
        <v>1814</v>
      </c>
      <c r="L901" s="835">
        <v>103.67</v>
      </c>
      <c r="M901" s="835">
        <v>103.67</v>
      </c>
      <c r="N901" s="832">
        <v>1</v>
      </c>
      <c r="O901" s="836">
        <v>1</v>
      </c>
      <c r="P901" s="835">
        <v>103.67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13</v>
      </c>
      <c r="B902" s="832" t="s">
        <v>1462</v>
      </c>
      <c r="C902" s="832" t="s">
        <v>1468</v>
      </c>
      <c r="D902" s="833" t="s">
        <v>2865</v>
      </c>
      <c r="E902" s="834" t="s">
        <v>1486</v>
      </c>
      <c r="F902" s="832" t="s">
        <v>1463</v>
      </c>
      <c r="G902" s="832" t="s">
        <v>1671</v>
      </c>
      <c r="H902" s="832" t="s">
        <v>577</v>
      </c>
      <c r="I902" s="832" t="s">
        <v>1932</v>
      </c>
      <c r="J902" s="832" t="s">
        <v>770</v>
      </c>
      <c r="K902" s="832" t="s">
        <v>1933</v>
      </c>
      <c r="L902" s="835">
        <v>32.25</v>
      </c>
      <c r="M902" s="835">
        <v>64.5</v>
      </c>
      <c r="N902" s="832">
        <v>2</v>
      </c>
      <c r="O902" s="836">
        <v>1.5</v>
      </c>
      <c r="P902" s="835">
        <v>64.5</v>
      </c>
      <c r="Q902" s="837">
        <v>1</v>
      </c>
      <c r="R902" s="832">
        <v>2</v>
      </c>
      <c r="S902" s="837">
        <v>1</v>
      </c>
      <c r="T902" s="836">
        <v>1.5</v>
      </c>
      <c r="U902" s="838">
        <v>1</v>
      </c>
    </row>
    <row r="903" spans="1:21" ht="14.4" customHeight="1" x14ac:dyDescent="0.3">
      <c r="A903" s="831">
        <v>13</v>
      </c>
      <c r="B903" s="832" t="s">
        <v>1462</v>
      </c>
      <c r="C903" s="832" t="s">
        <v>1468</v>
      </c>
      <c r="D903" s="833" t="s">
        <v>2865</v>
      </c>
      <c r="E903" s="834" t="s">
        <v>1486</v>
      </c>
      <c r="F903" s="832" t="s">
        <v>1463</v>
      </c>
      <c r="G903" s="832" t="s">
        <v>1671</v>
      </c>
      <c r="H903" s="832" t="s">
        <v>577</v>
      </c>
      <c r="I903" s="832" t="s">
        <v>1813</v>
      </c>
      <c r="J903" s="832" t="s">
        <v>770</v>
      </c>
      <c r="K903" s="832" t="s">
        <v>1814</v>
      </c>
      <c r="L903" s="835">
        <v>103.67</v>
      </c>
      <c r="M903" s="835">
        <v>3524.78</v>
      </c>
      <c r="N903" s="832">
        <v>34</v>
      </c>
      <c r="O903" s="836">
        <v>16</v>
      </c>
      <c r="P903" s="835">
        <v>2902.76</v>
      </c>
      <c r="Q903" s="837">
        <v>0.82352941176470584</v>
      </c>
      <c r="R903" s="832">
        <v>28</v>
      </c>
      <c r="S903" s="837">
        <v>0.82352941176470584</v>
      </c>
      <c r="T903" s="836">
        <v>13</v>
      </c>
      <c r="U903" s="838">
        <v>0.8125</v>
      </c>
    </row>
    <row r="904" spans="1:21" ht="14.4" customHeight="1" x14ac:dyDescent="0.3">
      <c r="A904" s="831">
        <v>13</v>
      </c>
      <c r="B904" s="832" t="s">
        <v>1462</v>
      </c>
      <c r="C904" s="832" t="s">
        <v>1468</v>
      </c>
      <c r="D904" s="833" t="s">
        <v>2865</v>
      </c>
      <c r="E904" s="834" t="s">
        <v>1486</v>
      </c>
      <c r="F904" s="832" t="s">
        <v>1463</v>
      </c>
      <c r="G904" s="832" t="s">
        <v>1941</v>
      </c>
      <c r="H904" s="832" t="s">
        <v>577</v>
      </c>
      <c r="I904" s="832" t="s">
        <v>1942</v>
      </c>
      <c r="J904" s="832" t="s">
        <v>608</v>
      </c>
      <c r="K904" s="832" t="s">
        <v>1943</v>
      </c>
      <c r="L904" s="835">
        <v>52.61</v>
      </c>
      <c r="M904" s="835">
        <v>52.61</v>
      </c>
      <c r="N904" s="832">
        <v>1</v>
      </c>
      <c r="O904" s="836">
        <v>1</v>
      </c>
      <c r="P904" s="835">
        <v>52.61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13</v>
      </c>
      <c r="B905" s="832" t="s">
        <v>1462</v>
      </c>
      <c r="C905" s="832" t="s">
        <v>1468</v>
      </c>
      <c r="D905" s="833" t="s">
        <v>2865</v>
      </c>
      <c r="E905" s="834" t="s">
        <v>1486</v>
      </c>
      <c r="F905" s="832" t="s">
        <v>1463</v>
      </c>
      <c r="G905" s="832" t="s">
        <v>1682</v>
      </c>
      <c r="H905" s="832" t="s">
        <v>577</v>
      </c>
      <c r="I905" s="832" t="s">
        <v>1683</v>
      </c>
      <c r="J905" s="832" t="s">
        <v>1684</v>
      </c>
      <c r="K905" s="832" t="s">
        <v>1685</v>
      </c>
      <c r="L905" s="835">
        <v>87.67</v>
      </c>
      <c r="M905" s="835">
        <v>526.02</v>
      </c>
      <c r="N905" s="832">
        <v>6</v>
      </c>
      <c r="O905" s="836">
        <v>2.5</v>
      </c>
      <c r="P905" s="835">
        <v>438.35</v>
      </c>
      <c r="Q905" s="837">
        <v>0.83333333333333337</v>
      </c>
      <c r="R905" s="832">
        <v>5</v>
      </c>
      <c r="S905" s="837">
        <v>0.83333333333333337</v>
      </c>
      <c r="T905" s="836">
        <v>2</v>
      </c>
      <c r="U905" s="838">
        <v>0.8</v>
      </c>
    </row>
    <row r="906" spans="1:21" ht="14.4" customHeight="1" x14ac:dyDescent="0.3">
      <c r="A906" s="831">
        <v>13</v>
      </c>
      <c r="B906" s="832" t="s">
        <v>1462</v>
      </c>
      <c r="C906" s="832" t="s">
        <v>1468</v>
      </c>
      <c r="D906" s="833" t="s">
        <v>2865</v>
      </c>
      <c r="E906" s="834" t="s">
        <v>1486</v>
      </c>
      <c r="F906" s="832" t="s">
        <v>1463</v>
      </c>
      <c r="G906" s="832" t="s">
        <v>1818</v>
      </c>
      <c r="H906" s="832" t="s">
        <v>577</v>
      </c>
      <c r="I906" s="832" t="s">
        <v>2072</v>
      </c>
      <c r="J906" s="832" t="s">
        <v>675</v>
      </c>
      <c r="K906" s="832" t="s">
        <v>2073</v>
      </c>
      <c r="L906" s="835">
        <v>0</v>
      </c>
      <c r="M906" s="835">
        <v>0</v>
      </c>
      <c r="N906" s="832">
        <v>6</v>
      </c>
      <c r="O906" s="836">
        <v>3.5</v>
      </c>
      <c r="P906" s="835">
        <v>0</v>
      </c>
      <c r="Q906" s="837"/>
      <c r="R906" s="832">
        <v>4</v>
      </c>
      <c r="S906" s="837">
        <v>0.66666666666666663</v>
      </c>
      <c r="T906" s="836">
        <v>2</v>
      </c>
      <c r="U906" s="838">
        <v>0.5714285714285714</v>
      </c>
    </row>
    <row r="907" spans="1:21" ht="14.4" customHeight="1" x14ac:dyDescent="0.3">
      <c r="A907" s="831">
        <v>13</v>
      </c>
      <c r="B907" s="832" t="s">
        <v>1462</v>
      </c>
      <c r="C907" s="832" t="s">
        <v>1468</v>
      </c>
      <c r="D907" s="833" t="s">
        <v>2865</v>
      </c>
      <c r="E907" s="834" t="s">
        <v>1486</v>
      </c>
      <c r="F907" s="832" t="s">
        <v>1463</v>
      </c>
      <c r="G907" s="832" t="s">
        <v>1961</v>
      </c>
      <c r="H907" s="832" t="s">
        <v>612</v>
      </c>
      <c r="I907" s="832" t="s">
        <v>1359</v>
      </c>
      <c r="J907" s="832" t="s">
        <v>881</v>
      </c>
      <c r="K907" s="832" t="s">
        <v>1360</v>
      </c>
      <c r="L907" s="835">
        <v>0</v>
      </c>
      <c r="M907" s="835">
        <v>0</v>
      </c>
      <c r="N907" s="832">
        <v>1</v>
      </c>
      <c r="O907" s="836">
        <v>1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13</v>
      </c>
      <c r="B908" s="832" t="s">
        <v>1462</v>
      </c>
      <c r="C908" s="832" t="s">
        <v>1468</v>
      </c>
      <c r="D908" s="833" t="s">
        <v>2865</v>
      </c>
      <c r="E908" s="834" t="s">
        <v>1486</v>
      </c>
      <c r="F908" s="832" t="s">
        <v>1463</v>
      </c>
      <c r="G908" s="832" t="s">
        <v>1961</v>
      </c>
      <c r="H908" s="832" t="s">
        <v>577</v>
      </c>
      <c r="I908" s="832" t="s">
        <v>2488</v>
      </c>
      <c r="J908" s="832" t="s">
        <v>2489</v>
      </c>
      <c r="K908" s="832" t="s">
        <v>2490</v>
      </c>
      <c r="L908" s="835">
        <v>227.69</v>
      </c>
      <c r="M908" s="835">
        <v>227.69</v>
      </c>
      <c r="N908" s="832">
        <v>1</v>
      </c>
      <c r="O908" s="836">
        <v>0.5</v>
      </c>
      <c r="P908" s="835">
        <v>227.69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13</v>
      </c>
      <c r="B909" s="832" t="s">
        <v>1462</v>
      </c>
      <c r="C909" s="832" t="s">
        <v>1468</v>
      </c>
      <c r="D909" s="833" t="s">
        <v>2865</v>
      </c>
      <c r="E909" s="834" t="s">
        <v>1486</v>
      </c>
      <c r="F909" s="832" t="s">
        <v>1463</v>
      </c>
      <c r="G909" s="832" t="s">
        <v>2386</v>
      </c>
      <c r="H909" s="832" t="s">
        <v>577</v>
      </c>
      <c r="I909" s="832" t="s">
        <v>2491</v>
      </c>
      <c r="J909" s="832" t="s">
        <v>2388</v>
      </c>
      <c r="K909" s="832" t="s">
        <v>2492</v>
      </c>
      <c r="L909" s="835">
        <v>39.9</v>
      </c>
      <c r="M909" s="835">
        <v>79.8</v>
      </c>
      <c r="N909" s="832">
        <v>2</v>
      </c>
      <c r="O909" s="836">
        <v>1</v>
      </c>
      <c r="P909" s="835">
        <v>79.8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13</v>
      </c>
      <c r="B910" s="832" t="s">
        <v>1462</v>
      </c>
      <c r="C910" s="832" t="s">
        <v>1468</v>
      </c>
      <c r="D910" s="833" t="s">
        <v>2865</v>
      </c>
      <c r="E910" s="834" t="s">
        <v>1486</v>
      </c>
      <c r="F910" s="832" t="s">
        <v>1463</v>
      </c>
      <c r="G910" s="832" t="s">
        <v>2386</v>
      </c>
      <c r="H910" s="832" t="s">
        <v>577</v>
      </c>
      <c r="I910" s="832" t="s">
        <v>2491</v>
      </c>
      <c r="J910" s="832" t="s">
        <v>2388</v>
      </c>
      <c r="K910" s="832" t="s">
        <v>2492</v>
      </c>
      <c r="L910" s="835">
        <v>23.51</v>
      </c>
      <c r="M910" s="835">
        <v>47.02</v>
      </c>
      <c r="N910" s="832">
        <v>2</v>
      </c>
      <c r="O910" s="836">
        <v>1</v>
      </c>
      <c r="P910" s="835">
        <v>47.02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13</v>
      </c>
      <c r="B911" s="832" t="s">
        <v>1462</v>
      </c>
      <c r="C911" s="832" t="s">
        <v>1468</v>
      </c>
      <c r="D911" s="833" t="s">
        <v>2865</v>
      </c>
      <c r="E911" s="834" t="s">
        <v>1486</v>
      </c>
      <c r="F911" s="832" t="s">
        <v>1463</v>
      </c>
      <c r="G911" s="832" t="s">
        <v>1698</v>
      </c>
      <c r="H911" s="832" t="s">
        <v>577</v>
      </c>
      <c r="I911" s="832" t="s">
        <v>2089</v>
      </c>
      <c r="J911" s="832" t="s">
        <v>958</v>
      </c>
      <c r="K911" s="832" t="s">
        <v>2090</v>
      </c>
      <c r="L911" s="835">
        <v>55.16</v>
      </c>
      <c r="M911" s="835">
        <v>110.32</v>
      </c>
      <c r="N911" s="832">
        <v>2</v>
      </c>
      <c r="O911" s="836">
        <v>0.5</v>
      </c>
      <c r="P911" s="835">
        <v>110.32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13</v>
      </c>
      <c r="B912" s="832" t="s">
        <v>1462</v>
      </c>
      <c r="C912" s="832" t="s">
        <v>1468</v>
      </c>
      <c r="D912" s="833" t="s">
        <v>2865</v>
      </c>
      <c r="E912" s="834" t="s">
        <v>1486</v>
      </c>
      <c r="F912" s="832" t="s">
        <v>1463</v>
      </c>
      <c r="G912" s="832" t="s">
        <v>1701</v>
      </c>
      <c r="H912" s="832" t="s">
        <v>577</v>
      </c>
      <c r="I912" s="832" t="s">
        <v>2493</v>
      </c>
      <c r="J912" s="832" t="s">
        <v>2494</v>
      </c>
      <c r="K912" s="832" t="s">
        <v>2495</v>
      </c>
      <c r="L912" s="835">
        <v>156.61000000000001</v>
      </c>
      <c r="M912" s="835">
        <v>156.61000000000001</v>
      </c>
      <c r="N912" s="832">
        <v>1</v>
      </c>
      <c r="O912" s="836">
        <v>0.5</v>
      </c>
      <c r="P912" s="835">
        <v>156.61000000000001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13</v>
      </c>
      <c r="B913" s="832" t="s">
        <v>1462</v>
      </c>
      <c r="C913" s="832" t="s">
        <v>1468</v>
      </c>
      <c r="D913" s="833" t="s">
        <v>2865</v>
      </c>
      <c r="E913" s="834" t="s">
        <v>1486</v>
      </c>
      <c r="F913" s="832" t="s">
        <v>1463</v>
      </c>
      <c r="G913" s="832" t="s">
        <v>1705</v>
      </c>
      <c r="H913" s="832" t="s">
        <v>612</v>
      </c>
      <c r="I913" s="832" t="s">
        <v>1396</v>
      </c>
      <c r="J913" s="832" t="s">
        <v>668</v>
      </c>
      <c r="K913" s="832" t="s">
        <v>1397</v>
      </c>
      <c r="L913" s="835">
        <v>0</v>
      </c>
      <c r="M913" s="835">
        <v>0</v>
      </c>
      <c r="N913" s="832">
        <v>2</v>
      </c>
      <c r="O913" s="836">
        <v>1</v>
      </c>
      <c r="P913" s="835">
        <v>0</v>
      </c>
      <c r="Q913" s="837"/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13</v>
      </c>
      <c r="B914" s="832" t="s">
        <v>1462</v>
      </c>
      <c r="C914" s="832" t="s">
        <v>1468</v>
      </c>
      <c r="D914" s="833" t="s">
        <v>2865</v>
      </c>
      <c r="E914" s="834" t="s">
        <v>1486</v>
      </c>
      <c r="F914" s="832" t="s">
        <v>1463</v>
      </c>
      <c r="G914" s="832" t="s">
        <v>1705</v>
      </c>
      <c r="H914" s="832" t="s">
        <v>612</v>
      </c>
      <c r="I914" s="832" t="s">
        <v>1398</v>
      </c>
      <c r="J914" s="832" t="s">
        <v>665</v>
      </c>
      <c r="K914" s="832" t="s">
        <v>1399</v>
      </c>
      <c r="L914" s="835">
        <v>0</v>
      </c>
      <c r="M914" s="835">
        <v>0</v>
      </c>
      <c r="N914" s="832">
        <v>2</v>
      </c>
      <c r="O914" s="836">
        <v>1.5</v>
      </c>
      <c r="P914" s="835">
        <v>0</v>
      </c>
      <c r="Q914" s="837"/>
      <c r="R914" s="832">
        <v>2</v>
      </c>
      <c r="S914" s="837">
        <v>1</v>
      </c>
      <c r="T914" s="836">
        <v>1.5</v>
      </c>
      <c r="U914" s="838">
        <v>1</v>
      </c>
    </row>
    <row r="915" spans="1:21" ht="14.4" customHeight="1" x14ac:dyDescent="0.3">
      <c r="A915" s="831">
        <v>13</v>
      </c>
      <c r="B915" s="832" t="s">
        <v>1462</v>
      </c>
      <c r="C915" s="832" t="s">
        <v>1468</v>
      </c>
      <c r="D915" s="833" t="s">
        <v>2865</v>
      </c>
      <c r="E915" s="834" t="s">
        <v>1486</v>
      </c>
      <c r="F915" s="832" t="s">
        <v>1463</v>
      </c>
      <c r="G915" s="832" t="s">
        <v>1839</v>
      </c>
      <c r="H915" s="832" t="s">
        <v>612</v>
      </c>
      <c r="I915" s="832" t="s">
        <v>1381</v>
      </c>
      <c r="J915" s="832" t="s">
        <v>1000</v>
      </c>
      <c r="K915" s="832" t="s">
        <v>1382</v>
      </c>
      <c r="L915" s="835">
        <v>0</v>
      </c>
      <c r="M915" s="835">
        <v>0</v>
      </c>
      <c r="N915" s="832">
        <v>1</v>
      </c>
      <c r="O915" s="836">
        <v>0.5</v>
      </c>
      <c r="P915" s="835">
        <v>0</v>
      </c>
      <c r="Q915" s="837"/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13</v>
      </c>
      <c r="B916" s="832" t="s">
        <v>1462</v>
      </c>
      <c r="C916" s="832" t="s">
        <v>1468</v>
      </c>
      <c r="D916" s="833" t="s">
        <v>2865</v>
      </c>
      <c r="E916" s="834" t="s">
        <v>1486</v>
      </c>
      <c r="F916" s="832" t="s">
        <v>1463</v>
      </c>
      <c r="G916" s="832" t="s">
        <v>1706</v>
      </c>
      <c r="H916" s="832" t="s">
        <v>577</v>
      </c>
      <c r="I916" s="832" t="s">
        <v>1707</v>
      </c>
      <c r="J916" s="832" t="s">
        <v>1708</v>
      </c>
      <c r="K916" s="832" t="s">
        <v>1709</v>
      </c>
      <c r="L916" s="835">
        <v>172.7</v>
      </c>
      <c r="M916" s="835">
        <v>863.49999999999989</v>
      </c>
      <c r="N916" s="832">
        <v>5</v>
      </c>
      <c r="O916" s="836">
        <v>2</v>
      </c>
      <c r="P916" s="835">
        <v>345.4</v>
      </c>
      <c r="Q916" s="837">
        <v>0.4</v>
      </c>
      <c r="R916" s="832">
        <v>2</v>
      </c>
      <c r="S916" s="837">
        <v>0.4</v>
      </c>
      <c r="T916" s="836">
        <v>1</v>
      </c>
      <c r="U916" s="838">
        <v>0.5</v>
      </c>
    </row>
    <row r="917" spans="1:21" ht="14.4" customHeight="1" x14ac:dyDescent="0.3">
      <c r="A917" s="831">
        <v>13</v>
      </c>
      <c r="B917" s="832" t="s">
        <v>1462</v>
      </c>
      <c r="C917" s="832" t="s">
        <v>1468</v>
      </c>
      <c r="D917" s="833" t="s">
        <v>2865</v>
      </c>
      <c r="E917" s="834" t="s">
        <v>1486</v>
      </c>
      <c r="F917" s="832" t="s">
        <v>1463</v>
      </c>
      <c r="G917" s="832" t="s">
        <v>2091</v>
      </c>
      <c r="H917" s="832" t="s">
        <v>612</v>
      </c>
      <c r="I917" s="832" t="s">
        <v>1196</v>
      </c>
      <c r="J917" s="832" t="s">
        <v>1197</v>
      </c>
      <c r="K917" s="832" t="s">
        <v>1198</v>
      </c>
      <c r="L917" s="835">
        <v>414.07</v>
      </c>
      <c r="M917" s="835">
        <v>828.14</v>
      </c>
      <c r="N917" s="832">
        <v>2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13</v>
      </c>
      <c r="B918" s="832" t="s">
        <v>1462</v>
      </c>
      <c r="C918" s="832" t="s">
        <v>1468</v>
      </c>
      <c r="D918" s="833" t="s">
        <v>2865</v>
      </c>
      <c r="E918" s="834" t="s">
        <v>1486</v>
      </c>
      <c r="F918" s="832" t="s">
        <v>1463</v>
      </c>
      <c r="G918" s="832" t="s">
        <v>1710</v>
      </c>
      <c r="H918" s="832" t="s">
        <v>577</v>
      </c>
      <c r="I918" s="832" t="s">
        <v>1711</v>
      </c>
      <c r="J918" s="832" t="s">
        <v>1712</v>
      </c>
      <c r="K918" s="832" t="s">
        <v>1713</v>
      </c>
      <c r="L918" s="835">
        <v>75.819999999999993</v>
      </c>
      <c r="M918" s="835">
        <v>75.819999999999993</v>
      </c>
      <c r="N918" s="832">
        <v>1</v>
      </c>
      <c r="O918" s="836">
        <v>1</v>
      </c>
      <c r="P918" s="835">
        <v>75.819999999999993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13</v>
      </c>
      <c r="B919" s="832" t="s">
        <v>1462</v>
      </c>
      <c r="C919" s="832" t="s">
        <v>1468</v>
      </c>
      <c r="D919" s="833" t="s">
        <v>2865</v>
      </c>
      <c r="E919" s="834" t="s">
        <v>1486</v>
      </c>
      <c r="F919" s="832" t="s">
        <v>1463</v>
      </c>
      <c r="G919" s="832" t="s">
        <v>1714</v>
      </c>
      <c r="H919" s="832" t="s">
        <v>612</v>
      </c>
      <c r="I919" s="832" t="s">
        <v>1308</v>
      </c>
      <c r="J919" s="832" t="s">
        <v>1029</v>
      </c>
      <c r="K919" s="832" t="s">
        <v>1309</v>
      </c>
      <c r="L919" s="835">
        <v>154.36000000000001</v>
      </c>
      <c r="M919" s="835">
        <v>1234.8800000000001</v>
      </c>
      <c r="N919" s="832">
        <v>8</v>
      </c>
      <c r="O919" s="836">
        <v>8</v>
      </c>
      <c r="P919" s="835">
        <v>617.44000000000005</v>
      </c>
      <c r="Q919" s="837">
        <v>0.5</v>
      </c>
      <c r="R919" s="832">
        <v>4</v>
      </c>
      <c r="S919" s="837">
        <v>0.5</v>
      </c>
      <c r="T919" s="836">
        <v>4</v>
      </c>
      <c r="U919" s="838">
        <v>0.5</v>
      </c>
    </row>
    <row r="920" spans="1:21" ht="14.4" customHeight="1" x14ac:dyDescent="0.3">
      <c r="A920" s="831">
        <v>13</v>
      </c>
      <c r="B920" s="832" t="s">
        <v>1462</v>
      </c>
      <c r="C920" s="832" t="s">
        <v>1468</v>
      </c>
      <c r="D920" s="833" t="s">
        <v>2865</v>
      </c>
      <c r="E920" s="834" t="s">
        <v>1486</v>
      </c>
      <c r="F920" s="832" t="s">
        <v>1463</v>
      </c>
      <c r="G920" s="832" t="s">
        <v>1714</v>
      </c>
      <c r="H920" s="832" t="s">
        <v>612</v>
      </c>
      <c r="I920" s="832" t="s">
        <v>1721</v>
      </c>
      <c r="J920" s="832" t="s">
        <v>1722</v>
      </c>
      <c r="K920" s="832" t="s">
        <v>1723</v>
      </c>
      <c r="L920" s="835">
        <v>149.52000000000001</v>
      </c>
      <c r="M920" s="835">
        <v>149.52000000000001</v>
      </c>
      <c r="N920" s="832">
        <v>1</v>
      </c>
      <c r="O920" s="836">
        <v>1</v>
      </c>
      <c r="P920" s="835">
        <v>149.52000000000001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13</v>
      </c>
      <c r="B921" s="832" t="s">
        <v>1462</v>
      </c>
      <c r="C921" s="832" t="s">
        <v>1468</v>
      </c>
      <c r="D921" s="833" t="s">
        <v>2865</v>
      </c>
      <c r="E921" s="834" t="s">
        <v>1486</v>
      </c>
      <c r="F921" s="832" t="s">
        <v>1463</v>
      </c>
      <c r="G921" s="832" t="s">
        <v>1714</v>
      </c>
      <c r="H921" s="832" t="s">
        <v>612</v>
      </c>
      <c r="I921" s="832" t="s">
        <v>1724</v>
      </c>
      <c r="J921" s="832" t="s">
        <v>1725</v>
      </c>
      <c r="K921" s="832" t="s">
        <v>1726</v>
      </c>
      <c r="L921" s="835">
        <v>75.73</v>
      </c>
      <c r="M921" s="835">
        <v>833.03000000000009</v>
      </c>
      <c r="N921" s="832">
        <v>11</v>
      </c>
      <c r="O921" s="836">
        <v>9</v>
      </c>
      <c r="P921" s="835">
        <v>757.30000000000007</v>
      </c>
      <c r="Q921" s="837">
        <v>0.90909090909090906</v>
      </c>
      <c r="R921" s="832">
        <v>10</v>
      </c>
      <c r="S921" s="837">
        <v>0.90909090909090906</v>
      </c>
      <c r="T921" s="836">
        <v>8</v>
      </c>
      <c r="U921" s="838">
        <v>0.88888888888888884</v>
      </c>
    </row>
    <row r="922" spans="1:21" ht="14.4" customHeight="1" x14ac:dyDescent="0.3">
      <c r="A922" s="831">
        <v>13</v>
      </c>
      <c r="B922" s="832" t="s">
        <v>1462</v>
      </c>
      <c r="C922" s="832" t="s">
        <v>1468</v>
      </c>
      <c r="D922" s="833" t="s">
        <v>2865</v>
      </c>
      <c r="E922" s="834" t="s">
        <v>1486</v>
      </c>
      <c r="F922" s="832" t="s">
        <v>1463</v>
      </c>
      <c r="G922" s="832" t="s">
        <v>1714</v>
      </c>
      <c r="H922" s="832" t="s">
        <v>577</v>
      </c>
      <c r="I922" s="832" t="s">
        <v>1727</v>
      </c>
      <c r="J922" s="832" t="s">
        <v>1029</v>
      </c>
      <c r="K922" s="832" t="s">
        <v>1309</v>
      </c>
      <c r="L922" s="835">
        <v>154.36000000000001</v>
      </c>
      <c r="M922" s="835">
        <v>154.36000000000001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13</v>
      </c>
      <c r="B923" s="832" t="s">
        <v>1462</v>
      </c>
      <c r="C923" s="832" t="s">
        <v>1468</v>
      </c>
      <c r="D923" s="833" t="s">
        <v>2865</v>
      </c>
      <c r="E923" s="834" t="s">
        <v>1486</v>
      </c>
      <c r="F923" s="832" t="s">
        <v>1463</v>
      </c>
      <c r="G923" s="832" t="s">
        <v>1714</v>
      </c>
      <c r="H923" s="832" t="s">
        <v>612</v>
      </c>
      <c r="I923" s="832" t="s">
        <v>1306</v>
      </c>
      <c r="J923" s="832" t="s">
        <v>1029</v>
      </c>
      <c r="K923" s="832" t="s">
        <v>1307</v>
      </c>
      <c r="L923" s="835">
        <v>225.06</v>
      </c>
      <c r="M923" s="835">
        <v>2700.72</v>
      </c>
      <c r="N923" s="832">
        <v>12</v>
      </c>
      <c r="O923" s="836">
        <v>12</v>
      </c>
      <c r="P923" s="835">
        <v>2250.6</v>
      </c>
      <c r="Q923" s="837">
        <v>0.83333333333333337</v>
      </c>
      <c r="R923" s="832">
        <v>10</v>
      </c>
      <c r="S923" s="837">
        <v>0.83333333333333337</v>
      </c>
      <c r="T923" s="836">
        <v>10</v>
      </c>
      <c r="U923" s="838">
        <v>0.83333333333333337</v>
      </c>
    </row>
    <row r="924" spans="1:21" ht="14.4" customHeight="1" x14ac:dyDescent="0.3">
      <c r="A924" s="831">
        <v>13</v>
      </c>
      <c r="B924" s="832" t="s">
        <v>1462</v>
      </c>
      <c r="C924" s="832" t="s">
        <v>1468</v>
      </c>
      <c r="D924" s="833" t="s">
        <v>2865</v>
      </c>
      <c r="E924" s="834" t="s">
        <v>1486</v>
      </c>
      <c r="F924" s="832" t="s">
        <v>1463</v>
      </c>
      <c r="G924" s="832" t="s">
        <v>1714</v>
      </c>
      <c r="H924" s="832" t="s">
        <v>577</v>
      </c>
      <c r="I924" s="832" t="s">
        <v>1728</v>
      </c>
      <c r="J924" s="832" t="s">
        <v>1029</v>
      </c>
      <c r="K924" s="832" t="s">
        <v>1307</v>
      </c>
      <c r="L924" s="835">
        <v>225.06</v>
      </c>
      <c r="M924" s="835">
        <v>225.06</v>
      </c>
      <c r="N924" s="832">
        <v>1</v>
      </c>
      <c r="O924" s="836">
        <v>1</v>
      </c>
      <c r="P924" s="835">
        <v>225.06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13</v>
      </c>
      <c r="B925" s="832" t="s">
        <v>1462</v>
      </c>
      <c r="C925" s="832" t="s">
        <v>1468</v>
      </c>
      <c r="D925" s="833" t="s">
        <v>2865</v>
      </c>
      <c r="E925" s="834" t="s">
        <v>1486</v>
      </c>
      <c r="F925" s="832" t="s">
        <v>1465</v>
      </c>
      <c r="G925" s="832" t="s">
        <v>1985</v>
      </c>
      <c r="H925" s="832" t="s">
        <v>577</v>
      </c>
      <c r="I925" s="832" t="s">
        <v>2409</v>
      </c>
      <c r="J925" s="832" t="s">
        <v>2410</v>
      </c>
      <c r="K925" s="832" t="s">
        <v>2411</v>
      </c>
      <c r="L925" s="835">
        <v>8266.2000000000007</v>
      </c>
      <c r="M925" s="835">
        <v>8266.2000000000007</v>
      </c>
      <c r="N925" s="832">
        <v>1</v>
      </c>
      <c r="O925" s="836">
        <v>1</v>
      </c>
      <c r="P925" s="835">
        <v>8266.2000000000007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13</v>
      </c>
      <c r="B926" s="832" t="s">
        <v>1462</v>
      </c>
      <c r="C926" s="832" t="s">
        <v>1468</v>
      </c>
      <c r="D926" s="833" t="s">
        <v>2865</v>
      </c>
      <c r="E926" s="834" t="s">
        <v>1486</v>
      </c>
      <c r="F926" s="832" t="s">
        <v>1465</v>
      </c>
      <c r="G926" s="832" t="s">
        <v>1852</v>
      </c>
      <c r="H926" s="832" t="s">
        <v>577</v>
      </c>
      <c r="I926" s="832" t="s">
        <v>1853</v>
      </c>
      <c r="J926" s="832" t="s">
        <v>1854</v>
      </c>
      <c r="K926" s="832" t="s">
        <v>1855</v>
      </c>
      <c r="L926" s="835">
        <v>1697.06</v>
      </c>
      <c r="M926" s="835">
        <v>3394.12</v>
      </c>
      <c r="N926" s="832">
        <v>2</v>
      </c>
      <c r="O926" s="836">
        <v>1</v>
      </c>
      <c r="P926" s="835">
        <v>3394.12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13</v>
      </c>
      <c r="B927" s="832" t="s">
        <v>1462</v>
      </c>
      <c r="C927" s="832" t="s">
        <v>1468</v>
      </c>
      <c r="D927" s="833" t="s">
        <v>2865</v>
      </c>
      <c r="E927" s="834" t="s">
        <v>1486</v>
      </c>
      <c r="F927" s="832" t="s">
        <v>1465</v>
      </c>
      <c r="G927" s="832" t="s">
        <v>1852</v>
      </c>
      <c r="H927" s="832" t="s">
        <v>577</v>
      </c>
      <c r="I927" s="832" t="s">
        <v>1856</v>
      </c>
      <c r="J927" s="832" t="s">
        <v>1857</v>
      </c>
      <c r="K927" s="832" t="s">
        <v>1858</v>
      </c>
      <c r="L927" s="835">
        <v>453</v>
      </c>
      <c r="M927" s="835">
        <v>1812</v>
      </c>
      <c r="N927" s="832">
        <v>4</v>
      </c>
      <c r="O927" s="836">
        <v>2</v>
      </c>
      <c r="P927" s="835">
        <v>906</v>
      </c>
      <c r="Q927" s="837">
        <v>0.5</v>
      </c>
      <c r="R927" s="832">
        <v>2</v>
      </c>
      <c r="S927" s="837">
        <v>0.5</v>
      </c>
      <c r="T927" s="836">
        <v>1</v>
      </c>
      <c r="U927" s="838">
        <v>0.5</v>
      </c>
    </row>
    <row r="928" spans="1:21" ht="14.4" customHeight="1" x14ac:dyDescent="0.3">
      <c r="A928" s="831">
        <v>13</v>
      </c>
      <c r="B928" s="832" t="s">
        <v>1462</v>
      </c>
      <c r="C928" s="832" t="s">
        <v>1468</v>
      </c>
      <c r="D928" s="833" t="s">
        <v>2865</v>
      </c>
      <c r="E928" s="834" t="s">
        <v>1480</v>
      </c>
      <c r="F928" s="832" t="s">
        <v>1463</v>
      </c>
      <c r="G928" s="832" t="s">
        <v>1714</v>
      </c>
      <c r="H928" s="832" t="s">
        <v>612</v>
      </c>
      <c r="I928" s="832" t="s">
        <v>1724</v>
      </c>
      <c r="J928" s="832" t="s">
        <v>1725</v>
      </c>
      <c r="K928" s="832" t="s">
        <v>1726</v>
      </c>
      <c r="L928" s="835">
        <v>75.73</v>
      </c>
      <c r="M928" s="835">
        <v>75.73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13</v>
      </c>
      <c r="B929" s="832" t="s">
        <v>1462</v>
      </c>
      <c r="C929" s="832" t="s">
        <v>1468</v>
      </c>
      <c r="D929" s="833" t="s">
        <v>2865</v>
      </c>
      <c r="E929" s="834" t="s">
        <v>1488</v>
      </c>
      <c r="F929" s="832" t="s">
        <v>1463</v>
      </c>
      <c r="G929" s="832" t="s">
        <v>2233</v>
      </c>
      <c r="H929" s="832" t="s">
        <v>577</v>
      </c>
      <c r="I929" s="832" t="s">
        <v>2234</v>
      </c>
      <c r="J929" s="832" t="s">
        <v>2235</v>
      </c>
      <c r="K929" s="832" t="s">
        <v>2236</v>
      </c>
      <c r="L929" s="835">
        <v>31.09</v>
      </c>
      <c r="M929" s="835">
        <v>31.09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13</v>
      </c>
      <c r="B930" s="832" t="s">
        <v>1462</v>
      </c>
      <c r="C930" s="832" t="s">
        <v>1468</v>
      </c>
      <c r="D930" s="833" t="s">
        <v>2865</v>
      </c>
      <c r="E930" s="834" t="s">
        <v>1488</v>
      </c>
      <c r="F930" s="832" t="s">
        <v>1463</v>
      </c>
      <c r="G930" s="832" t="s">
        <v>1735</v>
      </c>
      <c r="H930" s="832" t="s">
        <v>577</v>
      </c>
      <c r="I930" s="832" t="s">
        <v>2496</v>
      </c>
      <c r="J930" s="832" t="s">
        <v>2497</v>
      </c>
      <c r="K930" s="832" t="s">
        <v>2498</v>
      </c>
      <c r="L930" s="835">
        <v>200.23</v>
      </c>
      <c r="M930" s="835">
        <v>400.46</v>
      </c>
      <c r="N930" s="832">
        <v>2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13</v>
      </c>
      <c r="B931" s="832" t="s">
        <v>1462</v>
      </c>
      <c r="C931" s="832" t="s">
        <v>1468</v>
      </c>
      <c r="D931" s="833" t="s">
        <v>2865</v>
      </c>
      <c r="E931" s="834" t="s">
        <v>1488</v>
      </c>
      <c r="F931" s="832" t="s">
        <v>1463</v>
      </c>
      <c r="G931" s="832" t="s">
        <v>1524</v>
      </c>
      <c r="H931" s="832" t="s">
        <v>612</v>
      </c>
      <c r="I931" s="832" t="s">
        <v>1525</v>
      </c>
      <c r="J931" s="832" t="s">
        <v>1526</v>
      </c>
      <c r="K931" s="832" t="s">
        <v>1527</v>
      </c>
      <c r="L931" s="835">
        <v>103.8</v>
      </c>
      <c r="M931" s="835">
        <v>622.79999999999995</v>
      </c>
      <c r="N931" s="832">
        <v>6</v>
      </c>
      <c r="O931" s="836">
        <v>3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13</v>
      </c>
      <c r="B932" s="832" t="s">
        <v>1462</v>
      </c>
      <c r="C932" s="832" t="s">
        <v>1468</v>
      </c>
      <c r="D932" s="833" t="s">
        <v>2865</v>
      </c>
      <c r="E932" s="834" t="s">
        <v>1488</v>
      </c>
      <c r="F932" s="832" t="s">
        <v>1463</v>
      </c>
      <c r="G932" s="832" t="s">
        <v>1524</v>
      </c>
      <c r="H932" s="832" t="s">
        <v>612</v>
      </c>
      <c r="I932" s="832" t="s">
        <v>1528</v>
      </c>
      <c r="J932" s="832" t="s">
        <v>1526</v>
      </c>
      <c r="K932" s="832" t="s">
        <v>1407</v>
      </c>
      <c r="L932" s="835">
        <v>129.75</v>
      </c>
      <c r="M932" s="835">
        <v>129.75</v>
      </c>
      <c r="N932" s="832">
        <v>1</v>
      </c>
      <c r="O932" s="836">
        <v>0.5</v>
      </c>
      <c r="P932" s="835">
        <v>129.75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13</v>
      </c>
      <c r="B933" s="832" t="s">
        <v>1462</v>
      </c>
      <c r="C933" s="832" t="s">
        <v>1468</v>
      </c>
      <c r="D933" s="833" t="s">
        <v>2865</v>
      </c>
      <c r="E933" s="834" t="s">
        <v>1488</v>
      </c>
      <c r="F933" s="832" t="s">
        <v>1463</v>
      </c>
      <c r="G933" s="832" t="s">
        <v>1550</v>
      </c>
      <c r="H933" s="832" t="s">
        <v>577</v>
      </c>
      <c r="I933" s="832" t="s">
        <v>2499</v>
      </c>
      <c r="J933" s="832" t="s">
        <v>1552</v>
      </c>
      <c r="K933" s="832" t="s">
        <v>1558</v>
      </c>
      <c r="L933" s="835">
        <v>85.27</v>
      </c>
      <c r="M933" s="835">
        <v>170.54</v>
      </c>
      <c r="N933" s="832">
        <v>2</v>
      </c>
      <c r="O933" s="836">
        <v>2</v>
      </c>
      <c r="P933" s="835">
        <v>85.27</v>
      </c>
      <c r="Q933" s="837">
        <v>0.5</v>
      </c>
      <c r="R933" s="832">
        <v>1</v>
      </c>
      <c r="S933" s="837">
        <v>0.5</v>
      </c>
      <c r="T933" s="836">
        <v>1</v>
      </c>
      <c r="U933" s="838">
        <v>0.5</v>
      </c>
    </row>
    <row r="934" spans="1:21" ht="14.4" customHeight="1" x14ac:dyDescent="0.3">
      <c r="A934" s="831">
        <v>13</v>
      </c>
      <c r="B934" s="832" t="s">
        <v>1462</v>
      </c>
      <c r="C934" s="832" t="s">
        <v>1468</v>
      </c>
      <c r="D934" s="833" t="s">
        <v>2865</v>
      </c>
      <c r="E934" s="834" t="s">
        <v>1488</v>
      </c>
      <c r="F934" s="832" t="s">
        <v>1463</v>
      </c>
      <c r="G934" s="832" t="s">
        <v>1559</v>
      </c>
      <c r="H934" s="832" t="s">
        <v>577</v>
      </c>
      <c r="I934" s="832" t="s">
        <v>2500</v>
      </c>
      <c r="J934" s="832" t="s">
        <v>2501</v>
      </c>
      <c r="K934" s="832" t="s">
        <v>1561</v>
      </c>
      <c r="L934" s="835">
        <v>0</v>
      </c>
      <c r="M934" s="835">
        <v>0</v>
      </c>
      <c r="N934" s="832">
        <v>2</v>
      </c>
      <c r="O934" s="836">
        <v>1</v>
      </c>
      <c r="P934" s="835">
        <v>0</v>
      </c>
      <c r="Q934" s="837"/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13</v>
      </c>
      <c r="B935" s="832" t="s">
        <v>1462</v>
      </c>
      <c r="C935" s="832" t="s">
        <v>1468</v>
      </c>
      <c r="D935" s="833" t="s">
        <v>2865</v>
      </c>
      <c r="E935" s="834" t="s">
        <v>1488</v>
      </c>
      <c r="F935" s="832" t="s">
        <v>1463</v>
      </c>
      <c r="G935" s="832" t="s">
        <v>1566</v>
      </c>
      <c r="H935" s="832" t="s">
        <v>577</v>
      </c>
      <c r="I935" s="832" t="s">
        <v>1567</v>
      </c>
      <c r="J935" s="832" t="s">
        <v>1568</v>
      </c>
      <c r="K935" s="832" t="s">
        <v>674</v>
      </c>
      <c r="L935" s="835">
        <v>75.819999999999993</v>
      </c>
      <c r="M935" s="835">
        <v>303.27999999999997</v>
      </c>
      <c r="N935" s="832">
        <v>4</v>
      </c>
      <c r="O935" s="836">
        <v>2.5</v>
      </c>
      <c r="P935" s="835">
        <v>227.45999999999998</v>
      </c>
      <c r="Q935" s="837">
        <v>0.75</v>
      </c>
      <c r="R935" s="832">
        <v>3</v>
      </c>
      <c r="S935" s="837">
        <v>0.75</v>
      </c>
      <c r="T935" s="836">
        <v>2</v>
      </c>
      <c r="U935" s="838">
        <v>0.8</v>
      </c>
    </row>
    <row r="936" spans="1:21" ht="14.4" customHeight="1" x14ac:dyDescent="0.3">
      <c r="A936" s="831">
        <v>13</v>
      </c>
      <c r="B936" s="832" t="s">
        <v>1462</v>
      </c>
      <c r="C936" s="832" t="s">
        <v>1468</v>
      </c>
      <c r="D936" s="833" t="s">
        <v>2865</v>
      </c>
      <c r="E936" s="834" t="s">
        <v>1488</v>
      </c>
      <c r="F936" s="832" t="s">
        <v>1463</v>
      </c>
      <c r="G936" s="832" t="s">
        <v>1566</v>
      </c>
      <c r="H936" s="832" t="s">
        <v>577</v>
      </c>
      <c r="I936" s="832" t="s">
        <v>1569</v>
      </c>
      <c r="J936" s="832" t="s">
        <v>1568</v>
      </c>
      <c r="K936" s="832" t="s">
        <v>1044</v>
      </c>
      <c r="L936" s="835">
        <v>78.33</v>
      </c>
      <c r="M936" s="835">
        <v>156.66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13</v>
      </c>
      <c r="B937" s="832" t="s">
        <v>1462</v>
      </c>
      <c r="C937" s="832" t="s">
        <v>1468</v>
      </c>
      <c r="D937" s="833" t="s">
        <v>2865</v>
      </c>
      <c r="E937" s="834" t="s">
        <v>1488</v>
      </c>
      <c r="F937" s="832" t="s">
        <v>1463</v>
      </c>
      <c r="G937" s="832" t="s">
        <v>1566</v>
      </c>
      <c r="H937" s="832" t="s">
        <v>577</v>
      </c>
      <c r="I937" s="832" t="s">
        <v>1571</v>
      </c>
      <c r="J937" s="832" t="s">
        <v>1572</v>
      </c>
      <c r="K937" s="832" t="s">
        <v>1044</v>
      </c>
      <c r="L937" s="835">
        <v>78.33</v>
      </c>
      <c r="M937" s="835">
        <v>78.33</v>
      </c>
      <c r="N937" s="832">
        <v>1</v>
      </c>
      <c r="O937" s="836">
        <v>1</v>
      </c>
      <c r="P937" s="835">
        <v>78.33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13</v>
      </c>
      <c r="B938" s="832" t="s">
        <v>1462</v>
      </c>
      <c r="C938" s="832" t="s">
        <v>1468</v>
      </c>
      <c r="D938" s="833" t="s">
        <v>2865</v>
      </c>
      <c r="E938" s="834" t="s">
        <v>1488</v>
      </c>
      <c r="F938" s="832" t="s">
        <v>1463</v>
      </c>
      <c r="G938" s="832" t="s">
        <v>1573</v>
      </c>
      <c r="H938" s="832" t="s">
        <v>577</v>
      </c>
      <c r="I938" s="832" t="s">
        <v>1582</v>
      </c>
      <c r="J938" s="832" t="s">
        <v>1583</v>
      </c>
      <c r="K938" s="832" t="s">
        <v>1584</v>
      </c>
      <c r="L938" s="835">
        <v>29.39</v>
      </c>
      <c r="M938" s="835">
        <v>29.39</v>
      </c>
      <c r="N938" s="832">
        <v>1</v>
      </c>
      <c r="O938" s="836">
        <v>0.5</v>
      </c>
      <c r="P938" s="835">
        <v>29.39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13</v>
      </c>
      <c r="B939" s="832" t="s">
        <v>1462</v>
      </c>
      <c r="C939" s="832" t="s">
        <v>1468</v>
      </c>
      <c r="D939" s="833" t="s">
        <v>2865</v>
      </c>
      <c r="E939" s="834" t="s">
        <v>1488</v>
      </c>
      <c r="F939" s="832" t="s">
        <v>1463</v>
      </c>
      <c r="G939" s="832" t="s">
        <v>1573</v>
      </c>
      <c r="H939" s="832" t="s">
        <v>577</v>
      </c>
      <c r="I939" s="832" t="s">
        <v>1754</v>
      </c>
      <c r="J939" s="832" t="s">
        <v>1583</v>
      </c>
      <c r="K939" s="832" t="s">
        <v>1755</v>
      </c>
      <c r="L939" s="835">
        <v>88.16</v>
      </c>
      <c r="M939" s="835">
        <v>176.32</v>
      </c>
      <c r="N939" s="832">
        <v>2</v>
      </c>
      <c r="O939" s="836">
        <v>2</v>
      </c>
      <c r="P939" s="835">
        <v>88.16</v>
      </c>
      <c r="Q939" s="837">
        <v>0.5</v>
      </c>
      <c r="R939" s="832">
        <v>1</v>
      </c>
      <c r="S939" s="837">
        <v>0.5</v>
      </c>
      <c r="T939" s="836">
        <v>1</v>
      </c>
      <c r="U939" s="838">
        <v>0.5</v>
      </c>
    </row>
    <row r="940" spans="1:21" ht="14.4" customHeight="1" x14ac:dyDescent="0.3">
      <c r="A940" s="831">
        <v>13</v>
      </c>
      <c r="B940" s="832" t="s">
        <v>1462</v>
      </c>
      <c r="C940" s="832" t="s">
        <v>1468</v>
      </c>
      <c r="D940" s="833" t="s">
        <v>2865</v>
      </c>
      <c r="E940" s="834" t="s">
        <v>1488</v>
      </c>
      <c r="F940" s="832" t="s">
        <v>1463</v>
      </c>
      <c r="G940" s="832" t="s">
        <v>1573</v>
      </c>
      <c r="H940" s="832" t="s">
        <v>577</v>
      </c>
      <c r="I940" s="832" t="s">
        <v>1587</v>
      </c>
      <c r="J940" s="832" t="s">
        <v>1583</v>
      </c>
      <c r="K940" s="832" t="s">
        <v>1588</v>
      </c>
      <c r="L940" s="835">
        <v>23.51</v>
      </c>
      <c r="M940" s="835">
        <v>23.51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13</v>
      </c>
      <c r="B941" s="832" t="s">
        <v>1462</v>
      </c>
      <c r="C941" s="832" t="s">
        <v>1468</v>
      </c>
      <c r="D941" s="833" t="s">
        <v>2865</v>
      </c>
      <c r="E941" s="834" t="s">
        <v>1488</v>
      </c>
      <c r="F941" s="832" t="s">
        <v>1463</v>
      </c>
      <c r="G941" s="832" t="s">
        <v>1589</v>
      </c>
      <c r="H941" s="832" t="s">
        <v>577</v>
      </c>
      <c r="I941" s="832" t="s">
        <v>1590</v>
      </c>
      <c r="J941" s="832" t="s">
        <v>1591</v>
      </c>
      <c r="K941" s="832" t="s">
        <v>1592</v>
      </c>
      <c r="L941" s="835">
        <v>0</v>
      </c>
      <c r="M941" s="835">
        <v>0</v>
      </c>
      <c r="N941" s="832">
        <v>1</v>
      </c>
      <c r="O941" s="836">
        <v>1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13</v>
      </c>
      <c r="B942" s="832" t="s">
        <v>1462</v>
      </c>
      <c r="C942" s="832" t="s">
        <v>1468</v>
      </c>
      <c r="D942" s="833" t="s">
        <v>2865</v>
      </c>
      <c r="E942" s="834" t="s">
        <v>1488</v>
      </c>
      <c r="F942" s="832" t="s">
        <v>1463</v>
      </c>
      <c r="G942" s="832" t="s">
        <v>1589</v>
      </c>
      <c r="H942" s="832" t="s">
        <v>577</v>
      </c>
      <c r="I942" s="832" t="s">
        <v>1593</v>
      </c>
      <c r="J942" s="832" t="s">
        <v>852</v>
      </c>
      <c r="K942" s="832" t="s">
        <v>639</v>
      </c>
      <c r="L942" s="835">
        <v>42.05</v>
      </c>
      <c r="M942" s="835">
        <v>420.50000000000006</v>
      </c>
      <c r="N942" s="832">
        <v>10</v>
      </c>
      <c r="O942" s="836">
        <v>10</v>
      </c>
      <c r="P942" s="835">
        <v>378.45000000000005</v>
      </c>
      <c r="Q942" s="837">
        <v>0.9</v>
      </c>
      <c r="R942" s="832">
        <v>9</v>
      </c>
      <c r="S942" s="837">
        <v>0.9</v>
      </c>
      <c r="T942" s="836">
        <v>9</v>
      </c>
      <c r="U942" s="838">
        <v>0.9</v>
      </c>
    </row>
    <row r="943" spans="1:21" ht="14.4" customHeight="1" x14ac:dyDescent="0.3">
      <c r="A943" s="831">
        <v>13</v>
      </c>
      <c r="B943" s="832" t="s">
        <v>1462</v>
      </c>
      <c r="C943" s="832" t="s">
        <v>1468</v>
      </c>
      <c r="D943" s="833" t="s">
        <v>2865</v>
      </c>
      <c r="E943" s="834" t="s">
        <v>1488</v>
      </c>
      <c r="F943" s="832" t="s">
        <v>1463</v>
      </c>
      <c r="G943" s="832" t="s">
        <v>2036</v>
      </c>
      <c r="H943" s="832" t="s">
        <v>577</v>
      </c>
      <c r="I943" s="832" t="s">
        <v>2502</v>
      </c>
      <c r="J943" s="832" t="s">
        <v>2503</v>
      </c>
      <c r="K943" s="832" t="s">
        <v>2504</v>
      </c>
      <c r="L943" s="835">
        <v>80.7</v>
      </c>
      <c r="M943" s="835">
        <v>80.7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13</v>
      </c>
      <c r="B944" s="832" t="s">
        <v>1462</v>
      </c>
      <c r="C944" s="832" t="s">
        <v>1468</v>
      </c>
      <c r="D944" s="833" t="s">
        <v>2865</v>
      </c>
      <c r="E944" s="834" t="s">
        <v>1488</v>
      </c>
      <c r="F944" s="832" t="s">
        <v>1463</v>
      </c>
      <c r="G944" s="832" t="s">
        <v>1603</v>
      </c>
      <c r="H944" s="832" t="s">
        <v>577</v>
      </c>
      <c r="I944" s="832" t="s">
        <v>1607</v>
      </c>
      <c r="J944" s="832" t="s">
        <v>1605</v>
      </c>
      <c r="K944" s="832" t="s">
        <v>1608</v>
      </c>
      <c r="L944" s="835">
        <v>159.16999999999999</v>
      </c>
      <c r="M944" s="835">
        <v>159.16999999999999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13</v>
      </c>
      <c r="B945" s="832" t="s">
        <v>1462</v>
      </c>
      <c r="C945" s="832" t="s">
        <v>1468</v>
      </c>
      <c r="D945" s="833" t="s">
        <v>2865</v>
      </c>
      <c r="E945" s="834" t="s">
        <v>1488</v>
      </c>
      <c r="F945" s="832" t="s">
        <v>1463</v>
      </c>
      <c r="G945" s="832" t="s">
        <v>1603</v>
      </c>
      <c r="H945" s="832" t="s">
        <v>577</v>
      </c>
      <c r="I945" s="832" t="s">
        <v>2505</v>
      </c>
      <c r="J945" s="832" t="s">
        <v>1605</v>
      </c>
      <c r="K945" s="832" t="s">
        <v>2506</v>
      </c>
      <c r="L945" s="835">
        <v>79.58</v>
      </c>
      <c r="M945" s="835">
        <v>79.58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13</v>
      </c>
      <c r="B946" s="832" t="s">
        <v>1462</v>
      </c>
      <c r="C946" s="832" t="s">
        <v>1468</v>
      </c>
      <c r="D946" s="833" t="s">
        <v>2865</v>
      </c>
      <c r="E946" s="834" t="s">
        <v>1488</v>
      </c>
      <c r="F946" s="832" t="s">
        <v>1463</v>
      </c>
      <c r="G946" s="832" t="s">
        <v>1603</v>
      </c>
      <c r="H946" s="832" t="s">
        <v>577</v>
      </c>
      <c r="I946" s="832" t="s">
        <v>1609</v>
      </c>
      <c r="J946" s="832" t="s">
        <v>1605</v>
      </c>
      <c r="K946" s="832" t="s">
        <v>1610</v>
      </c>
      <c r="L946" s="835">
        <v>477.5</v>
      </c>
      <c r="M946" s="835">
        <v>477.5</v>
      </c>
      <c r="N946" s="832">
        <v>1</v>
      </c>
      <c r="O946" s="836">
        <v>1</v>
      </c>
      <c r="P946" s="835">
        <v>477.5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13</v>
      </c>
      <c r="B947" s="832" t="s">
        <v>1462</v>
      </c>
      <c r="C947" s="832" t="s">
        <v>1468</v>
      </c>
      <c r="D947" s="833" t="s">
        <v>2865</v>
      </c>
      <c r="E947" s="834" t="s">
        <v>1488</v>
      </c>
      <c r="F947" s="832" t="s">
        <v>1463</v>
      </c>
      <c r="G947" s="832" t="s">
        <v>1614</v>
      </c>
      <c r="H947" s="832" t="s">
        <v>577</v>
      </c>
      <c r="I947" s="832" t="s">
        <v>1618</v>
      </c>
      <c r="J947" s="832" t="s">
        <v>1619</v>
      </c>
      <c r="K947" s="832" t="s">
        <v>1620</v>
      </c>
      <c r="L947" s="835">
        <v>140.96</v>
      </c>
      <c r="M947" s="835">
        <v>140.96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13</v>
      </c>
      <c r="B948" s="832" t="s">
        <v>1462</v>
      </c>
      <c r="C948" s="832" t="s">
        <v>1468</v>
      </c>
      <c r="D948" s="833" t="s">
        <v>2865</v>
      </c>
      <c r="E948" s="834" t="s">
        <v>1488</v>
      </c>
      <c r="F948" s="832" t="s">
        <v>1463</v>
      </c>
      <c r="G948" s="832" t="s">
        <v>1625</v>
      </c>
      <c r="H948" s="832" t="s">
        <v>577</v>
      </c>
      <c r="I948" s="832" t="s">
        <v>1626</v>
      </c>
      <c r="J948" s="832" t="s">
        <v>1627</v>
      </c>
      <c r="K948" s="832" t="s">
        <v>1628</v>
      </c>
      <c r="L948" s="835">
        <v>121.07</v>
      </c>
      <c r="M948" s="835">
        <v>121.07</v>
      </c>
      <c r="N948" s="832">
        <v>1</v>
      </c>
      <c r="O948" s="836">
        <v>0.5</v>
      </c>
      <c r="P948" s="835">
        <v>121.07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13</v>
      </c>
      <c r="B949" s="832" t="s">
        <v>1462</v>
      </c>
      <c r="C949" s="832" t="s">
        <v>1468</v>
      </c>
      <c r="D949" s="833" t="s">
        <v>2865</v>
      </c>
      <c r="E949" s="834" t="s">
        <v>1488</v>
      </c>
      <c r="F949" s="832" t="s">
        <v>1463</v>
      </c>
      <c r="G949" s="832" t="s">
        <v>1629</v>
      </c>
      <c r="H949" s="832" t="s">
        <v>577</v>
      </c>
      <c r="I949" s="832" t="s">
        <v>2507</v>
      </c>
      <c r="J949" s="832" t="s">
        <v>1631</v>
      </c>
      <c r="K949" s="832" t="s">
        <v>2508</v>
      </c>
      <c r="L949" s="835">
        <v>88.3</v>
      </c>
      <c r="M949" s="835">
        <v>88.3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13</v>
      </c>
      <c r="B950" s="832" t="s">
        <v>1462</v>
      </c>
      <c r="C950" s="832" t="s">
        <v>1468</v>
      </c>
      <c r="D950" s="833" t="s">
        <v>2865</v>
      </c>
      <c r="E950" s="834" t="s">
        <v>1488</v>
      </c>
      <c r="F950" s="832" t="s">
        <v>1463</v>
      </c>
      <c r="G950" s="832" t="s">
        <v>2188</v>
      </c>
      <c r="H950" s="832" t="s">
        <v>577</v>
      </c>
      <c r="I950" s="832" t="s">
        <v>2509</v>
      </c>
      <c r="J950" s="832" t="s">
        <v>2190</v>
      </c>
      <c r="K950" s="832" t="s">
        <v>2510</v>
      </c>
      <c r="L950" s="835">
        <v>0</v>
      </c>
      <c r="M950" s="835">
        <v>0</v>
      </c>
      <c r="N950" s="832">
        <v>1</v>
      </c>
      <c r="O950" s="836">
        <v>1</v>
      </c>
      <c r="P950" s="835">
        <v>0</v>
      </c>
      <c r="Q950" s="837"/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13</v>
      </c>
      <c r="B951" s="832" t="s">
        <v>1462</v>
      </c>
      <c r="C951" s="832" t="s">
        <v>1468</v>
      </c>
      <c r="D951" s="833" t="s">
        <v>2865</v>
      </c>
      <c r="E951" s="834" t="s">
        <v>1488</v>
      </c>
      <c r="F951" s="832" t="s">
        <v>1463</v>
      </c>
      <c r="G951" s="832" t="s">
        <v>2044</v>
      </c>
      <c r="H951" s="832" t="s">
        <v>577</v>
      </c>
      <c r="I951" s="832" t="s">
        <v>2045</v>
      </c>
      <c r="J951" s="832" t="s">
        <v>846</v>
      </c>
      <c r="K951" s="832" t="s">
        <v>2046</v>
      </c>
      <c r="L951" s="835">
        <v>107.27</v>
      </c>
      <c r="M951" s="835">
        <v>321.81</v>
      </c>
      <c r="N951" s="832">
        <v>3</v>
      </c>
      <c r="O951" s="836">
        <v>1</v>
      </c>
      <c r="P951" s="835">
        <v>321.81</v>
      </c>
      <c r="Q951" s="837">
        <v>1</v>
      </c>
      <c r="R951" s="832">
        <v>3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13</v>
      </c>
      <c r="B952" s="832" t="s">
        <v>1462</v>
      </c>
      <c r="C952" s="832" t="s">
        <v>1468</v>
      </c>
      <c r="D952" s="833" t="s">
        <v>2865</v>
      </c>
      <c r="E952" s="834" t="s">
        <v>1488</v>
      </c>
      <c r="F952" s="832" t="s">
        <v>1463</v>
      </c>
      <c r="G952" s="832" t="s">
        <v>2474</v>
      </c>
      <c r="H952" s="832" t="s">
        <v>577</v>
      </c>
      <c r="I952" s="832" t="s">
        <v>2511</v>
      </c>
      <c r="J952" s="832" t="s">
        <v>2476</v>
      </c>
      <c r="K952" s="832" t="s">
        <v>2512</v>
      </c>
      <c r="L952" s="835">
        <v>868.37</v>
      </c>
      <c r="M952" s="835">
        <v>1736.74</v>
      </c>
      <c r="N952" s="832">
        <v>2</v>
      </c>
      <c r="O952" s="836">
        <v>1</v>
      </c>
      <c r="P952" s="835">
        <v>1736.74</v>
      </c>
      <c r="Q952" s="837">
        <v>1</v>
      </c>
      <c r="R952" s="832">
        <v>2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13</v>
      </c>
      <c r="B953" s="832" t="s">
        <v>1462</v>
      </c>
      <c r="C953" s="832" t="s">
        <v>1468</v>
      </c>
      <c r="D953" s="833" t="s">
        <v>2865</v>
      </c>
      <c r="E953" s="834" t="s">
        <v>1488</v>
      </c>
      <c r="F953" s="832" t="s">
        <v>1463</v>
      </c>
      <c r="G953" s="832" t="s">
        <v>1637</v>
      </c>
      <c r="H953" s="832" t="s">
        <v>577</v>
      </c>
      <c r="I953" s="832" t="s">
        <v>1638</v>
      </c>
      <c r="J953" s="832" t="s">
        <v>1058</v>
      </c>
      <c r="K953" s="832" t="s">
        <v>1639</v>
      </c>
      <c r="L953" s="835">
        <v>48.09</v>
      </c>
      <c r="M953" s="835">
        <v>144.27000000000001</v>
      </c>
      <c r="N953" s="832">
        <v>3</v>
      </c>
      <c r="O953" s="836">
        <v>2.5</v>
      </c>
      <c r="P953" s="835">
        <v>96.18</v>
      </c>
      <c r="Q953" s="837">
        <v>0.66666666666666663</v>
      </c>
      <c r="R953" s="832">
        <v>2</v>
      </c>
      <c r="S953" s="837">
        <v>0.66666666666666663</v>
      </c>
      <c r="T953" s="836">
        <v>1.5</v>
      </c>
      <c r="U953" s="838">
        <v>0.6</v>
      </c>
    </row>
    <row r="954" spans="1:21" ht="14.4" customHeight="1" x14ac:dyDescent="0.3">
      <c r="A954" s="831">
        <v>13</v>
      </c>
      <c r="B954" s="832" t="s">
        <v>1462</v>
      </c>
      <c r="C954" s="832" t="s">
        <v>1468</v>
      </c>
      <c r="D954" s="833" t="s">
        <v>2865</v>
      </c>
      <c r="E954" s="834" t="s">
        <v>1488</v>
      </c>
      <c r="F954" s="832" t="s">
        <v>1463</v>
      </c>
      <c r="G954" s="832" t="s">
        <v>1637</v>
      </c>
      <c r="H954" s="832" t="s">
        <v>577</v>
      </c>
      <c r="I954" s="832" t="s">
        <v>1640</v>
      </c>
      <c r="J954" s="832" t="s">
        <v>1058</v>
      </c>
      <c r="K954" s="832" t="s">
        <v>1641</v>
      </c>
      <c r="L954" s="835">
        <v>64.36</v>
      </c>
      <c r="M954" s="835">
        <v>64.36</v>
      </c>
      <c r="N954" s="832">
        <v>1</v>
      </c>
      <c r="O954" s="836">
        <v>0.5</v>
      </c>
      <c r="P954" s="835">
        <v>64.36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13</v>
      </c>
      <c r="B955" s="832" t="s">
        <v>1462</v>
      </c>
      <c r="C955" s="832" t="s">
        <v>1468</v>
      </c>
      <c r="D955" s="833" t="s">
        <v>2865</v>
      </c>
      <c r="E955" s="834" t="s">
        <v>1488</v>
      </c>
      <c r="F955" s="832" t="s">
        <v>1463</v>
      </c>
      <c r="G955" s="832" t="s">
        <v>1788</v>
      </c>
      <c r="H955" s="832" t="s">
        <v>577</v>
      </c>
      <c r="I955" s="832" t="s">
        <v>2200</v>
      </c>
      <c r="J955" s="832" t="s">
        <v>1790</v>
      </c>
      <c r="K955" s="832" t="s">
        <v>2201</v>
      </c>
      <c r="L955" s="835">
        <v>132.97999999999999</v>
      </c>
      <c r="M955" s="835">
        <v>265.95999999999998</v>
      </c>
      <c r="N955" s="832">
        <v>2</v>
      </c>
      <c r="O955" s="836">
        <v>2</v>
      </c>
      <c r="P955" s="835">
        <v>265.95999999999998</v>
      </c>
      <c r="Q955" s="837">
        <v>1</v>
      </c>
      <c r="R955" s="832">
        <v>2</v>
      </c>
      <c r="S955" s="837">
        <v>1</v>
      </c>
      <c r="T955" s="836">
        <v>2</v>
      </c>
      <c r="U955" s="838">
        <v>1</v>
      </c>
    </row>
    <row r="956" spans="1:21" ht="14.4" customHeight="1" x14ac:dyDescent="0.3">
      <c r="A956" s="831">
        <v>13</v>
      </c>
      <c r="B956" s="832" t="s">
        <v>1462</v>
      </c>
      <c r="C956" s="832" t="s">
        <v>1468</v>
      </c>
      <c r="D956" s="833" t="s">
        <v>2865</v>
      </c>
      <c r="E956" s="834" t="s">
        <v>1488</v>
      </c>
      <c r="F956" s="832" t="s">
        <v>1463</v>
      </c>
      <c r="G956" s="832" t="s">
        <v>1648</v>
      </c>
      <c r="H956" s="832" t="s">
        <v>577</v>
      </c>
      <c r="I956" s="832" t="s">
        <v>1649</v>
      </c>
      <c r="J956" s="832" t="s">
        <v>892</v>
      </c>
      <c r="K956" s="832" t="s">
        <v>1650</v>
      </c>
      <c r="L956" s="835">
        <v>147.85</v>
      </c>
      <c r="M956" s="835">
        <v>887.1</v>
      </c>
      <c r="N956" s="832">
        <v>6</v>
      </c>
      <c r="O956" s="836">
        <v>5.5</v>
      </c>
      <c r="P956" s="835">
        <v>739.25</v>
      </c>
      <c r="Q956" s="837">
        <v>0.83333333333333326</v>
      </c>
      <c r="R956" s="832">
        <v>5</v>
      </c>
      <c r="S956" s="837">
        <v>0.83333333333333337</v>
      </c>
      <c r="T956" s="836">
        <v>4.5</v>
      </c>
      <c r="U956" s="838">
        <v>0.81818181818181823</v>
      </c>
    </row>
    <row r="957" spans="1:21" ht="14.4" customHeight="1" x14ac:dyDescent="0.3">
      <c r="A957" s="831">
        <v>13</v>
      </c>
      <c r="B957" s="832" t="s">
        <v>1462</v>
      </c>
      <c r="C957" s="832" t="s">
        <v>1468</v>
      </c>
      <c r="D957" s="833" t="s">
        <v>2865</v>
      </c>
      <c r="E957" s="834" t="s">
        <v>1488</v>
      </c>
      <c r="F957" s="832" t="s">
        <v>1463</v>
      </c>
      <c r="G957" s="832" t="s">
        <v>1651</v>
      </c>
      <c r="H957" s="832" t="s">
        <v>612</v>
      </c>
      <c r="I957" s="832" t="s">
        <v>1434</v>
      </c>
      <c r="J957" s="832" t="s">
        <v>1432</v>
      </c>
      <c r="K957" s="832" t="s">
        <v>1435</v>
      </c>
      <c r="L957" s="835">
        <v>176.32</v>
      </c>
      <c r="M957" s="835">
        <v>528.96</v>
      </c>
      <c r="N957" s="832">
        <v>3</v>
      </c>
      <c r="O957" s="836">
        <v>2</v>
      </c>
      <c r="P957" s="835">
        <v>352.64</v>
      </c>
      <c r="Q957" s="837">
        <v>0.66666666666666663</v>
      </c>
      <c r="R957" s="832">
        <v>2</v>
      </c>
      <c r="S957" s="837">
        <v>0.66666666666666663</v>
      </c>
      <c r="T957" s="836">
        <v>1</v>
      </c>
      <c r="U957" s="838">
        <v>0.5</v>
      </c>
    </row>
    <row r="958" spans="1:21" ht="14.4" customHeight="1" x14ac:dyDescent="0.3">
      <c r="A958" s="831">
        <v>13</v>
      </c>
      <c r="B958" s="832" t="s">
        <v>1462</v>
      </c>
      <c r="C958" s="832" t="s">
        <v>1468</v>
      </c>
      <c r="D958" s="833" t="s">
        <v>2865</v>
      </c>
      <c r="E958" s="834" t="s">
        <v>1488</v>
      </c>
      <c r="F958" s="832" t="s">
        <v>1463</v>
      </c>
      <c r="G958" s="832" t="s">
        <v>2058</v>
      </c>
      <c r="H958" s="832" t="s">
        <v>577</v>
      </c>
      <c r="I958" s="832" t="s">
        <v>2059</v>
      </c>
      <c r="J958" s="832" t="s">
        <v>709</v>
      </c>
      <c r="K958" s="832" t="s">
        <v>2060</v>
      </c>
      <c r="L958" s="835">
        <v>38.56</v>
      </c>
      <c r="M958" s="835">
        <v>38.56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13</v>
      </c>
      <c r="B959" s="832" t="s">
        <v>1462</v>
      </c>
      <c r="C959" s="832" t="s">
        <v>1468</v>
      </c>
      <c r="D959" s="833" t="s">
        <v>2865</v>
      </c>
      <c r="E959" s="834" t="s">
        <v>1488</v>
      </c>
      <c r="F959" s="832" t="s">
        <v>1463</v>
      </c>
      <c r="G959" s="832" t="s">
        <v>2120</v>
      </c>
      <c r="H959" s="832" t="s">
        <v>577</v>
      </c>
      <c r="I959" s="832" t="s">
        <v>2513</v>
      </c>
      <c r="J959" s="832" t="s">
        <v>2514</v>
      </c>
      <c r="K959" s="832" t="s">
        <v>2324</v>
      </c>
      <c r="L959" s="835">
        <v>73.45</v>
      </c>
      <c r="M959" s="835">
        <v>73.45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13</v>
      </c>
      <c r="B960" s="832" t="s">
        <v>1462</v>
      </c>
      <c r="C960" s="832" t="s">
        <v>1468</v>
      </c>
      <c r="D960" s="833" t="s">
        <v>2865</v>
      </c>
      <c r="E960" s="834" t="s">
        <v>1488</v>
      </c>
      <c r="F960" s="832" t="s">
        <v>1463</v>
      </c>
      <c r="G960" s="832" t="s">
        <v>1656</v>
      </c>
      <c r="H960" s="832" t="s">
        <v>612</v>
      </c>
      <c r="I960" s="832" t="s">
        <v>1413</v>
      </c>
      <c r="J960" s="832" t="s">
        <v>1414</v>
      </c>
      <c r="K960" s="832" t="s">
        <v>1415</v>
      </c>
      <c r="L960" s="835">
        <v>141.25</v>
      </c>
      <c r="M960" s="835">
        <v>1271.25</v>
      </c>
      <c r="N960" s="832">
        <v>9</v>
      </c>
      <c r="O960" s="836">
        <v>6</v>
      </c>
      <c r="P960" s="835">
        <v>1130</v>
      </c>
      <c r="Q960" s="837">
        <v>0.88888888888888884</v>
      </c>
      <c r="R960" s="832">
        <v>8</v>
      </c>
      <c r="S960" s="837">
        <v>0.88888888888888884</v>
      </c>
      <c r="T960" s="836">
        <v>5</v>
      </c>
      <c r="U960" s="838">
        <v>0.83333333333333337</v>
      </c>
    </row>
    <row r="961" spans="1:21" ht="14.4" customHeight="1" x14ac:dyDescent="0.3">
      <c r="A961" s="831">
        <v>13</v>
      </c>
      <c r="B961" s="832" t="s">
        <v>1462</v>
      </c>
      <c r="C961" s="832" t="s">
        <v>1468</v>
      </c>
      <c r="D961" s="833" t="s">
        <v>2865</v>
      </c>
      <c r="E961" s="834" t="s">
        <v>1488</v>
      </c>
      <c r="F961" s="832" t="s">
        <v>1463</v>
      </c>
      <c r="G961" s="832" t="s">
        <v>1666</v>
      </c>
      <c r="H961" s="832" t="s">
        <v>577</v>
      </c>
      <c r="I961" s="832" t="s">
        <v>1667</v>
      </c>
      <c r="J961" s="832" t="s">
        <v>635</v>
      </c>
      <c r="K961" s="832" t="s">
        <v>1668</v>
      </c>
      <c r="L961" s="835">
        <v>48.42</v>
      </c>
      <c r="M961" s="835">
        <v>48.42</v>
      </c>
      <c r="N961" s="832">
        <v>1</v>
      </c>
      <c r="O961" s="836">
        <v>1</v>
      </c>
      <c r="P961" s="835">
        <v>48.42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13</v>
      </c>
      <c r="B962" s="832" t="s">
        <v>1462</v>
      </c>
      <c r="C962" s="832" t="s">
        <v>1468</v>
      </c>
      <c r="D962" s="833" t="s">
        <v>2865</v>
      </c>
      <c r="E962" s="834" t="s">
        <v>1488</v>
      </c>
      <c r="F962" s="832" t="s">
        <v>1463</v>
      </c>
      <c r="G962" s="832" t="s">
        <v>1807</v>
      </c>
      <c r="H962" s="832" t="s">
        <v>577</v>
      </c>
      <c r="I962" s="832" t="s">
        <v>1808</v>
      </c>
      <c r="J962" s="832" t="s">
        <v>1809</v>
      </c>
      <c r="K962" s="832" t="s">
        <v>1810</v>
      </c>
      <c r="L962" s="835">
        <v>78.33</v>
      </c>
      <c r="M962" s="835">
        <v>78.33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13</v>
      </c>
      <c r="B963" s="832" t="s">
        <v>1462</v>
      </c>
      <c r="C963" s="832" t="s">
        <v>1468</v>
      </c>
      <c r="D963" s="833" t="s">
        <v>2865</v>
      </c>
      <c r="E963" s="834" t="s">
        <v>1488</v>
      </c>
      <c r="F963" s="832" t="s">
        <v>1463</v>
      </c>
      <c r="G963" s="832" t="s">
        <v>1671</v>
      </c>
      <c r="H963" s="832" t="s">
        <v>577</v>
      </c>
      <c r="I963" s="832" t="s">
        <v>2278</v>
      </c>
      <c r="J963" s="832" t="s">
        <v>770</v>
      </c>
      <c r="K963" s="832" t="s">
        <v>1933</v>
      </c>
      <c r="L963" s="835">
        <v>32.25</v>
      </c>
      <c r="M963" s="835">
        <v>64.5</v>
      </c>
      <c r="N963" s="832">
        <v>2</v>
      </c>
      <c r="O963" s="836">
        <v>2</v>
      </c>
      <c r="P963" s="835">
        <v>32.25</v>
      </c>
      <c r="Q963" s="837">
        <v>0.5</v>
      </c>
      <c r="R963" s="832">
        <v>1</v>
      </c>
      <c r="S963" s="837">
        <v>0.5</v>
      </c>
      <c r="T963" s="836">
        <v>1</v>
      </c>
      <c r="U963" s="838">
        <v>0.5</v>
      </c>
    </row>
    <row r="964" spans="1:21" ht="14.4" customHeight="1" x14ac:dyDescent="0.3">
      <c r="A964" s="831">
        <v>13</v>
      </c>
      <c r="B964" s="832" t="s">
        <v>1462</v>
      </c>
      <c r="C964" s="832" t="s">
        <v>1468</v>
      </c>
      <c r="D964" s="833" t="s">
        <v>2865</v>
      </c>
      <c r="E964" s="834" t="s">
        <v>1488</v>
      </c>
      <c r="F964" s="832" t="s">
        <v>1463</v>
      </c>
      <c r="G964" s="832" t="s">
        <v>1671</v>
      </c>
      <c r="H964" s="832" t="s">
        <v>577</v>
      </c>
      <c r="I964" s="832" t="s">
        <v>2129</v>
      </c>
      <c r="J964" s="832" t="s">
        <v>770</v>
      </c>
      <c r="K964" s="832" t="s">
        <v>1814</v>
      </c>
      <c r="L964" s="835">
        <v>103.67</v>
      </c>
      <c r="M964" s="835">
        <v>311.01</v>
      </c>
      <c r="N964" s="832">
        <v>3</v>
      </c>
      <c r="O964" s="836">
        <v>2</v>
      </c>
      <c r="P964" s="835">
        <v>103.67</v>
      </c>
      <c r="Q964" s="837">
        <v>0.33333333333333337</v>
      </c>
      <c r="R964" s="832">
        <v>1</v>
      </c>
      <c r="S964" s="837">
        <v>0.33333333333333331</v>
      </c>
      <c r="T964" s="836">
        <v>1</v>
      </c>
      <c r="U964" s="838">
        <v>0.5</v>
      </c>
    </row>
    <row r="965" spans="1:21" ht="14.4" customHeight="1" x14ac:dyDescent="0.3">
      <c r="A965" s="831">
        <v>13</v>
      </c>
      <c r="B965" s="832" t="s">
        <v>1462</v>
      </c>
      <c r="C965" s="832" t="s">
        <v>1468</v>
      </c>
      <c r="D965" s="833" t="s">
        <v>2865</v>
      </c>
      <c r="E965" s="834" t="s">
        <v>1488</v>
      </c>
      <c r="F965" s="832" t="s">
        <v>1463</v>
      </c>
      <c r="G965" s="832" t="s">
        <v>1671</v>
      </c>
      <c r="H965" s="832" t="s">
        <v>577</v>
      </c>
      <c r="I965" s="832" t="s">
        <v>1932</v>
      </c>
      <c r="J965" s="832" t="s">
        <v>770</v>
      </c>
      <c r="K965" s="832" t="s">
        <v>1933</v>
      </c>
      <c r="L965" s="835">
        <v>32.25</v>
      </c>
      <c r="M965" s="835">
        <v>32.25</v>
      </c>
      <c r="N965" s="832">
        <v>1</v>
      </c>
      <c r="O965" s="836">
        <v>0.5</v>
      </c>
      <c r="P965" s="835">
        <v>32.25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13</v>
      </c>
      <c r="B966" s="832" t="s">
        <v>1462</v>
      </c>
      <c r="C966" s="832" t="s">
        <v>1468</v>
      </c>
      <c r="D966" s="833" t="s">
        <v>2865</v>
      </c>
      <c r="E966" s="834" t="s">
        <v>1488</v>
      </c>
      <c r="F966" s="832" t="s">
        <v>1463</v>
      </c>
      <c r="G966" s="832" t="s">
        <v>1671</v>
      </c>
      <c r="H966" s="832" t="s">
        <v>577</v>
      </c>
      <c r="I966" s="832" t="s">
        <v>1813</v>
      </c>
      <c r="J966" s="832" t="s">
        <v>770</v>
      </c>
      <c r="K966" s="832" t="s">
        <v>1814</v>
      </c>
      <c r="L966" s="835">
        <v>103.67</v>
      </c>
      <c r="M966" s="835">
        <v>311.01</v>
      </c>
      <c r="N966" s="832">
        <v>3</v>
      </c>
      <c r="O966" s="836">
        <v>3</v>
      </c>
      <c r="P966" s="835">
        <v>311.01</v>
      </c>
      <c r="Q966" s="837">
        <v>1</v>
      </c>
      <c r="R966" s="832">
        <v>3</v>
      </c>
      <c r="S966" s="837">
        <v>1</v>
      </c>
      <c r="T966" s="836">
        <v>3</v>
      </c>
      <c r="U966" s="838">
        <v>1</v>
      </c>
    </row>
    <row r="967" spans="1:21" ht="14.4" customHeight="1" x14ac:dyDescent="0.3">
      <c r="A967" s="831">
        <v>13</v>
      </c>
      <c r="B967" s="832" t="s">
        <v>1462</v>
      </c>
      <c r="C967" s="832" t="s">
        <v>1468</v>
      </c>
      <c r="D967" s="833" t="s">
        <v>2865</v>
      </c>
      <c r="E967" s="834" t="s">
        <v>1488</v>
      </c>
      <c r="F967" s="832" t="s">
        <v>1463</v>
      </c>
      <c r="G967" s="832" t="s">
        <v>1671</v>
      </c>
      <c r="H967" s="832" t="s">
        <v>577</v>
      </c>
      <c r="I967" s="832" t="s">
        <v>2064</v>
      </c>
      <c r="J967" s="832" t="s">
        <v>770</v>
      </c>
      <c r="K967" s="832" t="s">
        <v>1812</v>
      </c>
      <c r="L967" s="835">
        <v>16.12</v>
      </c>
      <c r="M967" s="835">
        <v>16.12</v>
      </c>
      <c r="N967" s="832">
        <v>1</v>
      </c>
      <c r="O967" s="836">
        <v>0.5</v>
      </c>
      <c r="P967" s="835">
        <v>16.12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13</v>
      </c>
      <c r="B968" s="832" t="s">
        <v>1462</v>
      </c>
      <c r="C968" s="832" t="s">
        <v>1468</v>
      </c>
      <c r="D968" s="833" t="s">
        <v>2865</v>
      </c>
      <c r="E968" s="834" t="s">
        <v>1488</v>
      </c>
      <c r="F968" s="832" t="s">
        <v>1463</v>
      </c>
      <c r="G968" s="832" t="s">
        <v>1671</v>
      </c>
      <c r="H968" s="832" t="s">
        <v>577</v>
      </c>
      <c r="I968" s="832" t="s">
        <v>2279</v>
      </c>
      <c r="J968" s="832" t="s">
        <v>770</v>
      </c>
      <c r="K968" s="832" t="s">
        <v>1814</v>
      </c>
      <c r="L968" s="835">
        <v>103.67</v>
      </c>
      <c r="M968" s="835">
        <v>207.34</v>
      </c>
      <c r="N968" s="832">
        <v>2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13</v>
      </c>
      <c r="B969" s="832" t="s">
        <v>1462</v>
      </c>
      <c r="C969" s="832" t="s">
        <v>1468</v>
      </c>
      <c r="D969" s="833" t="s">
        <v>2865</v>
      </c>
      <c r="E969" s="834" t="s">
        <v>1488</v>
      </c>
      <c r="F969" s="832" t="s">
        <v>1463</v>
      </c>
      <c r="G969" s="832" t="s">
        <v>1941</v>
      </c>
      <c r="H969" s="832" t="s">
        <v>577</v>
      </c>
      <c r="I969" s="832" t="s">
        <v>2515</v>
      </c>
      <c r="J969" s="832" t="s">
        <v>608</v>
      </c>
      <c r="K969" s="832" t="s">
        <v>2516</v>
      </c>
      <c r="L969" s="835">
        <v>108.44</v>
      </c>
      <c r="M969" s="835">
        <v>325.32</v>
      </c>
      <c r="N969" s="832">
        <v>3</v>
      </c>
      <c r="O969" s="836">
        <v>3</v>
      </c>
      <c r="P969" s="835">
        <v>216.88</v>
      </c>
      <c r="Q969" s="837">
        <v>0.66666666666666663</v>
      </c>
      <c r="R969" s="832">
        <v>2</v>
      </c>
      <c r="S969" s="837">
        <v>0.66666666666666663</v>
      </c>
      <c r="T969" s="836">
        <v>2</v>
      </c>
      <c r="U969" s="838">
        <v>0.66666666666666663</v>
      </c>
    </row>
    <row r="970" spans="1:21" ht="14.4" customHeight="1" x14ac:dyDescent="0.3">
      <c r="A970" s="831">
        <v>13</v>
      </c>
      <c r="B970" s="832" t="s">
        <v>1462</v>
      </c>
      <c r="C970" s="832" t="s">
        <v>1468</v>
      </c>
      <c r="D970" s="833" t="s">
        <v>2865</v>
      </c>
      <c r="E970" s="834" t="s">
        <v>1488</v>
      </c>
      <c r="F970" s="832" t="s">
        <v>1463</v>
      </c>
      <c r="G970" s="832" t="s">
        <v>1682</v>
      </c>
      <c r="H970" s="832" t="s">
        <v>577</v>
      </c>
      <c r="I970" s="832" t="s">
        <v>1683</v>
      </c>
      <c r="J970" s="832" t="s">
        <v>1684</v>
      </c>
      <c r="K970" s="832" t="s">
        <v>1685</v>
      </c>
      <c r="L970" s="835">
        <v>87.67</v>
      </c>
      <c r="M970" s="835">
        <v>175.34</v>
      </c>
      <c r="N970" s="832">
        <v>2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13</v>
      </c>
      <c r="B971" s="832" t="s">
        <v>1462</v>
      </c>
      <c r="C971" s="832" t="s">
        <v>1468</v>
      </c>
      <c r="D971" s="833" t="s">
        <v>2865</v>
      </c>
      <c r="E971" s="834" t="s">
        <v>1488</v>
      </c>
      <c r="F971" s="832" t="s">
        <v>1463</v>
      </c>
      <c r="G971" s="832" t="s">
        <v>1818</v>
      </c>
      <c r="H971" s="832" t="s">
        <v>577</v>
      </c>
      <c r="I971" s="832" t="s">
        <v>1819</v>
      </c>
      <c r="J971" s="832" t="s">
        <v>675</v>
      </c>
      <c r="K971" s="832" t="s">
        <v>1820</v>
      </c>
      <c r="L971" s="835">
        <v>0</v>
      </c>
      <c r="M971" s="835">
        <v>0</v>
      </c>
      <c r="N971" s="832">
        <v>2</v>
      </c>
      <c r="O971" s="836">
        <v>1</v>
      </c>
      <c r="P971" s="835">
        <v>0</v>
      </c>
      <c r="Q971" s="837"/>
      <c r="R971" s="832">
        <v>2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13</v>
      </c>
      <c r="B972" s="832" t="s">
        <v>1462</v>
      </c>
      <c r="C972" s="832" t="s">
        <v>1468</v>
      </c>
      <c r="D972" s="833" t="s">
        <v>2865</v>
      </c>
      <c r="E972" s="834" t="s">
        <v>1488</v>
      </c>
      <c r="F972" s="832" t="s">
        <v>1463</v>
      </c>
      <c r="G972" s="832" t="s">
        <v>2517</v>
      </c>
      <c r="H972" s="832" t="s">
        <v>612</v>
      </c>
      <c r="I972" s="832" t="s">
        <v>2518</v>
      </c>
      <c r="J972" s="832" t="s">
        <v>2519</v>
      </c>
      <c r="K972" s="832" t="s">
        <v>2236</v>
      </c>
      <c r="L972" s="835">
        <v>47.7</v>
      </c>
      <c r="M972" s="835">
        <v>47.7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13</v>
      </c>
      <c r="B973" s="832" t="s">
        <v>1462</v>
      </c>
      <c r="C973" s="832" t="s">
        <v>1468</v>
      </c>
      <c r="D973" s="833" t="s">
        <v>2865</v>
      </c>
      <c r="E973" s="834" t="s">
        <v>1488</v>
      </c>
      <c r="F973" s="832" t="s">
        <v>1463</v>
      </c>
      <c r="G973" s="832" t="s">
        <v>1961</v>
      </c>
      <c r="H973" s="832" t="s">
        <v>612</v>
      </c>
      <c r="I973" s="832" t="s">
        <v>1359</v>
      </c>
      <c r="J973" s="832" t="s">
        <v>881</v>
      </c>
      <c r="K973" s="832" t="s">
        <v>1360</v>
      </c>
      <c r="L973" s="835">
        <v>0</v>
      </c>
      <c r="M973" s="835">
        <v>0</v>
      </c>
      <c r="N973" s="832">
        <v>2</v>
      </c>
      <c r="O973" s="836">
        <v>0.5</v>
      </c>
      <c r="P973" s="835"/>
      <c r="Q973" s="837"/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13</v>
      </c>
      <c r="B974" s="832" t="s">
        <v>1462</v>
      </c>
      <c r="C974" s="832" t="s">
        <v>1468</v>
      </c>
      <c r="D974" s="833" t="s">
        <v>2865</v>
      </c>
      <c r="E974" s="834" t="s">
        <v>1488</v>
      </c>
      <c r="F974" s="832" t="s">
        <v>1463</v>
      </c>
      <c r="G974" s="832" t="s">
        <v>2520</v>
      </c>
      <c r="H974" s="832" t="s">
        <v>577</v>
      </c>
      <c r="I974" s="832" t="s">
        <v>2521</v>
      </c>
      <c r="J974" s="832" t="s">
        <v>850</v>
      </c>
      <c r="K974" s="832" t="s">
        <v>851</v>
      </c>
      <c r="L974" s="835">
        <v>0</v>
      </c>
      <c r="M974" s="835">
        <v>0</v>
      </c>
      <c r="N974" s="832">
        <v>1</v>
      </c>
      <c r="O974" s="836">
        <v>1</v>
      </c>
      <c r="P974" s="835">
        <v>0</v>
      </c>
      <c r="Q974" s="837"/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13</v>
      </c>
      <c r="B975" s="832" t="s">
        <v>1462</v>
      </c>
      <c r="C975" s="832" t="s">
        <v>1468</v>
      </c>
      <c r="D975" s="833" t="s">
        <v>2865</v>
      </c>
      <c r="E975" s="834" t="s">
        <v>1488</v>
      </c>
      <c r="F975" s="832" t="s">
        <v>1463</v>
      </c>
      <c r="G975" s="832" t="s">
        <v>2520</v>
      </c>
      <c r="H975" s="832" t="s">
        <v>577</v>
      </c>
      <c r="I975" s="832" t="s">
        <v>2522</v>
      </c>
      <c r="J975" s="832" t="s">
        <v>848</v>
      </c>
      <c r="K975" s="832" t="s">
        <v>849</v>
      </c>
      <c r="L975" s="835">
        <v>0</v>
      </c>
      <c r="M975" s="835">
        <v>0</v>
      </c>
      <c r="N975" s="832">
        <v>4</v>
      </c>
      <c r="O975" s="836">
        <v>1.5</v>
      </c>
      <c r="P975" s="835">
        <v>0</v>
      </c>
      <c r="Q975" s="837"/>
      <c r="R975" s="832">
        <v>2</v>
      </c>
      <c r="S975" s="837">
        <v>0.5</v>
      </c>
      <c r="T975" s="836">
        <v>1</v>
      </c>
      <c r="U975" s="838">
        <v>0.66666666666666663</v>
      </c>
    </row>
    <row r="976" spans="1:21" ht="14.4" customHeight="1" x14ac:dyDescent="0.3">
      <c r="A976" s="831">
        <v>13</v>
      </c>
      <c r="B976" s="832" t="s">
        <v>1462</v>
      </c>
      <c r="C976" s="832" t="s">
        <v>1468</v>
      </c>
      <c r="D976" s="833" t="s">
        <v>2865</v>
      </c>
      <c r="E976" s="834" t="s">
        <v>1488</v>
      </c>
      <c r="F976" s="832" t="s">
        <v>1463</v>
      </c>
      <c r="G976" s="832" t="s">
        <v>2520</v>
      </c>
      <c r="H976" s="832" t="s">
        <v>577</v>
      </c>
      <c r="I976" s="832" t="s">
        <v>2523</v>
      </c>
      <c r="J976" s="832" t="s">
        <v>850</v>
      </c>
      <c r="K976" s="832" t="s">
        <v>851</v>
      </c>
      <c r="L976" s="835">
        <v>0</v>
      </c>
      <c r="M976" s="835">
        <v>0</v>
      </c>
      <c r="N976" s="832">
        <v>1</v>
      </c>
      <c r="O976" s="836">
        <v>1</v>
      </c>
      <c r="P976" s="835"/>
      <c r="Q976" s="837"/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13</v>
      </c>
      <c r="B977" s="832" t="s">
        <v>1462</v>
      </c>
      <c r="C977" s="832" t="s">
        <v>1468</v>
      </c>
      <c r="D977" s="833" t="s">
        <v>2865</v>
      </c>
      <c r="E977" s="834" t="s">
        <v>1488</v>
      </c>
      <c r="F977" s="832" t="s">
        <v>1463</v>
      </c>
      <c r="G977" s="832" t="s">
        <v>2459</v>
      </c>
      <c r="H977" s="832" t="s">
        <v>612</v>
      </c>
      <c r="I977" s="832" t="s">
        <v>2460</v>
      </c>
      <c r="J977" s="832" t="s">
        <v>2461</v>
      </c>
      <c r="K977" s="832" t="s">
        <v>2462</v>
      </c>
      <c r="L977" s="835">
        <v>902.57</v>
      </c>
      <c r="M977" s="835">
        <v>902.57</v>
      </c>
      <c r="N977" s="832">
        <v>1</v>
      </c>
      <c r="O977" s="836">
        <v>1</v>
      </c>
      <c r="P977" s="835">
        <v>902.57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13</v>
      </c>
      <c r="B978" s="832" t="s">
        <v>1462</v>
      </c>
      <c r="C978" s="832" t="s">
        <v>1468</v>
      </c>
      <c r="D978" s="833" t="s">
        <v>2865</v>
      </c>
      <c r="E978" s="834" t="s">
        <v>1488</v>
      </c>
      <c r="F978" s="832" t="s">
        <v>1463</v>
      </c>
      <c r="G978" s="832" t="s">
        <v>2459</v>
      </c>
      <c r="H978" s="832" t="s">
        <v>577</v>
      </c>
      <c r="I978" s="832" t="s">
        <v>2524</v>
      </c>
      <c r="J978" s="832" t="s">
        <v>2525</v>
      </c>
      <c r="K978" s="832" t="s">
        <v>2462</v>
      </c>
      <c r="L978" s="835">
        <v>1427.23</v>
      </c>
      <c r="M978" s="835">
        <v>1427.23</v>
      </c>
      <c r="N978" s="832">
        <v>1</v>
      </c>
      <c r="O978" s="836">
        <v>1</v>
      </c>
      <c r="P978" s="835">
        <v>1427.23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13</v>
      </c>
      <c r="B979" s="832" t="s">
        <v>1462</v>
      </c>
      <c r="C979" s="832" t="s">
        <v>1468</v>
      </c>
      <c r="D979" s="833" t="s">
        <v>2865</v>
      </c>
      <c r="E979" s="834" t="s">
        <v>1488</v>
      </c>
      <c r="F979" s="832" t="s">
        <v>1463</v>
      </c>
      <c r="G979" s="832" t="s">
        <v>1705</v>
      </c>
      <c r="H979" s="832" t="s">
        <v>612</v>
      </c>
      <c r="I979" s="832" t="s">
        <v>1833</v>
      </c>
      <c r="J979" s="832" t="s">
        <v>668</v>
      </c>
      <c r="K979" s="832" t="s">
        <v>1438</v>
      </c>
      <c r="L979" s="835">
        <v>0</v>
      </c>
      <c r="M979" s="835">
        <v>0</v>
      </c>
      <c r="N979" s="832">
        <v>1</v>
      </c>
      <c r="O979" s="836">
        <v>0.5</v>
      </c>
      <c r="P979" s="835"/>
      <c r="Q979" s="837"/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13</v>
      </c>
      <c r="B980" s="832" t="s">
        <v>1462</v>
      </c>
      <c r="C980" s="832" t="s">
        <v>1468</v>
      </c>
      <c r="D980" s="833" t="s">
        <v>2865</v>
      </c>
      <c r="E980" s="834" t="s">
        <v>1488</v>
      </c>
      <c r="F980" s="832" t="s">
        <v>1463</v>
      </c>
      <c r="G980" s="832" t="s">
        <v>1839</v>
      </c>
      <c r="H980" s="832" t="s">
        <v>577</v>
      </c>
      <c r="I980" s="832" t="s">
        <v>2526</v>
      </c>
      <c r="J980" s="832" t="s">
        <v>2527</v>
      </c>
      <c r="K980" s="832" t="s">
        <v>1382</v>
      </c>
      <c r="L980" s="835">
        <v>0</v>
      </c>
      <c r="M980" s="835">
        <v>0</v>
      </c>
      <c r="N980" s="832">
        <v>1</v>
      </c>
      <c r="O980" s="836">
        <v>1</v>
      </c>
      <c r="P980" s="835"/>
      <c r="Q980" s="837"/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13</v>
      </c>
      <c r="B981" s="832" t="s">
        <v>1462</v>
      </c>
      <c r="C981" s="832" t="s">
        <v>1468</v>
      </c>
      <c r="D981" s="833" t="s">
        <v>2865</v>
      </c>
      <c r="E981" s="834" t="s">
        <v>1488</v>
      </c>
      <c r="F981" s="832" t="s">
        <v>1463</v>
      </c>
      <c r="G981" s="832" t="s">
        <v>1706</v>
      </c>
      <c r="H981" s="832" t="s">
        <v>577</v>
      </c>
      <c r="I981" s="832" t="s">
        <v>1707</v>
      </c>
      <c r="J981" s="832" t="s">
        <v>1708</v>
      </c>
      <c r="K981" s="832" t="s">
        <v>1709</v>
      </c>
      <c r="L981" s="835">
        <v>172.7</v>
      </c>
      <c r="M981" s="835">
        <v>172.7</v>
      </c>
      <c r="N981" s="832">
        <v>1</v>
      </c>
      <c r="O981" s="836">
        <v>0.5</v>
      </c>
      <c r="P981" s="835">
        <v>172.7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13</v>
      </c>
      <c r="B982" s="832" t="s">
        <v>1462</v>
      </c>
      <c r="C982" s="832" t="s">
        <v>1468</v>
      </c>
      <c r="D982" s="833" t="s">
        <v>2865</v>
      </c>
      <c r="E982" s="834" t="s">
        <v>1488</v>
      </c>
      <c r="F982" s="832" t="s">
        <v>1463</v>
      </c>
      <c r="G982" s="832" t="s">
        <v>1714</v>
      </c>
      <c r="H982" s="832" t="s">
        <v>612</v>
      </c>
      <c r="I982" s="832" t="s">
        <v>1308</v>
      </c>
      <c r="J982" s="832" t="s">
        <v>1029</v>
      </c>
      <c r="K982" s="832" t="s">
        <v>1309</v>
      </c>
      <c r="L982" s="835">
        <v>154.36000000000001</v>
      </c>
      <c r="M982" s="835">
        <v>1389.24</v>
      </c>
      <c r="N982" s="832">
        <v>9</v>
      </c>
      <c r="O982" s="836">
        <v>7</v>
      </c>
      <c r="P982" s="835">
        <v>1080.52</v>
      </c>
      <c r="Q982" s="837">
        <v>0.77777777777777779</v>
      </c>
      <c r="R982" s="832">
        <v>7</v>
      </c>
      <c r="S982" s="837">
        <v>0.77777777777777779</v>
      </c>
      <c r="T982" s="836">
        <v>6</v>
      </c>
      <c r="U982" s="838">
        <v>0.8571428571428571</v>
      </c>
    </row>
    <row r="983" spans="1:21" ht="14.4" customHeight="1" x14ac:dyDescent="0.3">
      <c r="A983" s="831">
        <v>13</v>
      </c>
      <c r="B983" s="832" t="s">
        <v>1462</v>
      </c>
      <c r="C983" s="832" t="s">
        <v>1468</v>
      </c>
      <c r="D983" s="833" t="s">
        <v>2865</v>
      </c>
      <c r="E983" s="834" t="s">
        <v>1488</v>
      </c>
      <c r="F983" s="832" t="s">
        <v>1463</v>
      </c>
      <c r="G983" s="832" t="s">
        <v>1714</v>
      </c>
      <c r="H983" s="832" t="s">
        <v>612</v>
      </c>
      <c r="I983" s="832" t="s">
        <v>1724</v>
      </c>
      <c r="J983" s="832" t="s">
        <v>1725</v>
      </c>
      <c r="K983" s="832" t="s">
        <v>1726</v>
      </c>
      <c r="L983" s="835">
        <v>75.73</v>
      </c>
      <c r="M983" s="835">
        <v>151.46</v>
      </c>
      <c r="N983" s="832">
        <v>2</v>
      </c>
      <c r="O983" s="836">
        <v>1.5</v>
      </c>
      <c r="P983" s="835">
        <v>75.73</v>
      </c>
      <c r="Q983" s="837">
        <v>0.5</v>
      </c>
      <c r="R983" s="832">
        <v>1</v>
      </c>
      <c r="S983" s="837">
        <v>0.5</v>
      </c>
      <c r="T983" s="836">
        <v>0.5</v>
      </c>
      <c r="U983" s="838">
        <v>0.33333333333333331</v>
      </c>
    </row>
    <row r="984" spans="1:21" ht="14.4" customHeight="1" x14ac:dyDescent="0.3">
      <c r="A984" s="831">
        <v>13</v>
      </c>
      <c r="B984" s="832" t="s">
        <v>1462</v>
      </c>
      <c r="C984" s="832" t="s">
        <v>1468</v>
      </c>
      <c r="D984" s="833" t="s">
        <v>2865</v>
      </c>
      <c r="E984" s="834" t="s">
        <v>1488</v>
      </c>
      <c r="F984" s="832" t="s">
        <v>1463</v>
      </c>
      <c r="G984" s="832" t="s">
        <v>1714</v>
      </c>
      <c r="H984" s="832" t="s">
        <v>577</v>
      </c>
      <c r="I984" s="832" t="s">
        <v>1727</v>
      </c>
      <c r="J984" s="832" t="s">
        <v>1029</v>
      </c>
      <c r="K984" s="832" t="s">
        <v>1309</v>
      </c>
      <c r="L984" s="835">
        <v>154.36000000000001</v>
      </c>
      <c r="M984" s="835">
        <v>154.36000000000001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13</v>
      </c>
      <c r="B985" s="832" t="s">
        <v>1462</v>
      </c>
      <c r="C985" s="832" t="s">
        <v>1468</v>
      </c>
      <c r="D985" s="833" t="s">
        <v>2865</v>
      </c>
      <c r="E985" s="834" t="s">
        <v>1488</v>
      </c>
      <c r="F985" s="832" t="s">
        <v>1463</v>
      </c>
      <c r="G985" s="832" t="s">
        <v>1714</v>
      </c>
      <c r="H985" s="832" t="s">
        <v>612</v>
      </c>
      <c r="I985" s="832" t="s">
        <v>1306</v>
      </c>
      <c r="J985" s="832" t="s">
        <v>1029</v>
      </c>
      <c r="K985" s="832" t="s">
        <v>1307</v>
      </c>
      <c r="L985" s="835">
        <v>225.06</v>
      </c>
      <c r="M985" s="835">
        <v>225.06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13</v>
      </c>
      <c r="B986" s="832" t="s">
        <v>1462</v>
      </c>
      <c r="C986" s="832" t="s">
        <v>1468</v>
      </c>
      <c r="D986" s="833" t="s">
        <v>2865</v>
      </c>
      <c r="E986" s="834" t="s">
        <v>1488</v>
      </c>
      <c r="F986" s="832" t="s">
        <v>1463</v>
      </c>
      <c r="G986" s="832" t="s">
        <v>1714</v>
      </c>
      <c r="H986" s="832" t="s">
        <v>577</v>
      </c>
      <c r="I986" s="832" t="s">
        <v>2297</v>
      </c>
      <c r="J986" s="832" t="s">
        <v>1029</v>
      </c>
      <c r="K986" s="832" t="s">
        <v>1309</v>
      </c>
      <c r="L986" s="835">
        <v>154.36000000000001</v>
      </c>
      <c r="M986" s="835">
        <v>308.72000000000003</v>
      </c>
      <c r="N986" s="832">
        <v>2</v>
      </c>
      <c r="O986" s="836">
        <v>2</v>
      </c>
      <c r="P986" s="835">
        <v>308.72000000000003</v>
      </c>
      <c r="Q986" s="837">
        <v>1</v>
      </c>
      <c r="R986" s="832">
        <v>2</v>
      </c>
      <c r="S986" s="837">
        <v>1</v>
      </c>
      <c r="T986" s="836">
        <v>2</v>
      </c>
      <c r="U986" s="838">
        <v>1</v>
      </c>
    </row>
    <row r="987" spans="1:21" ht="14.4" customHeight="1" x14ac:dyDescent="0.3">
      <c r="A987" s="831">
        <v>13</v>
      </c>
      <c r="B987" s="832" t="s">
        <v>1462</v>
      </c>
      <c r="C987" s="832" t="s">
        <v>1468</v>
      </c>
      <c r="D987" s="833" t="s">
        <v>2865</v>
      </c>
      <c r="E987" s="834" t="s">
        <v>1488</v>
      </c>
      <c r="F987" s="832" t="s">
        <v>1465</v>
      </c>
      <c r="G987" s="832" t="s">
        <v>2300</v>
      </c>
      <c r="H987" s="832" t="s">
        <v>577</v>
      </c>
      <c r="I987" s="832" t="s">
        <v>2301</v>
      </c>
      <c r="J987" s="832" t="s">
        <v>2302</v>
      </c>
      <c r="K987" s="832" t="s">
        <v>2303</v>
      </c>
      <c r="L987" s="835">
        <v>1679</v>
      </c>
      <c r="M987" s="835">
        <v>1679</v>
      </c>
      <c r="N987" s="832">
        <v>1</v>
      </c>
      <c r="O987" s="836">
        <v>1</v>
      </c>
      <c r="P987" s="835">
        <v>1679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13</v>
      </c>
      <c r="B988" s="832" t="s">
        <v>1462</v>
      </c>
      <c r="C988" s="832" t="s">
        <v>1468</v>
      </c>
      <c r="D988" s="833" t="s">
        <v>2865</v>
      </c>
      <c r="E988" s="834" t="s">
        <v>1488</v>
      </c>
      <c r="F988" s="832" t="s">
        <v>1465</v>
      </c>
      <c r="G988" s="832" t="s">
        <v>1848</v>
      </c>
      <c r="H988" s="832" t="s">
        <v>577</v>
      </c>
      <c r="I988" s="832" t="s">
        <v>1849</v>
      </c>
      <c r="J988" s="832" t="s">
        <v>1850</v>
      </c>
      <c r="K988" s="832" t="s">
        <v>1851</v>
      </c>
      <c r="L988" s="835">
        <v>50</v>
      </c>
      <c r="M988" s="835">
        <v>900</v>
      </c>
      <c r="N988" s="832">
        <v>18</v>
      </c>
      <c r="O988" s="836">
        <v>8</v>
      </c>
      <c r="P988" s="835">
        <v>450</v>
      </c>
      <c r="Q988" s="837">
        <v>0.5</v>
      </c>
      <c r="R988" s="832">
        <v>9</v>
      </c>
      <c r="S988" s="837">
        <v>0.5</v>
      </c>
      <c r="T988" s="836">
        <v>4</v>
      </c>
      <c r="U988" s="838">
        <v>0.5</v>
      </c>
    </row>
    <row r="989" spans="1:21" ht="14.4" customHeight="1" x14ac:dyDescent="0.3">
      <c r="A989" s="831">
        <v>13</v>
      </c>
      <c r="B989" s="832" t="s">
        <v>1462</v>
      </c>
      <c r="C989" s="832" t="s">
        <v>1468</v>
      </c>
      <c r="D989" s="833" t="s">
        <v>2865</v>
      </c>
      <c r="E989" s="834" t="s">
        <v>1488</v>
      </c>
      <c r="F989" s="832" t="s">
        <v>1465</v>
      </c>
      <c r="G989" s="832" t="s">
        <v>1852</v>
      </c>
      <c r="H989" s="832" t="s">
        <v>577</v>
      </c>
      <c r="I989" s="832" t="s">
        <v>1853</v>
      </c>
      <c r="J989" s="832" t="s">
        <v>1854</v>
      </c>
      <c r="K989" s="832" t="s">
        <v>1855</v>
      </c>
      <c r="L989" s="835">
        <v>1697.06</v>
      </c>
      <c r="M989" s="835">
        <v>3394.12</v>
      </c>
      <c r="N989" s="832">
        <v>2</v>
      </c>
      <c r="O989" s="836">
        <v>1</v>
      </c>
      <c r="P989" s="835">
        <v>3394.12</v>
      </c>
      <c r="Q989" s="837">
        <v>1</v>
      </c>
      <c r="R989" s="832">
        <v>2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13</v>
      </c>
      <c r="B990" s="832" t="s">
        <v>1462</v>
      </c>
      <c r="C990" s="832" t="s">
        <v>1468</v>
      </c>
      <c r="D990" s="833" t="s">
        <v>2865</v>
      </c>
      <c r="E990" s="834" t="s">
        <v>1488</v>
      </c>
      <c r="F990" s="832" t="s">
        <v>1465</v>
      </c>
      <c r="G990" s="832" t="s">
        <v>1852</v>
      </c>
      <c r="H990" s="832" t="s">
        <v>577</v>
      </c>
      <c r="I990" s="832" t="s">
        <v>1995</v>
      </c>
      <c r="J990" s="832" t="s">
        <v>1996</v>
      </c>
      <c r="K990" s="832" t="s">
        <v>1997</v>
      </c>
      <c r="L990" s="835">
        <v>1839</v>
      </c>
      <c r="M990" s="835">
        <v>3678</v>
      </c>
      <c r="N990" s="832">
        <v>2</v>
      </c>
      <c r="O990" s="836">
        <v>2</v>
      </c>
      <c r="P990" s="835">
        <v>3678</v>
      </c>
      <c r="Q990" s="837">
        <v>1</v>
      </c>
      <c r="R990" s="832">
        <v>2</v>
      </c>
      <c r="S990" s="837">
        <v>1</v>
      </c>
      <c r="T990" s="836">
        <v>2</v>
      </c>
      <c r="U990" s="838">
        <v>1</v>
      </c>
    </row>
    <row r="991" spans="1:21" ht="14.4" customHeight="1" x14ac:dyDescent="0.3">
      <c r="A991" s="831">
        <v>13</v>
      </c>
      <c r="B991" s="832" t="s">
        <v>1462</v>
      </c>
      <c r="C991" s="832" t="s">
        <v>1468</v>
      </c>
      <c r="D991" s="833" t="s">
        <v>2865</v>
      </c>
      <c r="E991" s="834" t="s">
        <v>1488</v>
      </c>
      <c r="F991" s="832" t="s">
        <v>1465</v>
      </c>
      <c r="G991" s="832" t="s">
        <v>1852</v>
      </c>
      <c r="H991" s="832" t="s">
        <v>577</v>
      </c>
      <c r="I991" s="832" t="s">
        <v>2001</v>
      </c>
      <c r="J991" s="832" t="s">
        <v>2002</v>
      </c>
      <c r="K991" s="832" t="s">
        <v>2003</v>
      </c>
      <c r="L991" s="835">
        <v>46.47</v>
      </c>
      <c r="M991" s="835">
        <v>2323.5</v>
      </c>
      <c r="N991" s="832">
        <v>50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13</v>
      </c>
      <c r="B992" s="832" t="s">
        <v>1462</v>
      </c>
      <c r="C992" s="832" t="s">
        <v>1468</v>
      </c>
      <c r="D992" s="833" t="s">
        <v>2865</v>
      </c>
      <c r="E992" s="834" t="s">
        <v>1488</v>
      </c>
      <c r="F992" s="832" t="s">
        <v>1465</v>
      </c>
      <c r="G992" s="832" t="s">
        <v>1852</v>
      </c>
      <c r="H992" s="832" t="s">
        <v>577</v>
      </c>
      <c r="I992" s="832" t="s">
        <v>2004</v>
      </c>
      <c r="J992" s="832" t="s">
        <v>2005</v>
      </c>
      <c r="K992" s="832" t="s">
        <v>2006</v>
      </c>
      <c r="L992" s="835">
        <v>2000</v>
      </c>
      <c r="M992" s="835">
        <v>4000</v>
      </c>
      <c r="N992" s="832">
        <v>2</v>
      </c>
      <c r="O992" s="836">
        <v>2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13</v>
      </c>
      <c r="B993" s="832" t="s">
        <v>1462</v>
      </c>
      <c r="C993" s="832" t="s">
        <v>1468</v>
      </c>
      <c r="D993" s="833" t="s">
        <v>2865</v>
      </c>
      <c r="E993" s="834" t="s">
        <v>1488</v>
      </c>
      <c r="F993" s="832" t="s">
        <v>1465</v>
      </c>
      <c r="G993" s="832" t="s">
        <v>1852</v>
      </c>
      <c r="H993" s="832" t="s">
        <v>577</v>
      </c>
      <c r="I993" s="832" t="s">
        <v>2007</v>
      </c>
      <c r="J993" s="832" t="s">
        <v>2008</v>
      </c>
      <c r="K993" s="832" t="s">
        <v>2009</v>
      </c>
      <c r="L993" s="835">
        <v>1361</v>
      </c>
      <c r="M993" s="835">
        <v>2722</v>
      </c>
      <c r="N993" s="832">
        <v>2</v>
      </c>
      <c r="O993" s="836">
        <v>2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13</v>
      </c>
      <c r="B994" s="832" t="s">
        <v>1462</v>
      </c>
      <c r="C994" s="832" t="s">
        <v>1468</v>
      </c>
      <c r="D994" s="833" t="s">
        <v>2865</v>
      </c>
      <c r="E994" s="834" t="s">
        <v>1488</v>
      </c>
      <c r="F994" s="832" t="s">
        <v>1465</v>
      </c>
      <c r="G994" s="832" t="s">
        <v>1852</v>
      </c>
      <c r="H994" s="832" t="s">
        <v>577</v>
      </c>
      <c r="I994" s="832" t="s">
        <v>1856</v>
      </c>
      <c r="J994" s="832" t="s">
        <v>1857</v>
      </c>
      <c r="K994" s="832" t="s">
        <v>1858</v>
      </c>
      <c r="L994" s="835">
        <v>453</v>
      </c>
      <c r="M994" s="835">
        <v>4530</v>
      </c>
      <c r="N994" s="832">
        <v>10</v>
      </c>
      <c r="O994" s="836">
        <v>8</v>
      </c>
      <c r="P994" s="835">
        <v>4077</v>
      </c>
      <c r="Q994" s="837">
        <v>0.9</v>
      </c>
      <c r="R994" s="832">
        <v>9</v>
      </c>
      <c r="S994" s="837">
        <v>0.9</v>
      </c>
      <c r="T994" s="836">
        <v>7</v>
      </c>
      <c r="U994" s="838">
        <v>0.875</v>
      </c>
    </row>
    <row r="995" spans="1:21" ht="14.4" customHeight="1" x14ac:dyDescent="0.3">
      <c r="A995" s="831">
        <v>13</v>
      </c>
      <c r="B995" s="832" t="s">
        <v>1462</v>
      </c>
      <c r="C995" s="832" t="s">
        <v>1468</v>
      </c>
      <c r="D995" s="833" t="s">
        <v>2865</v>
      </c>
      <c r="E995" s="834" t="s">
        <v>1488</v>
      </c>
      <c r="F995" s="832" t="s">
        <v>1465</v>
      </c>
      <c r="G995" s="832" t="s">
        <v>1852</v>
      </c>
      <c r="H995" s="832" t="s">
        <v>577</v>
      </c>
      <c r="I995" s="832" t="s">
        <v>2528</v>
      </c>
      <c r="J995" s="832" t="s">
        <v>2529</v>
      </c>
      <c r="K995" s="832" t="s">
        <v>2530</v>
      </c>
      <c r="L995" s="835">
        <v>681</v>
      </c>
      <c r="M995" s="835">
        <v>681</v>
      </c>
      <c r="N995" s="832">
        <v>1</v>
      </c>
      <c r="O995" s="836">
        <v>1</v>
      </c>
      <c r="P995" s="835">
        <v>681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13</v>
      </c>
      <c r="B996" s="832" t="s">
        <v>1462</v>
      </c>
      <c r="C996" s="832" t="s">
        <v>1468</v>
      </c>
      <c r="D996" s="833" t="s">
        <v>2865</v>
      </c>
      <c r="E996" s="834" t="s">
        <v>1496</v>
      </c>
      <c r="F996" s="832" t="s">
        <v>1463</v>
      </c>
      <c r="G996" s="832" t="s">
        <v>2531</v>
      </c>
      <c r="H996" s="832" t="s">
        <v>612</v>
      </c>
      <c r="I996" s="832" t="s">
        <v>1377</v>
      </c>
      <c r="J996" s="832" t="s">
        <v>1378</v>
      </c>
      <c r="K996" s="832" t="s">
        <v>1379</v>
      </c>
      <c r="L996" s="835">
        <v>4.7</v>
      </c>
      <c r="M996" s="835">
        <v>9.4</v>
      </c>
      <c r="N996" s="832">
        <v>2</v>
      </c>
      <c r="O996" s="836">
        <v>1.5</v>
      </c>
      <c r="P996" s="835">
        <v>4.7</v>
      </c>
      <c r="Q996" s="837">
        <v>0.5</v>
      </c>
      <c r="R996" s="832">
        <v>1</v>
      </c>
      <c r="S996" s="837">
        <v>0.5</v>
      </c>
      <c r="T996" s="836">
        <v>0.5</v>
      </c>
      <c r="U996" s="838">
        <v>0.33333333333333331</v>
      </c>
    </row>
    <row r="997" spans="1:21" ht="14.4" customHeight="1" x14ac:dyDescent="0.3">
      <c r="A997" s="831">
        <v>13</v>
      </c>
      <c r="B997" s="832" t="s">
        <v>1462</v>
      </c>
      <c r="C997" s="832" t="s">
        <v>1468</v>
      </c>
      <c r="D997" s="833" t="s">
        <v>2865</v>
      </c>
      <c r="E997" s="834" t="s">
        <v>1496</v>
      </c>
      <c r="F997" s="832" t="s">
        <v>1463</v>
      </c>
      <c r="G997" s="832" t="s">
        <v>1859</v>
      </c>
      <c r="H997" s="832" t="s">
        <v>577</v>
      </c>
      <c r="I997" s="832" t="s">
        <v>1860</v>
      </c>
      <c r="J997" s="832" t="s">
        <v>856</v>
      </c>
      <c r="K997" s="832" t="s">
        <v>1861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13</v>
      </c>
      <c r="B998" s="832" t="s">
        <v>1462</v>
      </c>
      <c r="C998" s="832" t="s">
        <v>1468</v>
      </c>
      <c r="D998" s="833" t="s">
        <v>2865</v>
      </c>
      <c r="E998" s="834" t="s">
        <v>1496</v>
      </c>
      <c r="F998" s="832" t="s">
        <v>1463</v>
      </c>
      <c r="G998" s="832" t="s">
        <v>1524</v>
      </c>
      <c r="H998" s="832" t="s">
        <v>577</v>
      </c>
      <c r="I998" s="832" t="s">
        <v>2021</v>
      </c>
      <c r="J998" s="832" t="s">
        <v>1530</v>
      </c>
      <c r="K998" s="832" t="s">
        <v>1405</v>
      </c>
      <c r="L998" s="835">
        <v>155.69999999999999</v>
      </c>
      <c r="M998" s="835">
        <v>467.09999999999997</v>
      </c>
      <c r="N998" s="832">
        <v>3</v>
      </c>
      <c r="O998" s="836">
        <v>1</v>
      </c>
      <c r="P998" s="835">
        <v>467.09999999999997</v>
      </c>
      <c r="Q998" s="837">
        <v>1</v>
      </c>
      <c r="R998" s="832">
        <v>3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13</v>
      </c>
      <c r="B999" s="832" t="s">
        <v>1462</v>
      </c>
      <c r="C999" s="832" t="s">
        <v>1468</v>
      </c>
      <c r="D999" s="833" t="s">
        <v>2865</v>
      </c>
      <c r="E999" s="834" t="s">
        <v>1496</v>
      </c>
      <c r="F999" s="832" t="s">
        <v>1463</v>
      </c>
      <c r="G999" s="832" t="s">
        <v>1524</v>
      </c>
      <c r="H999" s="832" t="s">
        <v>577</v>
      </c>
      <c r="I999" s="832" t="s">
        <v>2023</v>
      </c>
      <c r="J999" s="832" t="s">
        <v>640</v>
      </c>
      <c r="K999" s="832" t="s">
        <v>1407</v>
      </c>
      <c r="L999" s="835">
        <v>129.75</v>
      </c>
      <c r="M999" s="835">
        <v>389.25</v>
      </c>
      <c r="N999" s="832">
        <v>3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13</v>
      </c>
      <c r="B1000" s="832" t="s">
        <v>1462</v>
      </c>
      <c r="C1000" s="832" t="s">
        <v>1468</v>
      </c>
      <c r="D1000" s="833" t="s">
        <v>2865</v>
      </c>
      <c r="E1000" s="834" t="s">
        <v>1496</v>
      </c>
      <c r="F1000" s="832" t="s">
        <v>1463</v>
      </c>
      <c r="G1000" s="832" t="s">
        <v>1524</v>
      </c>
      <c r="H1000" s="832" t="s">
        <v>612</v>
      </c>
      <c r="I1000" s="832" t="s">
        <v>1525</v>
      </c>
      <c r="J1000" s="832" t="s">
        <v>1526</v>
      </c>
      <c r="K1000" s="832" t="s">
        <v>1527</v>
      </c>
      <c r="L1000" s="835">
        <v>103.8</v>
      </c>
      <c r="M1000" s="835">
        <v>3114.0000000000005</v>
      </c>
      <c r="N1000" s="832">
        <v>30</v>
      </c>
      <c r="O1000" s="836">
        <v>8.5</v>
      </c>
      <c r="P1000" s="835">
        <v>2802.6000000000004</v>
      </c>
      <c r="Q1000" s="837">
        <v>0.9</v>
      </c>
      <c r="R1000" s="832">
        <v>27</v>
      </c>
      <c r="S1000" s="837">
        <v>0.9</v>
      </c>
      <c r="T1000" s="836">
        <v>7.5</v>
      </c>
      <c r="U1000" s="838">
        <v>0.88235294117647056</v>
      </c>
    </row>
    <row r="1001" spans="1:21" ht="14.4" customHeight="1" x14ac:dyDescent="0.3">
      <c r="A1001" s="831">
        <v>13</v>
      </c>
      <c r="B1001" s="832" t="s">
        <v>1462</v>
      </c>
      <c r="C1001" s="832" t="s">
        <v>1468</v>
      </c>
      <c r="D1001" s="833" t="s">
        <v>2865</v>
      </c>
      <c r="E1001" s="834" t="s">
        <v>1496</v>
      </c>
      <c r="F1001" s="832" t="s">
        <v>1463</v>
      </c>
      <c r="G1001" s="832" t="s">
        <v>1524</v>
      </c>
      <c r="H1001" s="832" t="s">
        <v>612</v>
      </c>
      <c r="I1001" s="832" t="s">
        <v>1528</v>
      </c>
      <c r="J1001" s="832" t="s">
        <v>1526</v>
      </c>
      <c r="K1001" s="832" t="s">
        <v>1407</v>
      </c>
      <c r="L1001" s="835">
        <v>129.75</v>
      </c>
      <c r="M1001" s="835">
        <v>259.5</v>
      </c>
      <c r="N1001" s="832">
        <v>2</v>
      </c>
      <c r="O1001" s="836">
        <v>1</v>
      </c>
      <c r="P1001" s="835">
        <v>259.5</v>
      </c>
      <c r="Q1001" s="837">
        <v>1</v>
      </c>
      <c r="R1001" s="832">
        <v>2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13</v>
      </c>
      <c r="B1002" s="832" t="s">
        <v>1462</v>
      </c>
      <c r="C1002" s="832" t="s">
        <v>1468</v>
      </c>
      <c r="D1002" s="833" t="s">
        <v>2865</v>
      </c>
      <c r="E1002" s="834" t="s">
        <v>1496</v>
      </c>
      <c r="F1002" s="832" t="s">
        <v>1463</v>
      </c>
      <c r="G1002" s="832" t="s">
        <v>1524</v>
      </c>
      <c r="H1002" s="832" t="s">
        <v>577</v>
      </c>
      <c r="I1002" s="832" t="s">
        <v>1531</v>
      </c>
      <c r="J1002" s="832" t="s">
        <v>1532</v>
      </c>
      <c r="K1002" s="832" t="s">
        <v>1405</v>
      </c>
      <c r="L1002" s="835">
        <v>155.69999999999999</v>
      </c>
      <c r="M1002" s="835">
        <v>3425.3999999999996</v>
      </c>
      <c r="N1002" s="832">
        <v>22</v>
      </c>
      <c r="O1002" s="836">
        <v>4</v>
      </c>
      <c r="P1002" s="835">
        <v>2958.2999999999997</v>
      </c>
      <c r="Q1002" s="837">
        <v>0.86363636363636365</v>
      </c>
      <c r="R1002" s="832">
        <v>19</v>
      </c>
      <c r="S1002" s="837">
        <v>0.86363636363636365</v>
      </c>
      <c r="T1002" s="836">
        <v>3</v>
      </c>
      <c r="U1002" s="838">
        <v>0.75</v>
      </c>
    </row>
    <row r="1003" spans="1:21" ht="14.4" customHeight="1" x14ac:dyDescent="0.3">
      <c r="A1003" s="831">
        <v>13</v>
      </c>
      <c r="B1003" s="832" t="s">
        <v>1462</v>
      </c>
      <c r="C1003" s="832" t="s">
        <v>1468</v>
      </c>
      <c r="D1003" s="833" t="s">
        <v>2865</v>
      </c>
      <c r="E1003" s="834" t="s">
        <v>1496</v>
      </c>
      <c r="F1003" s="832" t="s">
        <v>1463</v>
      </c>
      <c r="G1003" s="832" t="s">
        <v>1524</v>
      </c>
      <c r="H1003" s="832" t="s">
        <v>577</v>
      </c>
      <c r="I1003" s="832" t="s">
        <v>2028</v>
      </c>
      <c r="J1003" s="832" t="s">
        <v>1532</v>
      </c>
      <c r="K1003" s="832" t="s">
        <v>1527</v>
      </c>
      <c r="L1003" s="835">
        <v>131.62</v>
      </c>
      <c r="M1003" s="835">
        <v>658.1</v>
      </c>
      <c r="N1003" s="832">
        <v>5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13</v>
      </c>
      <c r="B1004" s="832" t="s">
        <v>1462</v>
      </c>
      <c r="C1004" s="832" t="s">
        <v>1468</v>
      </c>
      <c r="D1004" s="833" t="s">
        <v>2865</v>
      </c>
      <c r="E1004" s="834" t="s">
        <v>1496</v>
      </c>
      <c r="F1004" s="832" t="s">
        <v>1463</v>
      </c>
      <c r="G1004" s="832" t="s">
        <v>1546</v>
      </c>
      <c r="H1004" s="832" t="s">
        <v>577</v>
      </c>
      <c r="I1004" s="832" t="s">
        <v>1739</v>
      </c>
      <c r="J1004" s="832" t="s">
        <v>1740</v>
      </c>
      <c r="K1004" s="832" t="s">
        <v>1044</v>
      </c>
      <c r="L1004" s="835">
        <v>170.52</v>
      </c>
      <c r="M1004" s="835">
        <v>341.04</v>
      </c>
      <c r="N1004" s="832">
        <v>2</v>
      </c>
      <c r="O1004" s="836">
        <v>1</v>
      </c>
      <c r="P1004" s="835">
        <v>341.04</v>
      </c>
      <c r="Q1004" s="837">
        <v>1</v>
      </c>
      <c r="R1004" s="832">
        <v>2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13</v>
      </c>
      <c r="B1005" s="832" t="s">
        <v>1462</v>
      </c>
      <c r="C1005" s="832" t="s">
        <v>1468</v>
      </c>
      <c r="D1005" s="833" t="s">
        <v>2865</v>
      </c>
      <c r="E1005" s="834" t="s">
        <v>1496</v>
      </c>
      <c r="F1005" s="832" t="s">
        <v>1463</v>
      </c>
      <c r="G1005" s="832" t="s">
        <v>1546</v>
      </c>
      <c r="H1005" s="832" t="s">
        <v>577</v>
      </c>
      <c r="I1005" s="832" t="s">
        <v>1547</v>
      </c>
      <c r="J1005" s="832" t="s">
        <v>1548</v>
      </c>
      <c r="K1005" s="832" t="s">
        <v>1549</v>
      </c>
      <c r="L1005" s="835">
        <v>102.31</v>
      </c>
      <c r="M1005" s="835">
        <v>204.62</v>
      </c>
      <c r="N1005" s="832">
        <v>2</v>
      </c>
      <c r="O1005" s="836">
        <v>1.5</v>
      </c>
      <c r="P1005" s="835">
        <v>204.62</v>
      </c>
      <c r="Q1005" s="837">
        <v>1</v>
      </c>
      <c r="R1005" s="832">
        <v>2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13</v>
      </c>
      <c r="B1006" s="832" t="s">
        <v>1462</v>
      </c>
      <c r="C1006" s="832" t="s">
        <v>1468</v>
      </c>
      <c r="D1006" s="833" t="s">
        <v>2865</v>
      </c>
      <c r="E1006" s="834" t="s">
        <v>1496</v>
      </c>
      <c r="F1006" s="832" t="s">
        <v>1463</v>
      </c>
      <c r="G1006" s="832" t="s">
        <v>1546</v>
      </c>
      <c r="H1006" s="832" t="s">
        <v>577</v>
      </c>
      <c r="I1006" s="832" t="s">
        <v>1741</v>
      </c>
      <c r="J1006" s="832" t="s">
        <v>1740</v>
      </c>
      <c r="K1006" s="832" t="s">
        <v>1558</v>
      </c>
      <c r="L1006" s="835">
        <v>85.27</v>
      </c>
      <c r="M1006" s="835">
        <v>170.54</v>
      </c>
      <c r="N1006" s="832">
        <v>2</v>
      </c>
      <c r="O1006" s="836">
        <v>1</v>
      </c>
      <c r="P1006" s="835">
        <v>170.54</v>
      </c>
      <c r="Q1006" s="837">
        <v>1</v>
      </c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13</v>
      </c>
      <c r="B1007" s="832" t="s">
        <v>1462</v>
      </c>
      <c r="C1007" s="832" t="s">
        <v>1468</v>
      </c>
      <c r="D1007" s="833" t="s">
        <v>2865</v>
      </c>
      <c r="E1007" s="834" t="s">
        <v>1496</v>
      </c>
      <c r="F1007" s="832" t="s">
        <v>1463</v>
      </c>
      <c r="G1007" s="832" t="s">
        <v>1550</v>
      </c>
      <c r="H1007" s="832" t="s">
        <v>612</v>
      </c>
      <c r="I1007" s="832" t="s">
        <v>1315</v>
      </c>
      <c r="J1007" s="832" t="s">
        <v>1316</v>
      </c>
      <c r="K1007" s="832" t="s">
        <v>1044</v>
      </c>
      <c r="L1007" s="835">
        <v>170.52</v>
      </c>
      <c r="M1007" s="835">
        <v>2216.7600000000002</v>
      </c>
      <c r="N1007" s="832">
        <v>13</v>
      </c>
      <c r="O1007" s="836">
        <v>6</v>
      </c>
      <c r="P1007" s="835">
        <v>1023.1200000000001</v>
      </c>
      <c r="Q1007" s="837">
        <v>0.46153846153846156</v>
      </c>
      <c r="R1007" s="832">
        <v>6</v>
      </c>
      <c r="S1007" s="837">
        <v>0.46153846153846156</v>
      </c>
      <c r="T1007" s="836">
        <v>3.5</v>
      </c>
      <c r="U1007" s="838">
        <v>0.58333333333333337</v>
      </c>
    </row>
    <row r="1008" spans="1:21" ht="14.4" customHeight="1" x14ac:dyDescent="0.3">
      <c r="A1008" s="831">
        <v>13</v>
      </c>
      <c r="B1008" s="832" t="s">
        <v>1462</v>
      </c>
      <c r="C1008" s="832" t="s">
        <v>1468</v>
      </c>
      <c r="D1008" s="833" t="s">
        <v>2865</v>
      </c>
      <c r="E1008" s="834" t="s">
        <v>1496</v>
      </c>
      <c r="F1008" s="832" t="s">
        <v>1463</v>
      </c>
      <c r="G1008" s="832" t="s">
        <v>1550</v>
      </c>
      <c r="H1008" s="832" t="s">
        <v>612</v>
      </c>
      <c r="I1008" s="832" t="s">
        <v>1557</v>
      </c>
      <c r="J1008" s="832" t="s">
        <v>1316</v>
      </c>
      <c r="K1008" s="832" t="s">
        <v>1558</v>
      </c>
      <c r="L1008" s="835">
        <v>85.27</v>
      </c>
      <c r="M1008" s="835">
        <v>255.81</v>
      </c>
      <c r="N1008" s="832">
        <v>3</v>
      </c>
      <c r="O1008" s="836">
        <v>2</v>
      </c>
      <c r="P1008" s="835">
        <v>255.81</v>
      </c>
      <c r="Q1008" s="837">
        <v>1</v>
      </c>
      <c r="R1008" s="832">
        <v>3</v>
      </c>
      <c r="S1008" s="837">
        <v>1</v>
      </c>
      <c r="T1008" s="836">
        <v>2</v>
      </c>
      <c r="U1008" s="838">
        <v>1</v>
      </c>
    </row>
    <row r="1009" spans="1:21" ht="14.4" customHeight="1" x14ac:dyDescent="0.3">
      <c r="A1009" s="831">
        <v>13</v>
      </c>
      <c r="B1009" s="832" t="s">
        <v>1462</v>
      </c>
      <c r="C1009" s="832" t="s">
        <v>1468</v>
      </c>
      <c r="D1009" s="833" t="s">
        <v>2865</v>
      </c>
      <c r="E1009" s="834" t="s">
        <v>1496</v>
      </c>
      <c r="F1009" s="832" t="s">
        <v>1463</v>
      </c>
      <c r="G1009" s="832" t="s">
        <v>1550</v>
      </c>
      <c r="H1009" s="832" t="s">
        <v>612</v>
      </c>
      <c r="I1009" s="832" t="s">
        <v>1874</v>
      </c>
      <c r="J1009" s="832" t="s">
        <v>1316</v>
      </c>
      <c r="K1009" s="832" t="s">
        <v>1875</v>
      </c>
      <c r="L1009" s="835">
        <v>272.83</v>
      </c>
      <c r="M1009" s="835">
        <v>3001.1299999999997</v>
      </c>
      <c r="N1009" s="832">
        <v>11</v>
      </c>
      <c r="O1009" s="836">
        <v>4</v>
      </c>
      <c r="P1009" s="835">
        <v>2455.4699999999998</v>
      </c>
      <c r="Q1009" s="837">
        <v>0.81818181818181823</v>
      </c>
      <c r="R1009" s="832">
        <v>9</v>
      </c>
      <c r="S1009" s="837">
        <v>0.81818181818181823</v>
      </c>
      <c r="T1009" s="836">
        <v>3.5</v>
      </c>
      <c r="U1009" s="838">
        <v>0.875</v>
      </c>
    </row>
    <row r="1010" spans="1:21" ht="14.4" customHeight="1" x14ac:dyDescent="0.3">
      <c r="A1010" s="831">
        <v>13</v>
      </c>
      <c r="B1010" s="832" t="s">
        <v>1462</v>
      </c>
      <c r="C1010" s="832" t="s">
        <v>1468</v>
      </c>
      <c r="D1010" s="833" t="s">
        <v>2865</v>
      </c>
      <c r="E1010" s="834" t="s">
        <v>1496</v>
      </c>
      <c r="F1010" s="832" t="s">
        <v>1463</v>
      </c>
      <c r="G1010" s="832" t="s">
        <v>2109</v>
      </c>
      <c r="H1010" s="832" t="s">
        <v>577</v>
      </c>
      <c r="I1010" s="832" t="s">
        <v>2110</v>
      </c>
      <c r="J1010" s="832" t="s">
        <v>2111</v>
      </c>
      <c r="K1010" s="832" t="s">
        <v>2112</v>
      </c>
      <c r="L1010" s="835">
        <v>58.86</v>
      </c>
      <c r="M1010" s="835">
        <v>176.57999999999998</v>
      </c>
      <c r="N1010" s="832">
        <v>3</v>
      </c>
      <c r="O1010" s="836">
        <v>3</v>
      </c>
      <c r="P1010" s="835">
        <v>176.57999999999998</v>
      </c>
      <c r="Q1010" s="837">
        <v>1</v>
      </c>
      <c r="R1010" s="832">
        <v>3</v>
      </c>
      <c r="S1010" s="837">
        <v>1</v>
      </c>
      <c r="T1010" s="836">
        <v>3</v>
      </c>
      <c r="U1010" s="838">
        <v>1</v>
      </c>
    </row>
    <row r="1011" spans="1:21" ht="14.4" customHeight="1" x14ac:dyDescent="0.3">
      <c r="A1011" s="831">
        <v>13</v>
      </c>
      <c r="B1011" s="832" t="s">
        <v>1462</v>
      </c>
      <c r="C1011" s="832" t="s">
        <v>1468</v>
      </c>
      <c r="D1011" s="833" t="s">
        <v>2865</v>
      </c>
      <c r="E1011" s="834" t="s">
        <v>1496</v>
      </c>
      <c r="F1011" s="832" t="s">
        <v>1463</v>
      </c>
      <c r="G1011" s="832" t="s">
        <v>1566</v>
      </c>
      <c r="H1011" s="832" t="s">
        <v>577</v>
      </c>
      <c r="I1011" s="832" t="s">
        <v>1569</v>
      </c>
      <c r="J1011" s="832" t="s">
        <v>1568</v>
      </c>
      <c r="K1011" s="832" t="s">
        <v>1044</v>
      </c>
      <c r="L1011" s="835">
        <v>78.33</v>
      </c>
      <c r="M1011" s="835">
        <v>234.99</v>
      </c>
      <c r="N1011" s="832">
        <v>3</v>
      </c>
      <c r="O1011" s="836">
        <v>2</v>
      </c>
      <c r="P1011" s="835">
        <v>156.66</v>
      </c>
      <c r="Q1011" s="837">
        <v>0.66666666666666663</v>
      </c>
      <c r="R1011" s="832">
        <v>2</v>
      </c>
      <c r="S1011" s="837">
        <v>0.66666666666666663</v>
      </c>
      <c r="T1011" s="836">
        <v>1.5</v>
      </c>
      <c r="U1011" s="838">
        <v>0.75</v>
      </c>
    </row>
    <row r="1012" spans="1:21" ht="14.4" customHeight="1" x14ac:dyDescent="0.3">
      <c r="A1012" s="831">
        <v>13</v>
      </c>
      <c r="B1012" s="832" t="s">
        <v>1462</v>
      </c>
      <c r="C1012" s="832" t="s">
        <v>1468</v>
      </c>
      <c r="D1012" s="833" t="s">
        <v>2865</v>
      </c>
      <c r="E1012" s="834" t="s">
        <v>1496</v>
      </c>
      <c r="F1012" s="832" t="s">
        <v>1463</v>
      </c>
      <c r="G1012" s="832" t="s">
        <v>1573</v>
      </c>
      <c r="H1012" s="832" t="s">
        <v>612</v>
      </c>
      <c r="I1012" s="832" t="s">
        <v>1574</v>
      </c>
      <c r="J1012" s="832" t="s">
        <v>1575</v>
      </c>
      <c r="K1012" s="832" t="s">
        <v>1576</v>
      </c>
      <c r="L1012" s="835">
        <v>19.59</v>
      </c>
      <c r="M1012" s="835">
        <v>19.59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13</v>
      </c>
      <c r="B1013" s="832" t="s">
        <v>1462</v>
      </c>
      <c r="C1013" s="832" t="s">
        <v>1468</v>
      </c>
      <c r="D1013" s="833" t="s">
        <v>2865</v>
      </c>
      <c r="E1013" s="834" t="s">
        <v>1496</v>
      </c>
      <c r="F1013" s="832" t="s">
        <v>1463</v>
      </c>
      <c r="G1013" s="832" t="s">
        <v>1573</v>
      </c>
      <c r="H1013" s="832" t="s">
        <v>612</v>
      </c>
      <c r="I1013" s="832" t="s">
        <v>1577</v>
      </c>
      <c r="J1013" s="832" t="s">
        <v>1575</v>
      </c>
      <c r="K1013" s="832" t="s">
        <v>1244</v>
      </c>
      <c r="L1013" s="835">
        <v>58.77</v>
      </c>
      <c r="M1013" s="835">
        <v>1351.71</v>
      </c>
      <c r="N1013" s="832">
        <v>23</v>
      </c>
      <c r="O1013" s="836">
        <v>15.5</v>
      </c>
      <c r="P1013" s="835">
        <v>1057.8599999999999</v>
      </c>
      <c r="Q1013" s="837">
        <v>0.78260869565217384</v>
      </c>
      <c r="R1013" s="832">
        <v>18</v>
      </c>
      <c r="S1013" s="837">
        <v>0.78260869565217395</v>
      </c>
      <c r="T1013" s="836">
        <v>12.5</v>
      </c>
      <c r="U1013" s="838">
        <v>0.80645161290322576</v>
      </c>
    </row>
    <row r="1014" spans="1:21" ht="14.4" customHeight="1" x14ac:dyDescent="0.3">
      <c r="A1014" s="831">
        <v>13</v>
      </c>
      <c r="B1014" s="832" t="s">
        <v>1462</v>
      </c>
      <c r="C1014" s="832" t="s">
        <v>1468</v>
      </c>
      <c r="D1014" s="833" t="s">
        <v>2865</v>
      </c>
      <c r="E1014" s="834" t="s">
        <v>1496</v>
      </c>
      <c r="F1014" s="832" t="s">
        <v>1463</v>
      </c>
      <c r="G1014" s="832" t="s">
        <v>1573</v>
      </c>
      <c r="H1014" s="832" t="s">
        <v>612</v>
      </c>
      <c r="I1014" s="832" t="s">
        <v>1578</v>
      </c>
      <c r="J1014" s="832" t="s">
        <v>1575</v>
      </c>
      <c r="K1014" s="832" t="s">
        <v>1579</v>
      </c>
      <c r="L1014" s="835">
        <v>97.96</v>
      </c>
      <c r="M1014" s="835">
        <v>685.71999999999991</v>
      </c>
      <c r="N1014" s="832">
        <v>7</v>
      </c>
      <c r="O1014" s="836">
        <v>4.5</v>
      </c>
      <c r="P1014" s="835">
        <v>195.92</v>
      </c>
      <c r="Q1014" s="837">
        <v>0.28571428571428575</v>
      </c>
      <c r="R1014" s="832">
        <v>2</v>
      </c>
      <c r="S1014" s="837">
        <v>0.2857142857142857</v>
      </c>
      <c r="T1014" s="836">
        <v>1.5</v>
      </c>
      <c r="U1014" s="838">
        <v>0.33333333333333331</v>
      </c>
    </row>
    <row r="1015" spans="1:21" ht="14.4" customHeight="1" x14ac:dyDescent="0.3">
      <c r="A1015" s="831">
        <v>13</v>
      </c>
      <c r="B1015" s="832" t="s">
        <v>1462</v>
      </c>
      <c r="C1015" s="832" t="s">
        <v>1468</v>
      </c>
      <c r="D1015" s="833" t="s">
        <v>2865</v>
      </c>
      <c r="E1015" s="834" t="s">
        <v>1496</v>
      </c>
      <c r="F1015" s="832" t="s">
        <v>1463</v>
      </c>
      <c r="G1015" s="832" t="s">
        <v>1573</v>
      </c>
      <c r="H1015" s="832" t="s">
        <v>612</v>
      </c>
      <c r="I1015" s="832" t="s">
        <v>1580</v>
      </c>
      <c r="J1015" s="832" t="s">
        <v>1575</v>
      </c>
      <c r="K1015" s="832" t="s">
        <v>1581</v>
      </c>
      <c r="L1015" s="835">
        <v>176.32</v>
      </c>
      <c r="M1015" s="835">
        <v>2115.8399999999997</v>
      </c>
      <c r="N1015" s="832">
        <v>12</v>
      </c>
      <c r="O1015" s="836">
        <v>6</v>
      </c>
      <c r="P1015" s="835">
        <v>1763.1999999999996</v>
      </c>
      <c r="Q1015" s="837">
        <v>0.83333333333333326</v>
      </c>
      <c r="R1015" s="832">
        <v>10</v>
      </c>
      <c r="S1015" s="837">
        <v>0.83333333333333337</v>
      </c>
      <c r="T1015" s="836">
        <v>5</v>
      </c>
      <c r="U1015" s="838">
        <v>0.83333333333333337</v>
      </c>
    </row>
    <row r="1016" spans="1:21" ht="14.4" customHeight="1" x14ac:dyDescent="0.3">
      <c r="A1016" s="831">
        <v>13</v>
      </c>
      <c r="B1016" s="832" t="s">
        <v>1462</v>
      </c>
      <c r="C1016" s="832" t="s">
        <v>1468</v>
      </c>
      <c r="D1016" s="833" t="s">
        <v>2865</v>
      </c>
      <c r="E1016" s="834" t="s">
        <v>1496</v>
      </c>
      <c r="F1016" s="832" t="s">
        <v>1463</v>
      </c>
      <c r="G1016" s="832" t="s">
        <v>1573</v>
      </c>
      <c r="H1016" s="832" t="s">
        <v>577</v>
      </c>
      <c r="I1016" s="832" t="s">
        <v>2035</v>
      </c>
      <c r="J1016" s="832" t="s">
        <v>1583</v>
      </c>
      <c r="K1016" s="832" t="s">
        <v>1581</v>
      </c>
      <c r="L1016" s="835">
        <v>176.32</v>
      </c>
      <c r="M1016" s="835">
        <v>176.32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13</v>
      </c>
      <c r="B1017" s="832" t="s">
        <v>1462</v>
      </c>
      <c r="C1017" s="832" t="s">
        <v>1468</v>
      </c>
      <c r="D1017" s="833" t="s">
        <v>2865</v>
      </c>
      <c r="E1017" s="834" t="s">
        <v>1496</v>
      </c>
      <c r="F1017" s="832" t="s">
        <v>1463</v>
      </c>
      <c r="G1017" s="832" t="s">
        <v>1573</v>
      </c>
      <c r="H1017" s="832" t="s">
        <v>577</v>
      </c>
      <c r="I1017" s="832" t="s">
        <v>1752</v>
      </c>
      <c r="J1017" s="832" t="s">
        <v>1583</v>
      </c>
      <c r="K1017" s="832" t="s">
        <v>1753</v>
      </c>
      <c r="L1017" s="835">
        <v>58.77</v>
      </c>
      <c r="M1017" s="835">
        <v>176.31</v>
      </c>
      <c r="N1017" s="832">
        <v>3</v>
      </c>
      <c r="O1017" s="836">
        <v>1</v>
      </c>
      <c r="P1017" s="835">
        <v>176.31</v>
      </c>
      <c r="Q1017" s="837">
        <v>1</v>
      </c>
      <c r="R1017" s="832">
        <v>3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13</v>
      </c>
      <c r="B1018" s="832" t="s">
        <v>1462</v>
      </c>
      <c r="C1018" s="832" t="s">
        <v>1468</v>
      </c>
      <c r="D1018" s="833" t="s">
        <v>2865</v>
      </c>
      <c r="E1018" s="834" t="s">
        <v>1496</v>
      </c>
      <c r="F1018" s="832" t="s">
        <v>1463</v>
      </c>
      <c r="G1018" s="832" t="s">
        <v>1573</v>
      </c>
      <c r="H1018" s="832" t="s">
        <v>577</v>
      </c>
      <c r="I1018" s="832" t="s">
        <v>1754</v>
      </c>
      <c r="J1018" s="832" t="s">
        <v>1583</v>
      </c>
      <c r="K1018" s="832" t="s">
        <v>1755</v>
      </c>
      <c r="L1018" s="835">
        <v>88.16</v>
      </c>
      <c r="M1018" s="835">
        <v>88.16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13</v>
      </c>
      <c r="B1019" s="832" t="s">
        <v>1462</v>
      </c>
      <c r="C1019" s="832" t="s">
        <v>1468</v>
      </c>
      <c r="D1019" s="833" t="s">
        <v>2865</v>
      </c>
      <c r="E1019" s="834" t="s">
        <v>1496</v>
      </c>
      <c r="F1019" s="832" t="s">
        <v>1463</v>
      </c>
      <c r="G1019" s="832" t="s">
        <v>1573</v>
      </c>
      <c r="H1019" s="832" t="s">
        <v>577</v>
      </c>
      <c r="I1019" s="832" t="s">
        <v>1585</v>
      </c>
      <c r="J1019" s="832" t="s">
        <v>1583</v>
      </c>
      <c r="K1019" s="832" t="s">
        <v>1586</v>
      </c>
      <c r="L1019" s="835">
        <v>11.75</v>
      </c>
      <c r="M1019" s="835">
        <v>270.25</v>
      </c>
      <c r="N1019" s="832">
        <v>23</v>
      </c>
      <c r="O1019" s="836">
        <v>14</v>
      </c>
      <c r="P1019" s="835">
        <v>141</v>
      </c>
      <c r="Q1019" s="837">
        <v>0.52173913043478259</v>
      </c>
      <c r="R1019" s="832">
        <v>12</v>
      </c>
      <c r="S1019" s="837">
        <v>0.52173913043478259</v>
      </c>
      <c r="T1019" s="836">
        <v>7</v>
      </c>
      <c r="U1019" s="838">
        <v>0.5</v>
      </c>
    </row>
    <row r="1020" spans="1:21" ht="14.4" customHeight="1" x14ac:dyDescent="0.3">
      <c r="A1020" s="831">
        <v>13</v>
      </c>
      <c r="B1020" s="832" t="s">
        <v>1462</v>
      </c>
      <c r="C1020" s="832" t="s">
        <v>1468</v>
      </c>
      <c r="D1020" s="833" t="s">
        <v>2865</v>
      </c>
      <c r="E1020" s="834" t="s">
        <v>1496</v>
      </c>
      <c r="F1020" s="832" t="s">
        <v>1463</v>
      </c>
      <c r="G1020" s="832" t="s">
        <v>1573</v>
      </c>
      <c r="H1020" s="832" t="s">
        <v>577</v>
      </c>
      <c r="I1020" s="832" t="s">
        <v>1587</v>
      </c>
      <c r="J1020" s="832" t="s">
        <v>1583</v>
      </c>
      <c r="K1020" s="832" t="s">
        <v>1588</v>
      </c>
      <c r="L1020" s="835">
        <v>23.51</v>
      </c>
      <c r="M1020" s="835">
        <v>23.51</v>
      </c>
      <c r="N1020" s="832">
        <v>1</v>
      </c>
      <c r="O1020" s="836">
        <v>1</v>
      </c>
      <c r="P1020" s="835">
        <v>23.51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13</v>
      </c>
      <c r="B1021" s="832" t="s">
        <v>1462</v>
      </c>
      <c r="C1021" s="832" t="s">
        <v>1468</v>
      </c>
      <c r="D1021" s="833" t="s">
        <v>2865</v>
      </c>
      <c r="E1021" s="834" t="s">
        <v>1496</v>
      </c>
      <c r="F1021" s="832" t="s">
        <v>1463</v>
      </c>
      <c r="G1021" s="832" t="s">
        <v>1589</v>
      </c>
      <c r="H1021" s="832" t="s">
        <v>577</v>
      </c>
      <c r="I1021" s="832" t="s">
        <v>1590</v>
      </c>
      <c r="J1021" s="832" t="s">
        <v>1591</v>
      </c>
      <c r="K1021" s="832" t="s">
        <v>1592</v>
      </c>
      <c r="L1021" s="835">
        <v>0</v>
      </c>
      <c r="M1021" s="835">
        <v>0</v>
      </c>
      <c r="N1021" s="832">
        <v>4</v>
      </c>
      <c r="O1021" s="836">
        <v>4</v>
      </c>
      <c r="P1021" s="835">
        <v>0</v>
      </c>
      <c r="Q1021" s="837"/>
      <c r="R1021" s="832">
        <v>3</v>
      </c>
      <c r="S1021" s="837">
        <v>0.75</v>
      </c>
      <c r="T1021" s="836">
        <v>3</v>
      </c>
      <c r="U1021" s="838">
        <v>0.75</v>
      </c>
    </row>
    <row r="1022" spans="1:21" ht="14.4" customHeight="1" x14ac:dyDescent="0.3">
      <c r="A1022" s="831">
        <v>13</v>
      </c>
      <c r="B1022" s="832" t="s">
        <v>1462</v>
      </c>
      <c r="C1022" s="832" t="s">
        <v>1468</v>
      </c>
      <c r="D1022" s="833" t="s">
        <v>2865</v>
      </c>
      <c r="E1022" s="834" t="s">
        <v>1496</v>
      </c>
      <c r="F1022" s="832" t="s">
        <v>1463</v>
      </c>
      <c r="G1022" s="832" t="s">
        <v>1589</v>
      </c>
      <c r="H1022" s="832" t="s">
        <v>577</v>
      </c>
      <c r="I1022" s="832" t="s">
        <v>1593</v>
      </c>
      <c r="J1022" s="832" t="s">
        <v>852</v>
      </c>
      <c r="K1022" s="832" t="s">
        <v>639</v>
      </c>
      <c r="L1022" s="835">
        <v>42.05</v>
      </c>
      <c r="M1022" s="835">
        <v>84.1</v>
      </c>
      <c r="N1022" s="832">
        <v>2</v>
      </c>
      <c r="O1022" s="836">
        <v>1.5</v>
      </c>
      <c r="P1022" s="835">
        <v>84.1</v>
      </c>
      <c r="Q1022" s="837">
        <v>1</v>
      </c>
      <c r="R1022" s="832">
        <v>2</v>
      </c>
      <c r="S1022" s="837">
        <v>1</v>
      </c>
      <c r="T1022" s="836">
        <v>1.5</v>
      </c>
      <c r="U1022" s="838">
        <v>1</v>
      </c>
    </row>
    <row r="1023" spans="1:21" ht="14.4" customHeight="1" x14ac:dyDescent="0.3">
      <c r="A1023" s="831">
        <v>13</v>
      </c>
      <c r="B1023" s="832" t="s">
        <v>1462</v>
      </c>
      <c r="C1023" s="832" t="s">
        <v>1468</v>
      </c>
      <c r="D1023" s="833" t="s">
        <v>2865</v>
      </c>
      <c r="E1023" s="834" t="s">
        <v>1496</v>
      </c>
      <c r="F1023" s="832" t="s">
        <v>1463</v>
      </c>
      <c r="G1023" s="832" t="s">
        <v>1589</v>
      </c>
      <c r="H1023" s="832" t="s">
        <v>577</v>
      </c>
      <c r="I1023" s="832" t="s">
        <v>2167</v>
      </c>
      <c r="J1023" s="832" t="s">
        <v>852</v>
      </c>
      <c r="K1023" s="832" t="s">
        <v>853</v>
      </c>
      <c r="L1023" s="835">
        <v>42.05</v>
      </c>
      <c r="M1023" s="835">
        <v>84.1</v>
      </c>
      <c r="N1023" s="832">
        <v>2</v>
      </c>
      <c r="O1023" s="836">
        <v>1.5</v>
      </c>
      <c r="P1023" s="835">
        <v>84.1</v>
      </c>
      <c r="Q1023" s="837">
        <v>1</v>
      </c>
      <c r="R1023" s="832">
        <v>2</v>
      </c>
      <c r="S1023" s="837">
        <v>1</v>
      </c>
      <c r="T1023" s="836">
        <v>1.5</v>
      </c>
      <c r="U1023" s="838">
        <v>1</v>
      </c>
    </row>
    <row r="1024" spans="1:21" ht="14.4" customHeight="1" x14ac:dyDescent="0.3">
      <c r="A1024" s="831">
        <v>13</v>
      </c>
      <c r="B1024" s="832" t="s">
        <v>1462</v>
      </c>
      <c r="C1024" s="832" t="s">
        <v>1468</v>
      </c>
      <c r="D1024" s="833" t="s">
        <v>2865</v>
      </c>
      <c r="E1024" s="834" t="s">
        <v>1496</v>
      </c>
      <c r="F1024" s="832" t="s">
        <v>1463</v>
      </c>
      <c r="G1024" s="832" t="s">
        <v>2249</v>
      </c>
      <c r="H1024" s="832" t="s">
        <v>577</v>
      </c>
      <c r="I1024" s="832" t="s">
        <v>2250</v>
      </c>
      <c r="J1024" s="832" t="s">
        <v>2251</v>
      </c>
      <c r="K1024" s="832" t="s">
        <v>2252</v>
      </c>
      <c r="L1024" s="835">
        <v>0</v>
      </c>
      <c r="M1024" s="835">
        <v>0</v>
      </c>
      <c r="N1024" s="832">
        <v>2</v>
      </c>
      <c r="O1024" s="836">
        <v>1.5</v>
      </c>
      <c r="P1024" s="835">
        <v>0</v>
      </c>
      <c r="Q1024" s="837"/>
      <c r="R1024" s="832">
        <v>2</v>
      </c>
      <c r="S1024" s="837">
        <v>1</v>
      </c>
      <c r="T1024" s="836">
        <v>1.5</v>
      </c>
      <c r="U1024" s="838">
        <v>1</v>
      </c>
    </row>
    <row r="1025" spans="1:21" ht="14.4" customHeight="1" x14ac:dyDescent="0.3">
      <c r="A1025" s="831">
        <v>13</v>
      </c>
      <c r="B1025" s="832" t="s">
        <v>1462</v>
      </c>
      <c r="C1025" s="832" t="s">
        <v>1468</v>
      </c>
      <c r="D1025" s="833" t="s">
        <v>2865</v>
      </c>
      <c r="E1025" s="834" t="s">
        <v>1496</v>
      </c>
      <c r="F1025" s="832" t="s">
        <v>1463</v>
      </c>
      <c r="G1025" s="832" t="s">
        <v>2532</v>
      </c>
      <c r="H1025" s="832" t="s">
        <v>577</v>
      </c>
      <c r="I1025" s="832" t="s">
        <v>2533</v>
      </c>
      <c r="J1025" s="832" t="s">
        <v>2534</v>
      </c>
      <c r="K1025" s="832" t="s">
        <v>2535</v>
      </c>
      <c r="L1025" s="835">
        <v>0</v>
      </c>
      <c r="M1025" s="835">
        <v>0</v>
      </c>
      <c r="N1025" s="832">
        <v>2</v>
      </c>
      <c r="O1025" s="836">
        <v>2</v>
      </c>
      <c r="P1025" s="835">
        <v>0</v>
      </c>
      <c r="Q1025" s="837"/>
      <c r="R1025" s="832">
        <v>2</v>
      </c>
      <c r="S1025" s="837">
        <v>1</v>
      </c>
      <c r="T1025" s="836">
        <v>2</v>
      </c>
      <c r="U1025" s="838">
        <v>1</v>
      </c>
    </row>
    <row r="1026" spans="1:21" ht="14.4" customHeight="1" x14ac:dyDescent="0.3">
      <c r="A1026" s="831">
        <v>13</v>
      </c>
      <c r="B1026" s="832" t="s">
        <v>1462</v>
      </c>
      <c r="C1026" s="832" t="s">
        <v>1468</v>
      </c>
      <c r="D1026" s="833" t="s">
        <v>2865</v>
      </c>
      <c r="E1026" s="834" t="s">
        <v>1496</v>
      </c>
      <c r="F1026" s="832" t="s">
        <v>1463</v>
      </c>
      <c r="G1026" s="832" t="s">
        <v>1614</v>
      </c>
      <c r="H1026" s="832" t="s">
        <v>577</v>
      </c>
      <c r="I1026" s="832" t="s">
        <v>1886</v>
      </c>
      <c r="J1026" s="832" t="s">
        <v>1619</v>
      </c>
      <c r="K1026" s="832" t="s">
        <v>1620</v>
      </c>
      <c r="L1026" s="835">
        <v>140.96</v>
      </c>
      <c r="M1026" s="835">
        <v>563.84</v>
      </c>
      <c r="N1026" s="832">
        <v>4</v>
      </c>
      <c r="O1026" s="836">
        <v>4</v>
      </c>
      <c r="P1026" s="835">
        <v>563.84</v>
      </c>
      <c r="Q1026" s="837">
        <v>1</v>
      </c>
      <c r="R1026" s="832">
        <v>4</v>
      </c>
      <c r="S1026" s="837">
        <v>1</v>
      </c>
      <c r="T1026" s="836">
        <v>4</v>
      </c>
      <c r="U1026" s="838">
        <v>1</v>
      </c>
    </row>
    <row r="1027" spans="1:21" ht="14.4" customHeight="1" x14ac:dyDescent="0.3">
      <c r="A1027" s="831">
        <v>13</v>
      </c>
      <c r="B1027" s="832" t="s">
        <v>1462</v>
      </c>
      <c r="C1027" s="832" t="s">
        <v>1468</v>
      </c>
      <c r="D1027" s="833" t="s">
        <v>2865</v>
      </c>
      <c r="E1027" s="834" t="s">
        <v>1496</v>
      </c>
      <c r="F1027" s="832" t="s">
        <v>1463</v>
      </c>
      <c r="G1027" s="832" t="s">
        <v>1614</v>
      </c>
      <c r="H1027" s="832" t="s">
        <v>577</v>
      </c>
      <c r="I1027" s="832" t="s">
        <v>1618</v>
      </c>
      <c r="J1027" s="832" t="s">
        <v>1619</v>
      </c>
      <c r="K1027" s="832" t="s">
        <v>1620</v>
      </c>
      <c r="L1027" s="835">
        <v>140.96</v>
      </c>
      <c r="M1027" s="835">
        <v>140.96</v>
      </c>
      <c r="N1027" s="832">
        <v>1</v>
      </c>
      <c r="O1027" s="836">
        <v>1</v>
      </c>
      <c r="P1027" s="835">
        <v>140.96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13</v>
      </c>
      <c r="B1028" s="832" t="s">
        <v>1462</v>
      </c>
      <c r="C1028" s="832" t="s">
        <v>1468</v>
      </c>
      <c r="D1028" s="833" t="s">
        <v>2865</v>
      </c>
      <c r="E1028" s="834" t="s">
        <v>1496</v>
      </c>
      <c r="F1028" s="832" t="s">
        <v>1463</v>
      </c>
      <c r="G1028" s="832" t="s">
        <v>2536</v>
      </c>
      <c r="H1028" s="832" t="s">
        <v>577</v>
      </c>
      <c r="I1028" s="832" t="s">
        <v>2537</v>
      </c>
      <c r="J1028" s="832" t="s">
        <v>2538</v>
      </c>
      <c r="K1028" s="832" t="s">
        <v>2539</v>
      </c>
      <c r="L1028" s="835">
        <v>846.47</v>
      </c>
      <c r="M1028" s="835">
        <v>846.47</v>
      </c>
      <c r="N1028" s="832">
        <v>1</v>
      </c>
      <c r="O1028" s="836">
        <v>0.5</v>
      </c>
      <c r="P1028" s="835">
        <v>846.47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13</v>
      </c>
      <c r="B1029" s="832" t="s">
        <v>1462</v>
      </c>
      <c r="C1029" s="832" t="s">
        <v>1468</v>
      </c>
      <c r="D1029" s="833" t="s">
        <v>2865</v>
      </c>
      <c r="E1029" s="834" t="s">
        <v>1496</v>
      </c>
      <c r="F1029" s="832" t="s">
        <v>1463</v>
      </c>
      <c r="G1029" s="832" t="s">
        <v>1625</v>
      </c>
      <c r="H1029" s="832" t="s">
        <v>577</v>
      </c>
      <c r="I1029" s="832" t="s">
        <v>1626</v>
      </c>
      <c r="J1029" s="832" t="s">
        <v>1627</v>
      </c>
      <c r="K1029" s="832" t="s">
        <v>1628</v>
      </c>
      <c r="L1029" s="835">
        <v>121.07</v>
      </c>
      <c r="M1029" s="835">
        <v>242.14</v>
      </c>
      <c r="N1029" s="832">
        <v>2</v>
      </c>
      <c r="O1029" s="836">
        <v>0.5</v>
      </c>
      <c r="P1029" s="835">
        <v>242.14</v>
      </c>
      <c r="Q1029" s="837">
        <v>1</v>
      </c>
      <c r="R1029" s="832">
        <v>2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13</v>
      </c>
      <c r="B1030" s="832" t="s">
        <v>1462</v>
      </c>
      <c r="C1030" s="832" t="s">
        <v>1468</v>
      </c>
      <c r="D1030" s="833" t="s">
        <v>2865</v>
      </c>
      <c r="E1030" s="834" t="s">
        <v>1496</v>
      </c>
      <c r="F1030" s="832" t="s">
        <v>1463</v>
      </c>
      <c r="G1030" s="832" t="s">
        <v>2044</v>
      </c>
      <c r="H1030" s="832" t="s">
        <v>577</v>
      </c>
      <c r="I1030" s="832" t="s">
        <v>2045</v>
      </c>
      <c r="J1030" s="832" t="s">
        <v>846</v>
      </c>
      <c r="K1030" s="832" t="s">
        <v>2046</v>
      </c>
      <c r="L1030" s="835">
        <v>107.27</v>
      </c>
      <c r="M1030" s="835">
        <v>1716.3200000000002</v>
      </c>
      <c r="N1030" s="832">
        <v>16</v>
      </c>
      <c r="O1030" s="836">
        <v>9</v>
      </c>
      <c r="P1030" s="835">
        <v>1072.7</v>
      </c>
      <c r="Q1030" s="837">
        <v>0.625</v>
      </c>
      <c r="R1030" s="832">
        <v>10</v>
      </c>
      <c r="S1030" s="837">
        <v>0.625</v>
      </c>
      <c r="T1030" s="836">
        <v>4.5</v>
      </c>
      <c r="U1030" s="838">
        <v>0.5</v>
      </c>
    </row>
    <row r="1031" spans="1:21" ht="14.4" customHeight="1" x14ac:dyDescent="0.3">
      <c r="A1031" s="831">
        <v>13</v>
      </c>
      <c r="B1031" s="832" t="s">
        <v>1462</v>
      </c>
      <c r="C1031" s="832" t="s">
        <v>1468</v>
      </c>
      <c r="D1031" s="833" t="s">
        <v>2865</v>
      </c>
      <c r="E1031" s="834" t="s">
        <v>1496</v>
      </c>
      <c r="F1031" s="832" t="s">
        <v>1463</v>
      </c>
      <c r="G1031" s="832" t="s">
        <v>1637</v>
      </c>
      <c r="H1031" s="832" t="s">
        <v>577</v>
      </c>
      <c r="I1031" s="832" t="s">
        <v>1638</v>
      </c>
      <c r="J1031" s="832" t="s">
        <v>1058</v>
      </c>
      <c r="K1031" s="832" t="s">
        <v>1639</v>
      </c>
      <c r="L1031" s="835">
        <v>48.09</v>
      </c>
      <c r="M1031" s="835">
        <v>144.27000000000001</v>
      </c>
      <c r="N1031" s="832">
        <v>3</v>
      </c>
      <c r="O1031" s="836">
        <v>2.5</v>
      </c>
      <c r="P1031" s="835">
        <v>96.18</v>
      </c>
      <c r="Q1031" s="837">
        <v>0.66666666666666663</v>
      </c>
      <c r="R1031" s="832">
        <v>2</v>
      </c>
      <c r="S1031" s="837">
        <v>0.66666666666666663</v>
      </c>
      <c r="T1031" s="836">
        <v>1.5</v>
      </c>
      <c r="U1031" s="838">
        <v>0.6</v>
      </c>
    </row>
    <row r="1032" spans="1:21" ht="14.4" customHeight="1" x14ac:dyDescent="0.3">
      <c r="A1032" s="831">
        <v>13</v>
      </c>
      <c r="B1032" s="832" t="s">
        <v>1462</v>
      </c>
      <c r="C1032" s="832" t="s">
        <v>1468</v>
      </c>
      <c r="D1032" s="833" t="s">
        <v>2865</v>
      </c>
      <c r="E1032" s="834" t="s">
        <v>1496</v>
      </c>
      <c r="F1032" s="832" t="s">
        <v>1463</v>
      </c>
      <c r="G1032" s="832" t="s">
        <v>1637</v>
      </c>
      <c r="H1032" s="832" t="s">
        <v>577</v>
      </c>
      <c r="I1032" s="832" t="s">
        <v>1642</v>
      </c>
      <c r="J1032" s="832" t="s">
        <v>1077</v>
      </c>
      <c r="K1032" s="832" t="s">
        <v>1643</v>
      </c>
      <c r="L1032" s="835">
        <v>89.91</v>
      </c>
      <c r="M1032" s="835">
        <v>179.82</v>
      </c>
      <c r="N1032" s="832">
        <v>2</v>
      </c>
      <c r="O1032" s="836">
        <v>2</v>
      </c>
      <c r="P1032" s="835">
        <v>179.82</v>
      </c>
      <c r="Q1032" s="837">
        <v>1</v>
      </c>
      <c r="R1032" s="832">
        <v>2</v>
      </c>
      <c r="S1032" s="837">
        <v>1</v>
      </c>
      <c r="T1032" s="836">
        <v>2</v>
      </c>
      <c r="U1032" s="838">
        <v>1</v>
      </c>
    </row>
    <row r="1033" spans="1:21" ht="14.4" customHeight="1" x14ac:dyDescent="0.3">
      <c r="A1033" s="831">
        <v>13</v>
      </c>
      <c r="B1033" s="832" t="s">
        <v>1462</v>
      </c>
      <c r="C1033" s="832" t="s">
        <v>1468</v>
      </c>
      <c r="D1033" s="833" t="s">
        <v>2865</v>
      </c>
      <c r="E1033" s="834" t="s">
        <v>1496</v>
      </c>
      <c r="F1033" s="832" t="s">
        <v>1463</v>
      </c>
      <c r="G1033" s="832" t="s">
        <v>1644</v>
      </c>
      <c r="H1033" s="832" t="s">
        <v>577</v>
      </c>
      <c r="I1033" s="832" t="s">
        <v>2540</v>
      </c>
      <c r="J1033" s="832" t="s">
        <v>2541</v>
      </c>
      <c r="K1033" s="832" t="s">
        <v>1646</v>
      </c>
      <c r="L1033" s="835">
        <v>98.75</v>
      </c>
      <c r="M1033" s="835">
        <v>98.75</v>
      </c>
      <c r="N1033" s="832">
        <v>1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13</v>
      </c>
      <c r="B1034" s="832" t="s">
        <v>1462</v>
      </c>
      <c r="C1034" s="832" t="s">
        <v>1468</v>
      </c>
      <c r="D1034" s="833" t="s">
        <v>2865</v>
      </c>
      <c r="E1034" s="834" t="s">
        <v>1496</v>
      </c>
      <c r="F1034" s="832" t="s">
        <v>1463</v>
      </c>
      <c r="G1034" s="832" t="s">
        <v>1644</v>
      </c>
      <c r="H1034" s="832" t="s">
        <v>577</v>
      </c>
      <c r="I1034" s="832" t="s">
        <v>1647</v>
      </c>
      <c r="J1034" s="832" t="s">
        <v>1065</v>
      </c>
      <c r="K1034" s="832" t="s">
        <v>1646</v>
      </c>
      <c r="L1034" s="835">
        <v>98.75</v>
      </c>
      <c r="M1034" s="835">
        <v>98.75</v>
      </c>
      <c r="N1034" s="832">
        <v>1</v>
      </c>
      <c r="O1034" s="836">
        <v>0.5</v>
      </c>
      <c r="P1034" s="835">
        <v>98.75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13</v>
      </c>
      <c r="B1035" s="832" t="s">
        <v>1462</v>
      </c>
      <c r="C1035" s="832" t="s">
        <v>1468</v>
      </c>
      <c r="D1035" s="833" t="s">
        <v>2865</v>
      </c>
      <c r="E1035" s="834" t="s">
        <v>1496</v>
      </c>
      <c r="F1035" s="832" t="s">
        <v>1463</v>
      </c>
      <c r="G1035" s="832" t="s">
        <v>1788</v>
      </c>
      <c r="H1035" s="832" t="s">
        <v>577</v>
      </c>
      <c r="I1035" s="832" t="s">
        <v>2200</v>
      </c>
      <c r="J1035" s="832" t="s">
        <v>1790</v>
      </c>
      <c r="K1035" s="832" t="s">
        <v>2201</v>
      </c>
      <c r="L1035" s="835">
        <v>132.97999999999999</v>
      </c>
      <c r="M1035" s="835">
        <v>398.93999999999994</v>
      </c>
      <c r="N1035" s="832">
        <v>3</v>
      </c>
      <c r="O1035" s="836">
        <v>1</v>
      </c>
      <c r="P1035" s="835">
        <v>265.95999999999998</v>
      </c>
      <c r="Q1035" s="837">
        <v>0.66666666666666674</v>
      </c>
      <c r="R1035" s="832">
        <v>2</v>
      </c>
      <c r="S1035" s="837">
        <v>0.66666666666666663</v>
      </c>
      <c r="T1035" s="836">
        <v>0.5</v>
      </c>
      <c r="U1035" s="838">
        <v>0.5</v>
      </c>
    </row>
    <row r="1036" spans="1:21" ht="14.4" customHeight="1" x14ac:dyDescent="0.3">
      <c r="A1036" s="831">
        <v>13</v>
      </c>
      <c r="B1036" s="832" t="s">
        <v>1462</v>
      </c>
      <c r="C1036" s="832" t="s">
        <v>1468</v>
      </c>
      <c r="D1036" s="833" t="s">
        <v>2865</v>
      </c>
      <c r="E1036" s="834" t="s">
        <v>1496</v>
      </c>
      <c r="F1036" s="832" t="s">
        <v>1463</v>
      </c>
      <c r="G1036" s="832" t="s">
        <v>1648</v>
      </c>
      <c r="H1036" s="832" t="s">
        <v>577</v>
      </c>
      <c r="I1036" s="832" t="s">
        <v>1649</v>
      </c>
      <c r="J1036" s="832" t="s">
        <v>892</v>
      </c>
      <c r="K1036" s="832" t="s">
        <v>1650</v>
      </c>
      <c r="L1036" s="835">
        <v>147.85</v>
      </c>
      <c r="M1036" s="835">
        <v>1922.0500000000002</v>
      </c>
      <c r="N1036" s="832">
        <v>13</v>
      </c>
      <c r="O1036" s="836">
        <v>10.5</v>
      </c>
      <c r="P1036" s="835">
        <v>1034.95</v>
      </c>
      <c r="Q1036" s="837">
        <v>0.53846153846153844</v>
      </c>
      <c r="R1036" s="832">
        <v>7</v>
      </c>
      <c r="S1036" s="837">
        <v>0.53846153846153844</v>
      </c>
      <c r="T1036" s="836">
        <v>5</v>
      </c>
      <c r="U1036" s="838">
        <v>0.47619047619047616</v>
      </c>
    </row>
    <row r="1037" spans="1:21" ht="14.4" customHeight="1" x14ac:dyDescent="0.3">
      <c r="A1037" s="831">
        <v>13</v>
      </c>
      <c r="B1037" s="832" t="s">
        <v>1462</v>
      </c>
      <c r="C1037" s="832" t="s">
        <v>1468</v>
      </c>
      <c r="D1037" s="833" t="s">
        <v>2865</v>
      </c>
      <c r="E1037" s="834" t="s">
        <v>1496</v>
      </c>
      <c r="F1037" s="832" t="s">
        <v>1463</v>
      </c>
      <c r="G1037" s="832" t="s">
        <v>1651</v>
      </c>
      <c r="H1037" s="832" t="s">
        <v>612</v>
      </c>
      <c r="I1037" s="832" t="s">
        <v>1431</v>
      </c>
      <c r="J1037" s="832" t="s">
        <v>1432</v>
      </c>
      <c r="K1037" s="832" t="s">
        <v>1433</v>
      </c>
      <c r="L1037" s="835">
        <v>58.77</v>
      </c>
      <c r="M1037" s="835">
        <v>58.77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13</v>
      </c>
      <c r="B1038" s="832" t="s">
        <v>1462</v>
      </c>
      <c r="C1038" s="832" t="s">
        <v>1468</v>
      </c>
      <c r="D1038" s="833" t="s">
        <v>2865</v>
      </c>
      <c r="E1038" s="834" t="s">
        <v>1496</v>
      </c>
      <c r="F1038" s="832" t="s">
        <v>1463</v>
      </c>
      <c r="G1038" s="832" t="s">
        <v>1651</v>
      </c>
      <c r="H1038" s="832" t="s">
        <v>612</v>
      </c>
      <c r="I1038" s="832" t="s">
        <v>1434</v>
      </c>
      <c r="J1038" s="832" t="s">
        <v>1432</v>
      </c>
      <c r="K1038" s="832" t="s">
        <v>1435</v>
      </c>
      <c r="L1038" s="835">
        <v>176.32</v>
      </c>
      <c r="M1038" s="835">
        <v>176.32</v>
      </c>
      <c r="N1038" s="832">
        <v>1</v>
      </c>
      <c r="O1038" s="836">
        <v>0.5</v>
      </c>
      <c r="P1038" s="835">
        <v>176.32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13</v>
      </c>
      <c r="B1039" s="832" t="s">
        <v>1462</v>
      </c>
      <c r="C1039" s="832" t="s">
        <v>1468</v>
      </c>
      <c r="D1039" s="833" t="s">
        <v>2865</v>
      </c>
      <c r="E1039" s="834" t="s">
        <v>1496</v>
      </c>
      <c r="F1039" s="832" t="s">
        <v>1463</v>
      </c>
      <c r="G1039" s="832" t="s">
        <v>1656</v>
      </c>
      <c r="H1039" s="832" t="s">
        <v>612</v>
      </c>
      <c r="I1039" s="832" t="s">
        <v>1413</v>
      </c>
      <c r="J1039" s="832" t="s">
        <v>1414</v>
      </c>
      <c r="K1039" s="832" t="s">
        <v>1415</v>
      </c>
      <c r="L1039" s="835">
        <v>141.25</v>
      </c>
      <c r="M1039" s="835">
        <v>7768.75</v>
      </c>
      <c r="N1039" s="832">
        <v>55</v>
      </c>
      <c r="O1039" s="836">
        <v>31</v>
      </c>
      <c r="P1039" s="835">
        <v>4943.75</v>
      </c>
      <c r="Q1039" s="837">
        <v>0.63636363636363635</v>
      </c>
      <c r="R1039" s="832">
        <v>35</v>
      </c>
      <c r="S1039" s="837">
        <v>0.63636363636363635</v>
      </c>
      <c r="T1039" s="836">
        <v>16.5</v>
      </c>
      <c r="U1039" s="838">
        <v>0.532258064516129</v>
      </c>
    </row>
    <row r="1040" spans="1:21" ht="14.4" customHeight="1" x14ac:dyDescent="0.3">
      <c r="A1040" s="831">
        <v>13</v>
      </c>
      <c r="B1040" s="832" t="s">
        <v>1462</v>
      </c>
      <c r="C1040" s="832" t="s">
        <v>1468</v>
      </c>
      <c r="D1040" s="833" t="s">
        <v>2865</v>
      </c>
      <c r="E1040" s="834" t="s">
        <v>1496</v>
      </c>
      <c r="F1040" s="832" t="s">
        <v>1463</v>
      </c>
      <c r="G1040" s="832" t="s">
        <v>1656</v>
      </c>
      <c r="H1040" s="832" t="s">
        <v>577</v>
      </c>
      <c r="I1040" s="832" t="s">
        <v>1657</v>
      </c>
      <c r="J1040" s="832" t="s">
        <v>1414</v>
      </c>
      <c r="K1040" s="832" t="s">
        <v>1658</v>
      </c>
      <c r="L1040" s="835">
        <v>423.75</v>
      </c>
      <c r="M1040" s="835">
        <v>847.5</v>
      </c>
      <c r="N1040" s="832">
        <v>2</v>
      </c>
      <c r="O1040" s="836">
        <v>1.5</v>
      </c>
      <c r="P1040" s="835">
        <v>847.5</v>
      </c>
      <c r="Q1040" s="837">
        <v>1</v>
      </c>
      <c r="R1040" s="832">
        <v>2</v>
      </c>
      <c r="S1040" s="837">
        <v>1</v>
      </c>
      <c r="T1040" s="836">
        <v>1.5</v>
      </c>
      <c r="U1040" s="838">
        <v>1</v>
      </c>
    </row>
    <row r="1041" spans="1:21" ht="14.4" customHeight="1" x14ac:dyDescent="0.3">
      <c r="A1041" s="831">
        <v>13</v>
      </c>
      <c r="B1041" s="832" t="s">
        <v>1462</v>
      </c>
      <c r="C1041" s="832" t="s">
        <v>1468</v>
      </c>
      <c r="D1041" s="833" t="s">
        <v>2865</v>
      </c>
      <c r="E1041" s="834" t="s">
        <v>1496</v>
      </c>
      <c r="F1041" s="832" t="s">
        <v>1463</v>
      </c>
      <c r="G1041" s="832" t="s">
        <v>1927</v>
      </c>
      <c r="H1041" s="832" t="s">
        <v>612</v>
      </c>
      <c r="I1041" s="832" t="s">
        <v>2542</v>
      </c>
      <c r="J1041" s="832" t="s">
        <v>747</v>
      </c>
      <c r="K1041" s="832" t="s">
        <v>1215</v>
      </c>
      <c r="L1041" s="835">
        <v>736.33</v>
      </c>
      <c r="M1041" s="835">
        <v>736.33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13</v>
      </c>
      <c r="B1042" s="832" t="s">
        <v>1462</v>
      </c>
      <c r="C1042" s="832" t="s">
        <v>1468</v>
      </c>
      <c r="D1042" s="833" t="s">
        <v>2865</v>
      </c>
      <c r="E1042" s="834" t="s">
        <v>1496</v>
      </c>
      <c r="F1042" s="832" t="s">
        <v>1463</v>
      </c>
      <c r="G1042" s="832" t="s">
        <v>1671</v>
      </c>
      <c r="H1042" s="832" t="s">
        <v>577</v>
      </c>
      <c r="I1042" s="832" t="s">
        <v>2278</v>
      </c>
      <c r="J1042" s="832" t="s">
        <v>770</v>
      </c>
      <c r="K1042" s="832" t="s">
        <v>1933</v>
      </c>
      <c r="L1042" s="835">
        <v>32.25</v>
      </c>
      <c r="M1042" s="835">
        <v>32.25</v>
      </c>
      <c r="N1042" s="832">
        <v>1</v>
      </c>
      <c r="O1042" s="836">
        <v>0.5</v>
      </c>
      <c r="P1042" s="835">
        <v>32.25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13</v>
      </c>
      <c r="B1043" s="832" t="s">
        <v>1462</v>
      </c>
      <c r="C1043" s="832" t="s">
        <v>1468</v>
      </c>
      <c r="D1043" s="833" t="s">
        <v>2865</v>
      </c>
      <c r="E1043" s="834" t="s">
        <v>1496</v>
      </c>
      <c r="F1043" s="832" t="s">
        <v>1463</v>
      </c>
      <c r="G1043" s="832" t="s">
        <v>1671</v>
      </c>
      <c r="H1043" s="832" t="s">
        <v>577</v>
      </c>
      <c r="I1043" s="832" t="s">
        <v>2129</v>
      </c>
      <c r="J1043" s="832" t="s">
        <v>770</v>
      </c>
      <c r="K1043" s="832" t="s">
        <v>1814</v>
      </c>
      <c r="L1043" s="835">
        <v>103.67</v>
      </c>
      <c r="M1043" s="835">
        <v>311.01</v>
      </c>
      <c r="N1043" s="832">
        <v>3</v>
      </c>
      <c r="O1043" s="836">
        <v>2.5</v>
      </c>
      <c r="P1043" s="835">
        <v>207.34</v>
      </c>
      <c r="Q1043" s="837">
        <v>0.66666666666666674</v>
      </c>
      <c r="R1043" s="832">
        <v>2</v>
      </c>
      <c r="S1043" s="837">
        <v>0.66666666666666663</v>
      </c>
      <c r="T1043" s="836">
        <v>2</v>
      </c>
      <c r="U1043" s="838">
        <v>0.8</v>
      </c>
    </row>
    <row r="1044" spans="1:21" ht="14.4" customHeight="1" x14ac:dyDescent="0.3">
      <c r="A1044" s="831">
        <v>13</v>
      </c>
      <c r="B1044" s="832" t="s">
        <v>1462</v>
      </c>
      <c r="C1044" s="832" t="s">
        <v>1468</v>
      </c>
      <c r="D1044" s="833" t="s">
        <v>2865</v>
      </c>
      <c r="E1044" s="834" t="s">
        <v>1496</v>
      </c>
      <c r="F1044" s="832" t="s">
        <v>1463</v>
      </c>
      <c r="G1044" s="832" t="s">
        <v>1671</v>
      </c>
      <c r="H1044" s="832" t="s">
        <v>577</v>
      </c>
      <c r="I1044" s="832" t="s">
        <v>1811</v>
      </c>
      <c r="J1044" s="832" t="s">
        <v>770</v>
      </c>
      <c r="K1044" s="832" t="s">
        <v>1812</v>
      </c>
      <c r="L1044" s="835">
        <v>16.12</v>
      </c>
      <c r="M1044" s="835">
        <v>16.12</v>
      </c>
      <c r="N1044" s="832">
        <v>1</v>
      </c>
      <c r="O1044" s="836">
        <v>1</v>
      </c>
      <c r="P1044" s="835">
        <v>16.12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13</v>
      </c>
      <c r="B1045" s="832" t="s">
        <v>1462</v>
      </c>
      <c r="C1045" s="832" t="s">
        <v>1468</v>
      </c>
      <c r="D1045" s="833" t="s">
        <v>2865</v>
      </c>
      <c r="E1045" s="834" t="s">
        <v>1496</v>
      </c>
      <c r="F1045" s="832" t="s">
        <v>1463</v>
      </c>
      <c r="G1045" s="832" t="s">
        <v>1671</v>
      </c>
      <c r="H1045" s="832" t="s">
        <v>577</v>
      </c>
      <c r="I1045" s="832" t="s">
        <v>1813</v>
      </c>
      <c r="J1045" s="832" t="s">
        <v>770</v>
      </c>
      <c r="K1045" s="832" t="s">
        <v>1814</v>
      </c>
      <c r="L1045" s="835">
        <v>103.67</v>
      </c>
      <c r="M1045" s="835">
        <v>725.69</v>
      </c>
      <c r="N1045" s="832">
        <v>7</v>
      </c>
      <c r="O1045" s="836">
        <v>6</v>
      </c>
      <c r="P1045" s="835">
        <v>518.35</v>
      </c>
      <c r="Q1045" s="837">
        <v>0.7142857142857143</v>
      </c>
      <c r="R1045" s="832">
        <v>5</v>
      </c>
      <c r="S1045" s="837">
        <v>0.7142857142857143</v>
      </c>
      <c r="T1045" s="836">
        <v>4</v>
      </c>
      <c r="U1045" s="838">
        <v>0.66666666666666663</v>
      </c>
    </row>
    <row r="1046" spans="1:21" ht="14.4" customHeight="1" x14ac:dyDescent="0.3">
      <c r="A1046" s="831">
        <v>13</v>
      </c>
      <c r="B1046" s="832" t="s">
        <v>1462</v>
      </c>
      <c r="C1046" s="832" t="s">
        <v>1468</v>
      </c>
      <c r="D1046" s="833" t="s">
        <v>2865</v>
      </c>
      <c r="E1046" s="834" t="s">
        <v>1496</v>
      </c>
      <c r="F1046" s="832" t="s">
        <v>1463</v>
      </c>
      <c r="G1046" s="832" t="s">
        <v>1671</v>
      </c>
      <c r="H1046" s="832" t="s">
        <v>577</v>
      </c>
      <c r="I1046" s="832" t="s">
        <v>2064</v>
      </c>
      <c r="J1046" s="832" t="s">
        <v>770</v>
      </c>
      <c r="K1046" s="832" t="s">
        <v>1812</v>
      </c>
      <c r="L1046" s="835">
        <v>16.12</v>
      </c>
      <c r="M1046" s="835">
        <v>48.36</v>
      </c>
      <c r="N1046" s="832">
        <v>3</v>
      </c>
      <c r="O1046" s="836">
        <v>2.5</v>
      </c>
      <c r="P1046" s="835">
        <v>48.36</v>
      </c>
      <c r="Q1046" s="837">
        <v>1</v>
      </c>
      <c r="R1046" s="832">
        <v>3</v>
      </c>
      <c r="S1046" s="837">
        <v>1</v>
      </c>
      <c r="T1046" s="836">
        <v>2.5</v>
      </c>
      <c r="U1046" s="838">
        <v>1</v>
      </c>
    </row>
    <row r="1047" spans="1:21" ht="14.4" customHeight="1" x14ac:dyDescent="0.3">
      <c r="A1047" s="831">
        <v>13</v>
      </c>
      <c r="B1047" s="832" t="s">
        <v>1462</v>
      </c>
      <c r="C1047" s="832" t="s">
        <v>1468</v>
      </c>
      <c r="D1047" s="833" t="s">
        <v>2865</v>
      </c>
      <c r="E1047" s="834" t="s">
        <v>1496</v>
      </c>
      <c r="F1047" s="832" t="s">
        <v>1463</v>
      </c>
      <c r="G1047" s="832" t="s">
        <v>2543</v>
      </c>
      <c r="H1047" s="832" t="s">
        <v>577</v>
      </c>
      <c r="I1047" s="832" t="s">
        <v>2544</v>
      </c>
      <c r="J1047" s="832" t="s">
        <v>2545</v>
      </c>
      <c r="K1047" s="832" t="s">
        <v>2546</v>
      </c>
      <c r="L1047" s="835">
        <v>0</v>
      </c>
      <c r="M1047" s="835">
        <v>0</v>
      </c>
      <c r="N1047" s="832">
        <v>5</v>
      </c>
      <c r="O1047" s="836">
        <v>4</v>
      </c>
      <c r="P1047" s="835">
        <v>0</v>
      </c>
      <c r="Q1047" s="837"/>
      <c r="R1047" s="832">
        <v>2</v>
      </c>
      <c r="S1047" s="837">
        <v>0.4</v>
      </c>
      <c r="T1047" s="836">
        <v>1.5</v>
      </c>
      <c r="U1047" s="838">
        <v>0.375</v>
      </c>
    </row>
    <row r="1048" spans="1:21" ht="14.4" customHeight="1" x14ac:dyDescent="0.3">
      <c r="A1048" s="831">
        <v>13</v>
      </c>
      <c r="B1048" s="832" t="s">
        <v>1462</v>
      </c>
      <c r="C1048" s="832" t="s">
        <v>1468</v>
      </c>
      <c r="D1048" s="833" t="s">
        <v>2865</v>
      </c>
      <c r="E1048" s="834" t="s">
        <v>1496</v>
      </c>
      <c r="F1048" s="832" t="s">
        <v>1463</v>
      </c>
      <c r="G1048" s="832" t="s">
        <v>2543</v>
      </c>
      <c r="H1048" s="832" t="s">
        <v>577</v>
      </c>
      <c r="I1048" s="832" t="s">
        <v>2547</v>
      </c>
      <c r="J1048" s="832" t="s">
        <v>2545</v>
      </c>
      <c r="K1048" s="832" t="s">
        <v>2548</v>
      </c>
      <c r="L1048" s="835">
        <v>0</v>
      </c>
      <c r="M1048" s="835">
        <v>0</v>
      </c>
      <c r="N1048" s="832">
        <v>1</v>
      </c>
      <c r="O1048" s="836">
        <v>0.5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13</v>
      </c>
      <c r="B1049" s="832" t="s">
        <v>1462</v>
      </c>
      <c r="C1049" s="832" t="s">
        <v>1468</v>
      </c>
      <c r="D1049" s="833" t="s">
        <v>2865</v>
      </c>
      <c r="E1049" s="834" t="s">
        <v>1496</v>
      </c>
      <c r="F1049" s="832" t="s">
        <v>1463</v>
      </c>
      <c r="G1049" s="832" t="s">
        <v>1941</v>
      </c>
      <c r="H1049" s="832" t="s">
        <v>577</v>
      </c>
      <c r="I1049" s="832" t="s">
        <v>1942</v>
      </c>
      <c r="J1049" s="832" t="s">
        <v>608</v>
      </c>
      <c r="K1049" s="832" t="s">
        <v>1943</v>
      </c>
      <c r="L1049" s="835">
        <v>52.61</v>
      </c>
      <c r="M1049" s="835">
        <v>105.22</v>
      </c>
      <c r="N1049" s="832">
        <v>2</v>
      </c>
      <c r="O1049" s="836">
        <v>1.5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13</v>
      </c>
      <c r="B1050" s="832" t="s">
        <v>1462</v>
      </c>
      <c r="C1050" s="832" t="s">
        <v>1468</v>
      </c>
      <c r="D1050" s="833" t="s">
        <v>2865</v>
      </c>
      <c r="E1050" s="834" t="s">
        <v>1496</v>
      </c>
      <c r="F1050" s="832" t="s">
        <v>1463</v>
      </c>
      <c r="G1050" s="832" t="s">
        <v>1682</v>
      </c>
      <c r="H1050" s="832" t="s">
        <v>577</v>
      </c>
      <c r="I1050" s="832" t="s">
        <v>1683</v>
      </c>
      <c r="J1050" s="832" t="s">
        <v>1684</v>
      </c>
      <c r="K1050" s="832" t="s">
        <v>1685</v>
      </c>
      <c r="L1050" s="835">
        <v>87.67</v>
      </c>
      <c r="M1050" s="835">
        <v>438.35</v>
      </c>
      <c r="N1050" s="832">
        <v>5</v>
      </c>
      <c r="O1050" s="836">
        <v>3</v>
      </c>
      <c r="P1050" s="835">
        <v>438.35</v>
      </c>
      <c r="Q1050" s="837">
        <v>1</v>
      </c>
      <c r="R1050" s="832">
        <v>5</v>
      </c>
      <c r="S1050" s="837">
        <v>1</v>
      </c>
      <c r="T1050" s="836">
        <v>3</v>
      </c>
      <c r="U1050" s="838">
        <v>1</v>
      </c>
    </row>
    <row r="1051" spans="1:21" ht="14.4" customHeight="1" x14ac:dyDescent="0.3">
      <c r="A1051" s="831">
        <v>13</v>
      </c>
      <c r="B1051" s="832" t="s">
        <v>1462</v>
      </c>
      <c r="C1051" s="832" t="s">
        <v>1468</v>
      </c>
      <c r="D1051" s="833" t="s">
        <v>2865</v>
      </c>
      <c r="E1051" s="834" t="s">
        <v>1496</v>
      </c>
      <c r="F1051" s="832" t="s">
        <v>1463</v>
      </c>
      <c r="G1051" s="832" t="s">
        <v>1818</v>
      </c>
      <c r="H1051" s="832" t="s">
        <v>577</v>
      </c>
      <c r="I1051" s="832" t="s">
        <v>1819</v>
      </c>
      <c r="J1051" s="832" t="s">
        <v>675</v>
      </c>
      <c r="K1051" s="832" t="s">
        <v>1820</v>
      </c>
      <c r="L1051" s="835">
        <v>0</v>
      </c>
      <c r="M1051" s="835">
        <v>0</v>
      </c>
      <c r="N1051" s="832">
        <v>4</v>
      </c>
      <c r="O1051" s="836">
        <v>2.5</v>
      </c>
      <c r="P1051" s="835">
        <v>0</v>
      </c>
      <c r="Q1051" s="837"/>
      <c r="R1051" s="832">
        <v>3</v>
      </c>
      <c r="S1051" s="837">
        <v>0.75</v>
      </c>
      <c r="T1051" s="836">
        <v>2</v>
      </c>
      <c r="U1051" s="838">
        <v>0.8</v>
      </c>
    </row>
    <row r="1052" spans="1:21" ht="14.4" customHeight="1" x14ac:dyDescent="0.3">
      <c r="A1052" s="831">
        <v>13</v>
      </c>
      <c r="B1052" s="832" t="s">
        <v>1462</v>
      </c>
      <c r="C1052" s="832" t="s">
        <v>1468</v>
      </c>
      <c r="D1052" s="833" t="s">
        <v>2865</v>
      </c>
      <c r="E1052" s="834" t="s">
        <v>1496</v>
      </c>
      <c r="F1052" s="832" t="s">
        <v>1463</v>
      </c>
      <c r="G1052" s="832" t="s">
        <v>1821</v>
      </c>
      <c r="H1052" s="832" t="s">
        <v>577</v>
      </c>
      <c r="I1052" s="832" t="s">
        <v>2549</v>
      </c>
      <c r="J1052" s="832" t="s">
        <v>1823</v>
      </c>
      <c r="K1052" s="832" t="s">
        <v>2550</v>
      </c>
      <c r="L1052" s="835">
        <v>97.96</v>
      </c>
      <c r="M1052" s="835">
        <v>97.96</v>
      </c>
      <c r="N1052" s="832">
        <v>1</v>
      </c>
      <c r="O1052" s="836">
        <v>1</v>
      </c>
      <c r="P1052" s="835">
        <v>97.96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13</v>
      </c>
      <c r="B1053" s="832" t="s">
        <v>1462</v>
      </c>
      <c r="C1053" s="832" t="s">
        <v>1468</v>
      </c>
      <c r="D1053" s="833" t="s">
        <v>2865</v>
      </c>
      <c r="E1053" s="834" t="s">
        <v>1496</v>
      </c>
      <c r="F1053" s="832" t="s">
        <v>1463</v>
      </c>
      <c r="G1053" s="832" t="s">
        <v>1961</v>
      </c>
      <c r="H1053" s="832" t="s">
        <v>612</v>
      </c>
      <c r="I1053" s="832" t="s">
        <v>1359</v>
      </c>
      <c r="J1053" s="832" t="s">
        <v>881</v>
      </c>
      <c r="K1053" s="832" t="s">
        <v>1360</v>
      </c>
      <c r="L1053" s="835">
        <v>0</v>
      </c>
      <c r="M1053" s="835">
        <v>0</v>
      </c>
      <c r="N1053" s="832">
        <v>9</v>
      </c>
      <c r="O1053" s="836">
        <v>5.5</v>
      </c>
      <c r="P1053" s="835">
        <v>0</v>
      </c>
      <c r="Q1053" s="837"/>
      <c r="R1053" s="832">
        <v>4</v>
      </c>
      <c r="S1053" s="837">
        <v>0.44444444444444442</v>
      </c>
      <c r="T1053" s="836">
        <v>2.5</v>
      </c>
      <c r="U1053" s="838">
        <v>0.45454545454545453</v>
      </c>
    </row>
    <row r="1054" spans="1:21" ht="14.4" customHeight="1" x14ac:dyDescent="0.3">
      <c r="A1054" s="831">
        <v>13</v>
      </c>
      <c r="B1054" s="832" t="s">
        <v>1462</v>
      </c>
      <c r="C1054" s="832" t="s">
        <v>1468</v>
      </c>
      <c r="D1054" s="833" t="s">
        <v>2865</v>
      </c>
      <c r="E1054" s="834" t="s">
        <v>1496</v>
      </c>
      <c r="F1054" s="832" t="s">
        <v>1463</v>
      </c>
      <c r="G1054" s="832" t="s">
        <v>1694</v>
      </c>
      <c r="H1054" s="832" t="s">
        <v>577</v>
      </c>
      <c r="I1054" s="832" t="s">
        <v>1695</v>
      </c>
      <c r="J1054" s="832" t="s">
        <v>1696</v>
      </c>
      <c r="K1054" s="832" t="s">
        <v>1697</v>
      </c>
      <c r="L1054" s="835">
        <v>59.56</v>
      </c>
      <c r="M1054" s="835">
        <v>59.56</v>
      </c>
      <c r="N1054" s="832">
        <v>1</v>
      </c>
      <c r="O1054" s="836">
        <v>0.5</v>
      </c>
      <c r="P1054" s="835">
        <v>59.56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13</v>
      </c>
      <c r="B1055" s="832" t="s">
        <v>1462</v>
      </c>
      <c r="C1055" s="832" t="s">
        <v>1468</v>
      </c>
      <c r="D1055" s="833" t="s">
        <v>2865</v>
      </c>
      <c r="E1055" s="834" t="s">
        <v>1496</v>
      </c>
      <c r="F1055" s="832" t="s">
        <v>1463</v>
      </c>
      <c r="G1055" s="832" t="s">
        <v>1698</v>
      </c>
      <c r="H1055" s="832" t="s">
        <v>577</v>
      </c>
      <c r="I1055" s="832" t="s">
        <v>2089</v>
      </c>
      <c r="J1055" s="832" t="s">
        <v>958</v>
      </c>
      <c r="K1055" s="832" t="s">
        <v>2090</v>
      </c>
      <c r="L1055" s="835">
        <v>55.16</v>
      </c>
      <c r="M1055" s="835">
        <v>55.16</v>
      </c>
      <c r="N1055" s="832">
        <v>1</v>
      </c>
      <c r="O1055" s="836">
        <v>0.5</v>
      </c>
      <c r="P1055" s="835">
        <v>55.16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13</v>
      </c>
      <c r="B1056" s="832" t="s">
        <v>1462</v>
      </c>
      <c r="C1056" s="832" t="s">
        <v>1468</v>
      </c>
      <c r="D1056" s="833" t="s">
        <v>2865</v>
      </c>
      <c r="E1056" s="834" t="s">
        <v>1496</v>
      </c>
      <c r="F1056" s="832" t="s">
        <v>1463</v>
      </c>
      <c r="G1056" s="832" t="s">
        <v>1705</v>
      </c>
      <c r="H1056" s="832" t="s">
        <v>612</v>
      </c>
      <c r="I1056" s="832" t="s">
        <v>1833</v>
      </c>
      <c r="J1056" s="832" t="s">
        <v>668</v>
      </c>
      <c r="K1056" s="832" t="s">
        <v>1438</v>
      </c>
      <c r="L1056" s="835">
        <v>0</v>
      </c>
      <c r="M1056" s="835">
        <v>0</v>
      </c>
      <c r="N1056" s="832">
        <v>2</v>
      </c>
      <c r="O1056" s="836">
        <v>1.5</v>
      </c>
      <c r="P1056" s="835">
        <v>0</v>
      </c>
      <c r="Q1056" s="837"/>
      <c r="R1056" s="832">
        <v>2</v>
      </c>
      <c r="S1056" s="837">
        <v>1</v>
      </c>
      <c r="T1056" s="836">
        <v>1.5</v>
      </c>
      <c r="U1056" s="838">
        <v>1</v>
      </c>
    </row>
    <row r="1057" spans="1:21" ht="14.4" customHeight="1" x14ac:dyDescent="0.3">
      <c r="A1057" s="831">
        <v>13</v>
      </c>
      <c r="B1057" s="832" t="s">
        <v>1462</v>
      </c>
      <c r="C1057" s="832" t="s">
        <v>1468</v>
      </c>
      <c r="D1057" s="833" t="s">
        <v>2865</v>
      </c>
      <c r="E1057" s="834" t="s">
        <v>1496</v>
      </c>
      <c r="F1057" s="832" t="s">
        <v>1463</v>
      </c>
      <c r="G1057" s="832" t="s">
        <v>1705</v>
      </c>
      <c r="H1057" s="832" t="s">
        <v>612</v>
      </c>
      <c r="I1057" s="832" t="s">
        <v>1396</v>
      </c>
      <c r="J1057" s="832" t="s">
        <v>668</v>
      </c>
      <c r="K1057" s="832" t="s">
        <v>1397</v>
      </c>
      <c r="L1057" s="835">
        <v>0</v>
      </c>
      <c r="M1057" s="835">
        <v>0</v>
      </c>
      <c r="N1057" s="832">
        <v>3</v>
      </c>
      <c r="O1057" s="836">
        <v>1</v>
      </c>
      <c r="P1057" s="835">
        <v>0</v>
      </c>
      <c r="Q1057" s="837"/>
      <c r="R1057" s="832">
        <v>3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13</v>
      </c>
      <c r="B1058" s="832" t="s">
        <v>1462</v>
      </c>
      <c r="C1058" s="832" t="s">
        <v>1468</v>
      </c>
      <c r="D1058" s="833" t="s">
        <v>2865</v>
      </c>
      <c r="E1058" s="834" t="s">
        <v>1496</v>
      </c>
      <c r="F1058" s="832" t="s">
        <v>1463</v>
      </c>
      <c r="G1058" s="832" t="s">
        <v>1710</v>
      </c>
      <c r="H1058" s="832" t="s">
        <v>577</v>
      </c>
      <c r="I1058" s="832" t="s">
        <v>1711</v>
      </c>
      <c r="J1058" s="832" t="s">
        <v>1712</v>
      </c>
      <c r="K1058" s="832" t="s">
        <v>1713</v>
      </c>
      <c r="L1058" s="835">
        <v>75.819999999999993</v>
      </c>
      <c r="M1058" s="835">
        <v>303.27999999999997</v>
      </c>
      <c r="N1058" s="832">
        <v>4</v>
      </c>
      <c r="O1058" s="836">
        <v>2.5</v>
      </c>
      <c r="P1058" s="835">
        <v>151.63999999999999</v>
      </c>
      <c r="Q1058" s="837">
        <v>0.5</v>
      </c>
      <c r="R1058" s="832">
        <v>2</v>
      </c>
      <c r="S1058" s="837">
        <v>0.5</v>
      </c>
      <c r="T1058" s="836">
        <v>1.5</v>
      </c>
      <c r="U1058" s="838">
        <v>0.6</v>
      </c>
    </row>
    <row r="1059" spans="1:21" ht="14.4" customHeight="1" x14ac:dyDescent="0.3">
      <c r="A1059" s="831">
        <v>13</v>
      </c>
      <c r="B1059" s="832" t="s">
        <v>1462</v>
      </c>
      <c r="C1059" s="832" t="s">
        <v>1468</v>
      </c>
      <c r="D1059" s="833" t="s">
        <v>2865</v>
      </c>
      <c r="E1059" s="834" t="s">
        <v>1496</v>
      </c>
      <c r="F1059" s="832" t="s">
        <v>1463</v>
      </c>
      <c r="G1059" s="832" t="s">
        <v>1714</v>
      </c>
      <c r="H1059" s="832" t="s">
        <v>612</v>
      </c>
      <c r="I1059" s="832" t="s">
        <v>1308</v>
      </c>
      <c r="J1059" s="832" t="s">
        <v>1029</v>
      </c>
      <c r="K1059" s="832" t="s">
        <v>1309</v>
      </c>
      <c r="L1059" s="835">
        <v>154.36000000000001</v>
      </c>
      <c r="M1059" s="835">
        <v>1234.8800000000001</v>
      </c>
      <c r="N1059" s="832">
        <v>8</v>
      </c>
      <c r="O1059" s="836">
        <v>7</v>
      </c>
      <c r="P1059" s="835">
        <v>926.16000000000008</v>
      </c>
      <c r="Q1059" s="837">
        <v>0.75</v>
      </c>
      <c r="R1059" s="832">
        <v>6</v>
      </c>
      <c r="S1059" s="837">
        <v>0.75</v>
      </c>
      <c r="T1059" s="836">
        <v>5.5</v>
      </c>
      <c r="U1059" s="838">
        <v>0.7857142857142857</v>
      </c>
    </row>
    <row r="1060" spans="1:21" ht="14.4" customHeight="1" x14ac:dyDescent="0.3">
      <c r="A1060" s="831">
        <v>13</v>
      </c>
      <c r="B1060" s="832" t="s">
        <v>1462</v>
      </c>
      <c r="C1060" s="832" t="s">
        <v>1468</v>
      </c>
      <c r="D1060" s="833" t="s">
        <v>2865</v>
      </c>
      <c r="E1060" s="834" t="s">
        <v>1496</v>
      </c>
      <c r="F1060" s="832" t="s">
        <v>1463</v>
      </c>
      <c r="G1060" s="832" t="s">
        <v>1714</v>
      </c>
      <c r="H1060" s="832" t="s">
        <v>612</v>
      </c>
      <c r="I1060" s="832" t="s">
        <v>1724</v>
      </c>
      <c r="J1060" s="832" t="s">
        <v>1725</v>
      </c>
      <c r="K1060" s="832" t="s">
        <v>1726</v>
      </c>
      <c r="L1060" s="835">
        <v>75.73</v>
      </c>
      <c r="M1060" s="835">
        <v>302.92</v>
      </c>
      <c r="N1060" s="832">
        <v>4</v>
      </c>
      <c r="O1060" s="836">
        <v>2</v>
      </c>
      <c r="P1060" s="835">
        <v>75.73</v>
      </c>
      <c r="Q1060" s="837">
        <v>0.25</v>
      </c>
      <c r="R1060" s="832">
        <v>1</v>
      </c>
      <c r="S1060" s="837">
        <v>0.25</v>
      </c>
      <c r="T1060" s="836">
        <v>0.5</v>
      </c>
      <c r="U1060" s="838">
        <v>0.25</v>
      </c>
    </row>
    <row r="1061" spans="1:21" ht="14.4" customHeight="1" x14ac:dyDescent="0.3">
      <c r="A1061" s="831">
        <v>13</v>
      </c>
      <c r="B1061" s="832" t="s">
        <v>1462</v>
      </c>
      <c r="C1061" s="832" t="s">
        <v>1468</v>
      </c>
      <c r="D1061" s="833" t="s">
        <v>2865</v>
      </c>
      <c r="E1061" s="834" t="s">
        <v>1496</v>
      </c>
      <c r="F1061" s="832" t="s">
        <v>1463</v>
      </c>
      <c r="G1061" s="832" t="s">
        <v>1714</v>
      </c>
      <c r="H1061" s="832" t="s">
        <v>612</v>
      </c>
      <c r="I1061" s="832" t="s">
        <v>1306</v>
      </c>
      <c r="J1061" s="832" t="s">
        <v>1029</v>
      </c>
      <c r="K1061" s="832" t="s">
        <v>1307</v>
      </c>
      <c r="L1061" s="835">
        <v>225.06</v>
      </c>
      <c r="M1061" s="835">
        <v>1125.3</v>
      </c>
      <c r="N1061" s="832">
        <v>5</v>
      </c>
      <c r="O1061" s="836">
        <v>4</v>
      </c>
      <c r="P1061" s="835">
        <v>900.24</v>
      </c>
      <c r="Q1061" s="837">
        <v>0.8</v>
      </c>
      <c r="R1061" s="832">
        <v>4</v>
      </c>
      <c r="S1061" s="837">
        <v>0.8</v>
      </c>
      <c r="T1061" s="836">
        <v>3.5</v>
      </c>
      <c r="U1061" s="838">
        <v>0.875</v>
      </c>
    </row>
    <row r="1062" spans="1:21" ht="14.4" customHeight="1" x14ac:dyDescent="0.3">
      <c r="A1062" s="831">
        <v>13</v>
      </c>
      <c r="B1062" s="832" t="s">
        <v>1462</v>
      </c>
      <c r="C1062" s="832" t="s">
        <v>1468</v>
      </c>
      <c r="D1062" s="833" t="s">
        <v>2865</v>
      </c>
      <c r="E1062" s="834" t="s">
        <v>1496</v>
      </c>
      <c r="F1062" s="832" t="s">
        <v>1463</v>
      </c>
      <c r="G1062" s="832" t="s">
        <v>1714</v>
      </c>
      <c r="H1062" s="832" t="s">
        <v>577</v>
      </c>
      <c r="I1062" s="832" t="s">
        <v>2297</v>
      </c>
      <c r="J1062" s="832" t="s">
        <v>1029</v>
      </c>
      <c r="K1062" s="832" t="s">
        <v>1309</v>
      </c>
      <c r="L1062" s="835">
        <v>154.36000000000001</v>
      </c>
      <c r="M1062" s="835">
        <v>154.36000000000001</v>
      </c>
      <c r="N1062" s="832">
        <v>1</v>
      </c>
      <c r="O1062" s="836">
        <v>1</v>
      </c>
      <c r="P1062" s="835">
        <v>154.36000000000001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13</v>
      </c>
      <c r="B1063" s="832" t="s">
        <v>1462</v>
      </c>
      <c r="C1063" s="832" t="s">
        <v>1468</v>
      </c>
      <c r="D1063" s="833" t="s">
        <v>2865</v>
      </c>
      <c r="E1063" s="834" t="s">
        <v>1496</v>
      </c>
      <c r="F1063" s="832" t="s">
        <v>1463</v>
      </c>
      <c r="G1063" s="832" t="s">
        <v>1714</v>
      </c>
      <c r="H1063" s="832" t="s">
        <v>577</v>
      </c>
      <c r="I1063" s="832" t="s">
        <v>2551</v>
      </c>
      <c r="J1063" s="832" t="s">
        <v>2552</v>
      </c>
      <c r="K1063" s="832" t="s">
        <v>1309</v>
      </c>
      <c r="L1063" s="835">
        <v>154.36000000000001</v>
      </c>
      <c r="M1063" s="835">
        <v>154.36000000000001</v>
      </c>
      <c r="N1063" s="832">
        <v>1</v>
      </c>
      <c r="O1063" s="836">
        <v>1</v>
      </c>
      <c r="P1063" s="835">
        <v>154.36000000000001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13</v>
      </c>
      <c r="B1064" s="832" t="s">
        <v>1462</v>
      </c>
      <c r="C1064" s="832" t="s">
        <v>1468</v>
      </c>
      <c r="D1064" s="833" t="s">
        <v>2865</v>
      </c>
      <c r="E1064" s="834" t="s">
        <v>1496</v>
      </c>
      <c r="F1064" s="832" t="s">
        <v>1463</v>
      </c>
      <c r="G1064" s="832" t="s">
        <v>1729</v>
      </c>
      <c r="H1064" s="832" t="s">
        <v>577</v>
      </c>
      <c r="I1064" s="832" t="s">
        <v>1730</v>
      </c>
      <c r="J1064" s="832" t="s">
        <v>605</v>
      </c>
      <c r="K1064" s="832" t="s">
        <v>1731</v>
      </c>
      <c r="L1064" s="835">
        <v>0</v>
      </c>
      <c r="M1064" s="835">
        <v>0</v>
      </c>
      <c r="N1064" s="832">
        <v>2</v>
      </c>
      <c r="O1064" s="836">
        <v>1</v>
      </c>
      <c r="P1064" s="835"/>
      <c r="Q1064" s="837"/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13</v>
      </c>
      <c r="B1065" s="832" t="s">
        <v>1462</v>
      </c>
      <c r="C1065" s="832" t="s">
        <v>1468</v>
      </c>
      <c r="D1065" s="833" t="s">
        <v>2865</v>
      </c>
      <c r="E1065" s="834" t="s">
        <v>1496</v>
      </c>
      <c r="F1065" s="832" t="s">
        <v>1463</v>
      </c>
      <c r="G1065" s="832" t="s">
        <v>1840</v>
      </c>
      <c r="H1065" s="832" t="s">
        <v>577</v>
      </c>
      <c r="I1065" s="832" t="s">
        <v>1841</v>
      </c>
      <c r="J1065" s="832" t="s">
        <v>1842</v>
      </c>
      <c r="K1065" s="832" t="s">
        <v>1843</v>
      </c>
      <c r="L1065" s="835">
        <v>0</v>
      </c>
      <c r="M1065" s="835">
        <v>0</v>
      </c>
      <c r="N1065" s="832">
        <v>2</v>
      </c>
      <c r="O1065" s="836">
        <v>0.5</v>
      </c>
      <c r="P1065" s="835">
        <v>0</v>
      </c>
      <c r="Q1065" s="837"/>
      <c r="R1065" s="832">
        <v>2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13</v>
      </c>
      <c r="B1066" s="832" t="s">
        <v>1462</v>
      </c>
      <c r="C1066" s="832" t="s">
        <v>1468</v>
      </c>
      <c r="D1066" s="833" t="s">
        <v>2865</v>
      </c>
      <c r="E1066" s="834" t="s">
        <v>1496</v>
      </c>
      <c r="F1066" s="832" t="s">
        <v>1463</v>
      </c>
      <c r="G1066" s="832" t="s">
        <v>2553</v>
      </c>
      <c r="H1066" s="832" t="s">
        <v>577</v>
      </c>
      <c r="I1066" s="832" t="s">
        <v>2554</v>
      </c>
      <c r="J1066" s="832" t="s">
        <v>2555</v>
      </c>
      <c r="K1066" s="832" t="s">
        <v>2556</v>
      </c>
      <c r="L1066" s="835">
        <v>704.66</v>
      </c>
      <c r="M1066" s="835">
        <v>704.66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13</v>
      </c>
      <c r="B1067" s="832" t="s">
        <v>1462</v>
      </c>
      <c r="C1067" s="832" t="s">
        <v>1468</v>
      </c>
      <c r="D1067" s="833" t="s">
        <v>2865</v>
      </c>
      <c r="E1067" s="834" t="s">
        <v>1496</v>
      </c>
      <c r="F1067" s="832" t="s">
        <v>1463</v>
      </c>
      <c r="G1067" s="832" t="s">
        <v>2553</v>
      </c>
      <c r="H1067" s="832" t="s">
        <v>577</v>
      </c>
      <c r="I1067" s="832" t="s">
        <v>2557</v>
      </c>
      <c r="J1067" s="832" t="s">
        <v>2558</v>
      </c>
      <c r="K1067" s="832" t="s">
        <v>2559</v>
      </c>
      <c r="L1067" s="835">
        <v>672.95</v>
      </c>
      <c r="M1067" s="835">
        <v>672.95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13</v>
      </c>
      <c r="B1068" s="832" t="s">
        <v>1462</v>
      </c>
      <c r="C1068" s="832" t="s">
        <v>1468</v>
      </c>
      <c r="D1068" s="833" t="s">
        <v>2865</v>
      </c>
      <c r="E1068" s="834" t="s">
        <v>1496</v>
      </c>
      <c r="F1068" s="832" t="s">
        <v>1464</v>
      </c>
      <c r="G1068" s="832" t="s">
        <v>1846</v>
      </c>
      <c r="H1068" s="832" t="s">
        <v>577</v>
      </c>
      <c r="I1068" s="832" t="s">
        <v>2102</v>
      </c>
      <c r="J1068" s="832" t="s">
        <v>1487</v>
      </c>
      <c r="K1068" s="832"/>
      <c r="L1068" s="835">
        <v>0</v>
      </c>
      <c r="M1068" s="835">
        <v>0</v>
      </c>
      <c r="N1068" s="832">
        <v>2</v>
      </c>
      <c r="O1068" s="836">
        <v>2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13</v>
      </c>
      <c r="B1069" s="832" t="s">
        <v>1462</v>
      </c>
      <c r="C1069" s="832" t="s">
        <v>1468</v>
      </c>
      <c r="D1069" s="833" t="s">
        <v>2865</v>
      </c>
      <c r="E1069" s="834" t="s">
        <v>1496</v>
      </c>
      <c r="F1069" s="832" t="s">
        <v>1465</v>
      </c>
      <c r="G1069" s="832" t="s">
        <v>1848</v>
      </c>
      <c r="H1069" s="832" t="s">
        <v>577</v>
      </c>
      <c r="I1069" s="832" t="s">
        <v>1849</v>
      </c>
      <c r="J1069" s="832" t="s">
        <v>1850</v>
      </c>
      <c r="K1069" s="832" t="s">
        <v>1851</v>
      </c>
      <c r="L1069" s="835">
        <v>50</v>
      </c>
      <c r="M1069" s="835">
        <v>400</v>
      </c>
      <c r="N1069" s="832">
        <v>8</v>
      </c>
      <c r="O1069" s="836">
        <v>6</v>
      </c>
      <c r="P1069" s="835">
        <v>250</v>
      </c>
      <c r="Q1069" s="837">
        <v>0.625</v>
      </c>
      <c r="R1069" s="832">
        <v>5</v>
      </c>
      <c r="S1069" s="837">
        <v>0.625</v>
      </c>
      <c r="T1069" s="836">
        <v>5</v>
      </c>
      <c r="U1069" s="838">
        <v>0.83333333333333337</v>
      </c>
    </row>
    <row r="1070" spans="1:21" ht="14.4" customHeight="1" x14ac:dyDescent="0.3">
      <c r="A1070" s="831">
        <v>13</v>
      </c>
      <c r="B1070" s="832" t="s">
        <v>1462</v>
      </c>
      <c r="C1070" s="832" t="s">
        <v>1468</v>
      </c>
      <c r="D1070" s="833" t="s">
        <v>2865</v>
      </c>
      <c r="E1070" s="834" t="s">
        <v>1496</v>
      </c>
      <c r="F1070" s="832" t="s">
        <v>1465</v>
      </c>
      <c r="G1070" s="832" t="s">
        <v>1852</v>
      </c>
      <c r="H1070" s="832" t="s">
        <v>577</v>
      </c>
      <c r="I1070" s="832" t="s">
        <v>1853</v>
      </c>
      <c r="J1070" s="832" t="s">
        <v>1854</v>
      </c>
      <c r="K1070" s="832" t="s">
        <v>1855</v>
      </c>
      <c r="L1070" s="835">
        <v>1697.06</v>
      </c>
      <c r="M1070" s="835">
        <v>3394.12</v>
      </c>
      <c r="N1070" s="832">
        <v>2</v>
      </c>
      <c r="O1070" s="836">
        <v>1</v>
      </c>
      <c r="P1070" s="835">
        <v>3394.12</v>
      </c>
      <c r="Q1070" s="837">
        <v>1</v>
      </c>
      <c r="R1070" s="832">
        <v>2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13</v>
      </c>
      <c r="B1071" s="832" t="s">
        <v>1462</v>
      </c>
      <c r="C1071" s="832" t="s">
        <v>1468</v>
      </c>
      <c r="D1071" s="833" t="s">
        <v>2865</v>
      </c>
      <c r="E1071" s="834" t="s">
        <v>1496</v>
      </c>
      <c r="F1071" s="832" t="s">
        <v>1465</v>
      </c>
      <c r="G1071" s="832" t="s">
        <v>1852</v>
      </c>
      <c r="H1071" s="832" t="s">
        <v>577</v>
      </c>
      <c r="I1071" s="832" t="s">
        <v>1856</v>
      </c>
      <c r="J1071" s="832" t="s">
        <v>1857</v>
      </c>
      <c r="K1071" s="832" t="s">
        <v>1858</v>
      </c>
      <c r="L1071" s="835">
        <v>453</v>
      </c>
      <c r="M1071" s="835">
        <v>453</v>
      </c>
      <c r="N1071" s="832">
        <v>1</v>
      </c>
      <c r="O1071" s="836">
        <v>1</v>
      </c>
      <c r="P1071" s="835">
        <v>453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13</v>
      </c>
      <c r="B1072" s="832" t="s">
        <v>1462</v>
      </c>
      <c r="C1072" s="832" t="s">
        <v>1468</v>
      </c>
      <c r="D1072" s="833" t="s">
        <v>2865</v>
      </c>
      <c r="E1072" s="834" t="s">
        <v>1492</v>
      </c>
      <c r="F1072" s="832" t="s">
        <v>1463</v>
      </c>
      <c r="G1072" s="832" t="s">
        <v>2304</v>
      </c>
      <c r="H1072" s="832" t="s">
        <v>577</v>
      </c>
      <c r="I1072" s="832" t="s">
        <v>2419</v>
      </c>
      <c r="J1072" s="832" t="s">
        <v>2420</v>
      </c>
      <c r="K1072" s="832" t="s">
        <v>2421</v>
      </c>
      <c r="L1072" s="835">
        <v>263.26</v>
      </c>
      <c r="M1072" s="835">
        <v>789.78</v>
      </c>
      <c r="N1072" s="832">
        <v>3</v>
      </c>
      <c r="O1072" s="836">
        <v>1.5</v>
      </c>
      <c r="P1072" s="835">
        <v>789.78</v>
      </c>
      <c r="Q1072" s="837">
        <v>1</v>
      </c>
      <c r="R1072" s="832">
        <v>3</v>
      </c>
      <c r="S1072" s="837">
        <v>1</v>
      </c>
      <c r="T1072" s="836">
        <v>1.5</v>
      </c>
      <c r="U1072" s="838">
        <v>1</v>
      </c>
    </row>
    <row r="1073" spans="1:21" ht="14.4" customHeight="1" x14ac:dyDescent="0.3">
      <c r="A1073" s="831">
        <v>13</v>
      </c>
      <c r="B1073" s="832" t="s">
        <v>1462</v>
      </c>
      <c r="C1073" s="832" t="s">
        <v>1468</v>
      </c>
      <c r="D1073" s="833" t="s">
        <v>2865</v>
      </c>
      <c r="E1073" s="834" t="s">
        <v>1492</v>
      </c>
      <c r="F1073" s="832" t="s">
        <v>1463</v>
      </c>
      <c r="G1073" s="832" t="s">
        <v>2304</v>
      </c>
      <c r="H1073" s="832" t="s">
        <v>577</v>
      </c>
      <c r="I1073" s="832" t="s">
        <v>2560</v>
      </c>
      <c r="J1073" s="832" t="s">
        <v>2423</v>
      </c>
      <c r="K1073" s="832" t="s">
        <v>2561</v>
      </c>
      <c r="L1073" s="835">
        <v>0</v>
      </c>
      <c r="M1073" s="835">
        <v>0</v>
      </c>
      <c r="N1073" s="832">
        <v>2</v>
      </c>
      <c r="O1073" s="836">
        <v>2</v>
      </c>
      <c r="P1073" s="835">
        <v>0</v>
      </c>
      <c r="Q1073" s="837"/>
      <c r="R1073" s="832">
        <v>1</v>
      </c>
      <c r="S1073" s="837">
        <v>0.5</v>
      </c>
      <c r="T1073" s="836">
        <v>1</v>
      </c>
      <c r="U1073" s="838">
        <v>0.5</v>
      </c>
    </row>
    <row r="1074" spans="1:21" ht="14.4" customHeight="1" x14ac:dyDescent="0.3">
      <c r="A1074" s="831">
        <v>13</v>
      </c>
      <c r="B1074" s="832" t="s">
        <v>1462</v>
      </c>
      <c r="C1074" s="832" t="s">
        <v>1468</v>
      </c>
      <c r="D1074" s="833" t="s">
        <v>2865</v>
      </c>
      <c r="E1074" s="834" t="s">
        <v>1492</v>
      </c>
      <c r="F1074" s="832" t="s">
        <v>1463</v>
      </c>
      <c r="G1074" s="832" t="s">
        <v>2562</v>
      </c>
      <c r="H1074" s="832" t="s">
        <v>577</v>
      </c>
      <c r="I1074" s="832" t="s">
        <v>2563</v>
      </c>
      <c r="J1074" s="832" t="s">
        <v>2564</v>
      </c>
      <c r="K1074" s="832" t="s">
        <v>2565</v>
      </c>
      <c r="L1074" s="835">
        <v>254.83</v>
      </c>
      <c r="M1074" s="835">
        <v>254.83</v>
      </c>
      <c r="N1074" s="832">
        <v>1</v>
      </c>
      <c r="O1074" s="836">
        <v>0.5</v>
      </c>
      <c r="P1074" s="835">
        <v>254.83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13</v>
      </c>
      <c r="B1075" s="832" t="s">
        <v>1462</v>
      </c>
      <c r="C1075" s="832" t="s">
        <v>1468</v>
      </c>
      <c r="D1075" s="833" t="s">
        <v>2865</v>
      </c>
      <c r="E1075" s="834" t="s">
        <v>1492</v>
      </c>
      <c r="F1075" s="832" t="s">
        <v>1463</v>
      </c>
      <c r="G1075" s="832" t="s">
        <v>1524</v>
      </c>
      <c r="H1075" s="832" t="s">
        <v>612</v>
      </c>
      <c r="I1075" s="832" t="s">
        <v>1525</v>
      </c>
      <c r="J1075" s="832" t="s">
        <v>1526</v>
      </c>
      <c r="K1075" s="832" t="s">
        <v>1527</v>
      </c>
      <c r="L1075" s="835">
        <v>103.8</v>
      </c>
      <c r="M1075" s="835">
        <v>1038</v>
      </c>
      <c r="N1075" s="832">
        <v>10</v>
      </c>
      <c r="O1075" s="836">
        <v>4</v>
      </c>
      <c r="P1075" s="835">
        <v>622.79999999999995</v>
      </c>
      <c r="Q1075" s="837">
        <v>0.6</v>
      </c>
      <c r="R1075" s="832">
        <v>6</v>
      </c>
      <c r="S1075" s="837">
        <v>0.6</v>
      </c>
      <c r="T1075" s="836">
        <v>2</v>
      </c>
      <c r="U1075" s="838">
        <v>0.5</v>
      </c>
    </row>
    <row r="1076" spans="1:21" ht="14.4" customHeight="1" x14ac:dyDescent="0.3">
      <c r="A1076" s="831">
        <v>13</v>
      </c>
      <c r="B1076" s="832" t="s">
        <v>1462</v>
      </c>
      <c r="C1076" s="832" t="s">
        <v>1468</v>
      </c>
      <c r="D1076" s="833" t="s">
        <v>2865</v>
      </c>
      <c r="E1076" s="834" t="s">
        <v>1492</v>
      </c>
      <c r="F1076" s="832" t="s">
        <v>1463</v>
      </c>
      <c r="G1076" s="832" t="s">
        <v>1524</v>
      </c>
      <c r="H1076" s="832" t="s">
        <v>612</v>
      </c>
      <c r="I1076" s="832" t="s">
        <v>1528</v>
      </c>
      <c r="J1076" s="832" t="s">
        <v>1526</v>
      </c>
      <c r="K1076" s="832" t="s">
        <v>1407</v>
      </c>
      <c r="L1076" s="835">
        <v>129.75</v>
      </c>
      <c r="M1076" s="835">
        <v>129.75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13</v>
      </c>
      <c r="B1077" s="832" t="s">
        <v>1462</v>
      </c>
      <c r="C1077" s="832" t="s">
        <v>1468</v>
      </c>
      <c r="D1077" s="833" t="s">
        <v>2865</v>
      </c>
      <c r="E1077" s="834" t="s">
        <v>1492</v>
      </c>
      <c r="F1077" s="832" t="s">
        <v>1463</v>
      </c>
      <c r="G1077" s="832" t="s">
        <v>1550</v>
      </c>
      <c r="H1077" s="832" t="s">
        <v>612</v>
      </c>
      <c r="I1077" s="832" t="s">
        <v>1315</v>
      </c>
      <c r="J1077" s="832" t="s">
        <v>1316</v>
      </c>
      <c r="K1077" s="832" t="s">
        <v>1044</v>
      </c>
      <c r="L1077" s="835">
        <v>170.52</v>
      </c>
      <c r="M1077" s="835">
        <v>852.6</v>
      </c>
      <c r="N1077" s="832">
        <v>5</v>
      </c>
      <c r="O1077" s="836">
        <v>3</v>
      </c>
      <c r="P1077" s="835">
        <v>682.08</v>
      </c>
      <c r="Q1077" s="837">
        <v>0.8</v>
      </c>
      <c r="R1077" s="832">
        <v>4</v>
      </c>
      <c r="S1077" s="837">
        <v>0.8</v>
      </c>
      <c r="T1077" s="836">
        <v>2</v>
      </c>
      <c r="U1077" s="838">
        <v>0.66666666666666663</v>
      </c>
    </row>
    <row r="1078" spans="1:21" ht="14.4" customHeight="1" x14ac:dyDescent="0.3">
      <c r="A1078" s="831">
        <v>13</v>
      </c>
      <c r="B1078" s="832" t="s">
        <v>1462</v>
      </c>
      <c r="C1078" s="832" t="s">
        <v>1468</v>
      </c>
      <c r="D1078" s="833" t="s">
        <v>2865</v>
      </c>
      <c r="E1078" s="834" t="s">
        <v>1492</v>
      </c>
      <c r="F1078" s="832" t="s">
        <v>1463</v>
      </c>
      <c r="G1078" s="832" t="s">
        <v>1550</v>
      </c>
      <c r="H1078" s="832" t="s">
        <v>612</v>
      </c>
      <c r="I1078" s="832" t="s">
        <v>1874</v>
      </c>
      <c r="J1078" s="832" t="s">
        <v>1316</v>
      </c>
      <c r="K1078" s="832" t="s">
        <v>1875</v>
      </c>
      <c r="L1078" s="835">
        <v>272.83</v>
      </c>
      <c r="M1078" s="835">
        <v>272.83</v>
      </c>
      <c r="N1078" s="832">
        <v>1</v>
      </c>
      <c r="O1078" s="836">
        <v>1</v>
      </c>
      <c r="P1078" s="835">
        <v>272.83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13</v>
      </c>
      <c r="B1079" s="832" t="s">
        <v>1462</v>
      </c>
      <c r="C1079" s="832" t="s">
        <v>1468</v>
      </c>
      <c r="D1079" s="833" t="s">
        <v>2865</v>
      </c>
      <c r="E1079" s="834" t="s">
        <v>1492</v>
      </c>
      <c r="F1079" s="832" t="s">
        <v>1463</v>
      </c>
      <c r="G1079" s="832" t="s">
        <v>2109</v>
      </c>
      <c r="H1079" s="832" t="s">
        <v>577</v>
      </c>
      <c r="I1079" s="832" t="s">
        <v>2110</v>
      </c>
      <c r="J1079" s="832" t="s">
        <v>2111</v>
      </c>
      <c r="K1079" s="832" t="s">
        <v>2112</v>
      </c>
      <c r="L1079" s="835">
        <v>58.86</v>
      </c>
      <c r="M1079" s="835">
        <v>58.86</v>
      </c>
      <c r="N1079" s="832">
        <v>1</v>
      </c>
      <c r="O1079" s="836">
        <v>1</v>
      </c>
      <c r="P1079" s="835">
        <v>58.86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13</v>
      </c>
      <c r="B1080" s="832" t="s">
        <v>1462</v>
      </c>
      <c r="C1080" s="832" t="s">
        <v>1468</v>
      </c>
      <c r="D1080" s="833" t="s">
        <v>2865</v>
      </c>
      <c r="E1080" s="834" t="s">
        <v>1492</v>
      </c>
      <c r="F1080" s="832" t="s">
        <v>1463</v>
      </c>
      <c r="G1080" s="832" t="s">
        <v>1744</v>
      </c>
      <c r="H1080" s="832" t="s">
        <v>577</v>
      </c>
      <c r="I1080" s="832" t="s">
        <v>1747</v>
      </c>
      <c r="J1080" s="832" t="s">
        <v>627</v>
      </c>
      <c r="K1080" s="832" t="s">
        <v>1748</v>
      </c>
      <c r="L1080" s="835">
        <v>0</v>
      </c>
      <c r="M1080" s="835">
        <v>0</v>
      </c>
      <c r="N1080" s="832">
        <v>2</v>
      </c>
      <c r="O1080" s="836">
        <v>1</v>
      </c>
      <c r="P1080" s="835">
        <v>0</v>
      </c>
      <c r="Q1080" s="837"/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13</v>
      </c>
      <c r="B1081" s="832" t="s">
        <v>1462</v>
      </c>
      <c r="C1081" s="832" t="s">
        <v>1468</v>
      </c>
      <c r="D1081" s="833" t="s">
        <v>2865</v>
      </c>
      <c r="E1081" s="834" t="s">
        <v>1492</v>
      </c>
      <c r="F1081" s="832" t="s">
        <v>1463</v>
      </c>
      <c r="G1081" s="832" t="s">
        <v>1573</v>
      </c>
      <c r="H1081" s="832" t="s">
        <v>612</v>
      </c>
      <c r="I1081" s="832" t="s">
        <v>1577</v>
      </c>
      <c r="J1081" s="832" t="s">
        <v>1575</v>
      </c>
      <c r="K1081" s="832" t="s">
        <v>1244</v>
      </c>
      <c r="L1081" s="835">
        <v>58.77</v>
      </c>
      <c r="M1081" s="835">
        <v>58.77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13</v>
      </c>
      <c r="B1082" s="832" t="s">
        <v>1462</v>
      </c>
      <c r="C1082" s="832" t="s">
        <v>1468</v>
      </c>
      <c r="D1082" s="833" t="s">
        <v>2865</v>
      </c>
      <c r="E1082" s="834" t="s">
        <v>1492</v>
      </c>
      <c r="F1082" s="832" t="s">
        <v>1463</v>
      </c>
      <c r="G1082" s="832" t="s">
        <v>1573</v>
      </c>
      <c r="H1082" s="832" t="s">
        <v>612</v>
      </c>
      <c r="I1082" s="832" t="s">
        <v>1580</v>
      </c>
      <c r="J1082" s="832" t="s">
        <v>1575</v>
      </c>
      <c r="K1082" s="832" t="s">
        <v>1581</v>
      </c>
      <c r="L1082" s="835">
        <v>176.32</v>
      </c>
      <c r="M1082" s="835">
        <v>176.32</v>
      </c>
      <c r="N1082" s="832">
        <v>1</v>
      </c>
      <c r="O1082" s="836">
        <v>0.5</v>
      </c>
      <c r="P1082" s="835">
        <v>176.32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13</v>
      </c>
      <c r="B1083" s="832" t="s">
        <v>1462</v>
      </c>
      <c r="C1083" s="832" t="s">
        <v>1468</v>
      </c>
      <c r="D1083" s="833" t="s">
        <v>2865</v>
      </c>
      <c r="E1083" s="834" t="s">
        <v>1492</v>
      </c>
      <c r="F1083" s="832" t="s">
        <v>1463</v>
      </c>
      <c r="G1083" s="832" t="s">
        <v>1573</v>
      </c>
      <c r="H1083" s="832" t="s">
        <v>577</v>
      </c>
      <c r="I1083" s="832" t="s">
        <v>2239</v>
      </c>
      <c r="J1083" s="832" t="s">
        <v>1583</v>
      </c>
      <c r="K1083" s="832" t="s">
        <v>1244</v>
      </c>
      <c r="L1083" s="835">
        <v>58.77</v>
      </c>
      <c r="M1083" s="835">
        <v>58.77</v>
      </c>
      <c r="N1083" s="832">
        <v>1</v>
      </c>
      <c r="O1083" s="836">
        <v>1</v>
      </c>
      <c r="P1083" s="835">
        <v>58.77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13</v>
      </c>
      <c r="B1084" s="832" t="s">
        <v>1462</v>
      </c>
      <c r="C1084" s="832" t="s">
        <v>1468</v>
      </c>
      <c r="D1084" s="833" t="s">
        <v>2865</v>
      </c>
      <c r="E1084" s="834" t="s">
        <v>1492</v>
      </c>
      <c r="F1084" s="832" t="s">
        <v>1463</v>
      </c>
      <c r="G1084" s="832" t="s">
        <v>1573</v>
      </c>
      <c r="H1084" s="832" t="s">
        <v>577</v>
      </c>
      <c r="I1084" s="832" t="s">
        <v>1582</v>
      </c>
      <c r="J1084" s="832" t="s">
        <v>1583</v>
      </c>
      <c r="K1084" s="832" t="s">
        <v>1584</v>
      </c>
      <c r="L1084" s="835">
        <v>29.39</v>
      </c>
      <c r="M1084" s="835">
        <v>88.17</v>
      </c>
      <c r="N1084" s="832">
        <v>3</v>
      </c>
      <c r="O1084" s="836">
        <v>2</v>
      </c>
      <c r="P1084" s="835">
        <v>88.17</v>
      </c>
      <c r="Q1084" s="837">
        <v>1</v>
      </c>
      <c r="R1084" s="832">
        <v>3</v>
      </c>
      <c r="S1084" s="837">
        <v>1</v>
      </c>
      <c r="T1084" s="836">
        <v>2</v>
      </c>
      <c r="U1084" s="838">
        <v>1</v>
      </c>
    </row>
    <row r="1085" spans="1:21" ht="14.4" customHeight="1" x14ac:dyDescent="0.3">
      <c r="A1085" s="831">
        <v>13</v>
      </c>
      <c r="B1085" s="832" t="s">
        <v>1462</v>
      </c>
      <c r="C1085" s="832" t="s">
        <v>1468</v>
      </c>
      <c r="D1085" s="833" t="s">
        <v>2865</v>
      </c>
      <c r="E1085" s="834" t="s">
        <v>1492</v>
      </c>
      <c r="F1085" s="832" t="s">
        <v>1463</v>
      </c>
      <c r="G1085" s="832" t="s">
        <v>1573</v>
      </c>
      <c r="H1085" s="832" t="s">
        <v>577</v>
      </c>
      <c r="I1085" s="832" t="s">
        <v>1752</v>
      </c>
      <c r="J1085" s="832" t="s">
        <v>1583</v>
      </c>
      <c r="K1085" s="832" t="s">
        <v>1753</v>
      </c>
      <c r="L1085" s="835">
        <v>58.77</v>
      </c>
      <c r="M1085" s="835">
        <v>117.54</v>
      </c>
      <c r="N1085" s="832">
        <v>2</v>
      </c>
      <c r="O1085" s="836">
        <v>2</v>
      </c>
      <c r="P1085" s="835">
        <v>117.54</v>
      </c>
      <c r="Q1085" s="837">
        <v>1</v>
      </c>
      <c r="R1085" s="832">
        <v>2</v>
      </c>
      <c r="S1085" s="837">
        <v>1</v>
      </c>
      <c r="T1085" s="836">
        <v>2</v>
      </c>
      <c r="U1085" s="838">
        <v>1</v>
      </c>
    </row>
    <row r="1086" spans="1:21" ht="14.4" customHeight="1" x14ac:dyDescent="0.3">
      <c r="A1086" s="831">
        <v>13</v>
      </c>
      <c r="B1086" s="832" t="s">
        <v>1462</v>
      </c>
      <c r="C1086" s="832" t="s">
        <v>1468</v>
      </c>
      <c r="D1086" s="833" t="s">
        <v>2865</v>
      </c>
      <c r="E1086" s="834" t="s">
        <v>1492</v>
      </c>
      <c r="F1086" s="832" t="s">
        <v>1463</v>
      </c>
      <c r="G1086" s="832" t="s">
        <v>1573</v>
      </c>
      <c r="H1086" s="832" t="s">
        <v>577</v>
      </c>
      <c r="I1086" s="832" t="s">
        <v>1587</v>
      </c>
      <c r="J1086" s="832" t="s">
        <v>1583</v>
      </c>
      <c r="K1086" s="832" t="s">
        <v>1588</v>
      </c>
      <c r="L1086" s="835">
        <v>23.51</v>
      </c>
      <c r="M1086" s="835">
        <v>23.51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13</v>
      </c>
      <c r="B1087" s="832" t="s">
        <v>1462</v>
      </c>
      <c r="C1087" s="832" t="s">
        <v>1468</v>
      </c>
      <c r="D1087" s="833" t="s">
        <v>2865</v>
      </c>
      <c r="E1087" s="834" t="s">
        <v>1492</v>
      </c>
      <c r="F1087" s="832" t="s">
        <v>1463</v>
      </c>
      <c r="G1087" s="832" t="s">
        <v>1589</v>
      </c>
      <c r="H1087" s="832" t="s">
        <v>577</v>
      </c>
      <c r="I1087" s="832" t="s">
        <v>1590</v>
      </c>
      <c r="J1087" s="832" t="s">
        <v>1591</v>
      </c>
      <c r="K1087" s="832" t="s">
        <v>1592</v>
      </c>
      <c r="L1087" s="835">
        <v>0</v>
      </c>
      <c r="M1087" s="835">
        <v>0</v>
      </c>
      <c r="N1087" s="832">
        <v>18</v>
      </c>
      <c r="O1087" s="836">
        <v>18</v>
      </c>
      <c r="P1087" s="835">
        <v>0</v>
      </c>
      <c r="Q1087" s="837"/>
      <c r="R1087" s="832">
        <v>16</v>
      </c>
      <c r="S1087" s="837">
        <v>0.88888888888888884</v>
      </c>
      <c r="T1087" s="836">
        <v>16</v>
      </c>
      <c r="U1087" s="838">
        <v>0.88888888888888884</v>
      </c>
    </row>
    <row r="1088" spans="1:21" ht="14.4" customHeight="1" x14ac:dyDescent="0.3">
      <c r="A1088" s="831">
        <v>13</v>
      </c>
      <c r="B1088" s="832" t="s">
        <v>1462</v>
      </c>
      <c r="C1088" s="832" t="s">
        <v>1468</v>
      </c>
      <c r="D1088" s="833" t="s">
        <v>2865</v>
      </c>
      <c r="E1088" s="834" t="s">
        <v>1492</v>
      </c>
      <c r="F1088" s="832" t="s">
        <v>1463</v>
      </c>
      <c r="G1088" s="832" t="s">
        <v>1589</v>
      </c>
      <c r="H1088" s="832" t="s">
        <v>577</v>
      </c>
      <c r="I1088" s="832" t="s">
        <v>1593</v>
      </c>
      <c r="J1088" s="832" t="s">
        <v>852</v>
      </c>
      <c r="K1088" s="832" t="s">
        <v>639</v>
      </c>
      <c r="L1088" s="835">
        <v>42.05</v>
      </c>
      <c r="M1088" s="835">
        <v>378.45</v>
      </c>
      <c r="N1088" s="832">
        <v>9</v>
      </c>
      <c r="O1088" s="836">
        <v>8</v>
      </c>
      <c r="P1088" s="835">
        <v>252.3</v>
      </c>
      <c r="Q1088" s="837">
        <v>0.66666666666666674</v>
      </c>
      <c r="R1088" s="832">
        <v>6</v>
      </c>
      <c r="S1088" s="837">
        <v>0.66666666666666663</v>
      </c>
      <c r="T1088" s="836">
        <v>5</v>
      </c>
      <c r="U1088" s="838">
        <v>0.625</v>
      </c>
    </row>
    <row r="1089" spans="1:21" ht="14.4" customHeight="1" x14ac:dyDescent="0.3">
      <c r="A1089" s="831">
        <v>13</v>
      </c>
      <c r="B1089" s="832" t="s">
        <v>1462</v>
      </c>
      <c r="C1089" s="832" t="s">
        <v>1468</v>
      </c>
      <c r="D1089" s="833" t="s">
        <v>2865</v>
      </c>
      <c r="E1089" s="834" t="s">
        <v>1492</v>
      </c>
      <c r="F1089" s="832" t="s">
        <v>1463</v>
      </c>
      <c r="G1089" s="832" t="s">
        <v>1589</v>
      </c>
      <c r="H1089" s="832" t="s">
        <v>577</v>
      </c>
      <c r="I1089" s="832" t="s">
        <v>1764</v>
      </c>
      <c r="J1089" s="832" t="s">
        <v>956</v>
      </c>
      <c r="K1089" s="832" t="s">
        <v>957</v>
      </c>
      <c r="L1089" s="835">
        <v>47.47</v>
      </c>
      <c r="M1089" s="835">
        <v>47.47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13</v>
      </c>
      <c r="B1090" s="832" t="s">
        <v>1462</v>
      </c>
      <c r="C1090" s="832" t="s">
        <v>1468</v>
      </c>
      <c r="D1090" s="833" t="s">
        <v>2865</v>
      </c>
      <c r="E1090" s="834" t="s">
        <v>1492</v>
      </c>
      <c r="F1090" s="832" t="s">
        <v>1463</v>
      </c>
      <c r="G1090" s="832" t="s">
        <v>1614</v>
      </c>
      <c r="H1090" s="832" t="s">
        <v>577</v>
      </c>
      <c r="I1090" s="832" t="s">
        <v>1886</v>
      </c>
      <c r="J1090" s="832" t="s">
        <v>1619</v>
      </c>
      <c r="K1090" s="832" t="s">
        <v>1620</v>
      </c>
      <c r="L1090" s="835">
        <v>140.96</v>
      </c>
      <c r="M1090" s="835">
        <v>140.96</v>
      </c>
      <c r="N1090" s="832">
        <v>1</v>
      </c>
      <c r="O1090" s="836">
        <v>1</v>
      </c>
      <c r="P1090" s="835">
        <v>140.96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13</v>
      </c>
      <c r="B1091" s="832" t="s">
        <v>1462</v>
      </c>
      <c r="C1091" s="832" t="s">
        <v>1468</v>
      </c>
      <c r="D1091" s="833" t="s">
        <v>2865</v>
      </c>
      <c r="E1091" s="834" t="s">
        <v>1492</v>
      </c>
      <c r="F1091" s="832" t="s">
        <v>1463</v>
      </c>
      <c r="G1091" s="832" t="s">
        <v>1625</v>
      </c>
      <c r="H1091" s="832" t="s">
        <v>577</v>
      </c>
      <c r="I1091" s="832" t="s">
        <v>1626</v>
      </c>
      <c r="J1091" s="832" t="s">
        <v>1627</v>
      </c>
      <c r="K1091" s="832" t="s">
        <v>1628</v>
      </c>
      <c r="L1091" s="835">
        <v>121.07</v>
      </c>
      <c r="M1091" s="835">
        <v>121.07</v>
      </c>
      <c r="N1091" s="832">
        <v>1</v>
      </c>
      <c r="O1091" s="836">
        <v>0.5</v>
      </c>
      <c r="P1091" s="835">
        <v>121.07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13</v>
      </c>
      <c r="B1092" s="832" t="s">
        <v>1462</v>
      </c>
      <c r="C1092" s="832" t="s">
        <v>1468</v>
      </c>
      <c r="D1092" s="833" t="s">
        <v>2865</v>
      </c>
      <c r="E1092" s="834" t="s">
        <v>1492</v>
      </c>
      <c r="F1092" s="832" t="s">
        <v>1463</v>
      </c>
      <c r="G1092" s="832" t="s">
        <v>1637</v>
      </c>
      <c r="H1092" s="832" t="s">
        <v>577</v>
      </c>
      <c r="I1092" s="832" t="s">
        <v>1638</v>
      </c>
      <c r="J1092" s="832" t="s">
        <v>1058</v>
      </c>
      <c r="K1092" s="832" t="s">
        <v>1639</v>
      </c>
      <c r="L1092" s="835">
        <v>48.09</v>
      </c>
      <c r="M1092" s="835">
        <v>240.45000000000002</v>
      </c>
      <c r="N1092" s="832">
        <v>5</v>
      </c>
      <c r="O1092" s="836">
        <v>4.5</v>
      </c>
      <c r="P1092" s="835">
        <v>144.27000000000001</v>
      </c>
      <c r="Q1092" s="837">
        <v>0.6</v>
      </c>
      <c r="R1092" s="832">
        <v>3</v>
      </c>
      <c r="S1092" s="837">
        <v>0.6</v>
      </c>
      <c r="T1092" s="836">
        <v>2.5</v>
      </c>
      <c r="U1092" s="838">
        <v>0.55555555555555558</v>
      </c>
    </row>
    <row r="1093" spans="1:21" ht="14.4" customHeight="1" x14ac:dyDescent="0.3">
      <c r="A1093" s="831">
        <v>13</v>
      </c>
      <c r="B1093" s="832" t="s">
        <v>1462</v>
      </c>
      <c r="C1093" s="832" t="s">
        <v>1468</v>
      </c>
      <c r="D1093" s="833" t="s">
        <v>2865</v>
      </c>
      <c r="E1093" s="834" t="s">
        <v>1492</v>
      </c>
      <c r="F1093" s="832" t="s">
        <v>1463</v>
      </c>
      <c r="G1093" s="832" t="s">
        <v>2192</v>
      </c>
      <c r="H1093" s="832" t="s">
        <v>577</v>
      </c>
      <c r="I1093" s="832" t="s">
        <v>2566</v>
      </c>
      <c r="J1093" s="832" t="s">
        <v>2567</v>
      </c>
      <c r="K1093" s="832" t="s">
        <v>2568</v>
      </c>
      <c r="L1093" s="835">
        <v>173.93</v>
      </c>
      <c r="M1093" s="835">
        <v>173.93</v>
      </c>
      <c r="N1093" s="832">
        <v>1</v>
      </c>
      <c r="O1093" s="836">
        <v>1</v>
      </c>
      <c r="P1093" s="835">
        <v>173.93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13</v>
      </c>
      <c r="B1094" s="832" t="s">
        <v>1462</v>
      </c>
      <c r="C1094" s="832" t="s">
        <v>1468</v>
      </c>
      <c r="D1094" s="833" t="s">
        <v>2865</v>
      </c>
      <c r="E1094" s="834" t="s">
        <v>1492</v>
      </c>
      <c r="F1094" s="832" t="s">
        <v>1463</v>
      </c>
      <c r="G1094" s="832" t="s">
        <v>1644</v>
      </c>
      <c r="H1094" s="832" t="s">
        <v>577</v>
      </c>
      <c r="I1094" s="832" t="s">
        <v>1898</v>
      </c>
      <c r="J1094" s="832" t="s">
        <v>1899</v>
      </c>
      <c r="K1094" s="832" t="s">
        <v>1646</v>
      </c>
      <c r="L1094" s="835">
        <v>111.72</v>
      </c>
      <c r="M1094" s="835">
        <v>111.72</v>
      </c>
      <c r="N1094" s="832">
        <v>1</v>
      </c>
      <c r="O1094" s="836">
        <v>1</v>
      </c>
      <c r="P1094" s="835">
        <v>111.72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13</v>
      </c>
      <c r="B1095" s="832" t="s">
        <v>1462</v>
      </c>
      <c r="C1095" s="832" t="s">
        <v>1468</v>
      </c>
      <c r="D1095" s="833" t="s">
        <v>2865</v>
      </c>
      <c r="E1095" s="834" t="s">
        <v>1492</v>
      </c>
      <c r="F1095" s="832" t="s">
        <v>1463</v>
      </c>
      <c r="G1095" s="832" t="s">
        <v>1644</v>
      </c>
      <c r="H1095" s="832" t="s">
        <v>577</v>
      </c>
      <c r="I1095" s="832" t="s">
        <v>1898</v>
      </c>
      <c r="J1095" s="832" t="s">
        <v>1899</v>
      </c>
      <c r="K1095" s="832" t="s">
        <v>1646</v>
      </c>
      <c r="L1095" s="835">
        <v>98.75</v>
      </c>
      <c r="M1095" s="835">
        <v>197.5</v>
      </c>
      <c r="N1095" s="832">
        <v>2</v>
      </c>
      <c r="O1095" s="836">
        <v>0.5</v>
      </c>
      <c r="P1095" s="835">
        <v>197.5</v>
      </c>
      <c r="Q1095" s="837">
        <v>1</v>
      </c>
      <c r="R1095" s="832">
        <v>2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13</v>
      </c>
      <c r="B1096" s="832" t="s">
        <v>1462</v>
      </c>
      <c r="C1096" s="832" t="s">
        <v>1468</v>
      </c>
      <c r="D1096" s="833" t="s">
        <v>2865</v>
      </c>
      <c r="E1096" s="834" t="s">
        <v>1492</v>
      </c>
      <c r="F1096" s="832" t="s">
        <v>1463</v>
      </c>
      <c r="G1096" s="832" t="s">
        <v>1644</v>
      </c>
      <c r="H1096" s="832" t="s">
        <v>577</v>
      </c>
      <c r="I1096" s="832" t="s">
        <v>2569</v>
      </c>
      <c r="J1096" s="832" t="s">
        <v>2570</v>
      </c>
      <c r="K1096" s="832" t="s">
        <v>1646</v>
      </c>
      <c r="L1096" s="835">
        <v>111.72</v>
      </c>
      <c r="M1096" s="835">
        <v>111.72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13</v>
      </c>
      <c r="B1097" s="832" t="s">
        <v>1462</v>
      </c>
      <c r="C1097" s="832" t="s">
        <v>1468</v>
      </c>
      <c r="D1097" s="833" t="s">
        <v>2865</v>
      </c>
      <c r="E1097" s="834" t="s">
        <v>1492</v>
      </c>
      <c r="F1097" s="832" t="s">
        <v>1463</v>
      </c>
      <c r="G1097" s="832" t="s">
        <v>1648</v>
      </c>
      <c r="H1097" s="832" t="s">
        <v>577</v>
      </c>
      <c r="I1097" s="832" t="s">
        <v>1649</v>
      </c>
      <c r="J1097" s="832" t="s">
        <v>892</v>
      </c>
      <c r="K1097" s="832" t="s">
        <v>1650</v>
      </c>
      <c r="L1097" s="835">
        <v>147.85</v>
      </c>
      <c r="M1097" s="835">
        <v>1774.2</v>
      </c>
      <c r="N1097" s="832">
        <v>12</v>
      </c>
      <c r="O1097" s="836">
        <v>11</v>
      </c>
      <c r="P1097" s="835">
        <v>1034.95</v>
      </c>
      <c r="Q1097" s="837">
        <v>0.58333333333333337</v>
      </c>
      <c r="R1097" s="832">
        <v>7</v>
      </c>
      <c r="S1097" s="837">
        <v>0.58333333333333337</v>
      </c>
      <c r="T1097" s="836">
        <v>6.5</v>
      </c>
      <c r="U1097" s="838">
        <v>0.59090909090909094</v>
      </c>
    </row>
    <row r="1098" spans="1:21" ht="14.4" customHeight="1" x14ac:dyDescent="0.3">
      <c r="A1098" s="831">
        <v>13</v>
      </c>
      <c r="B1098" s="832" t="s">
        <v>1462</v>
      </c>
      <c r="C1098" s="832" t="s">
        <v>1468</v>
      </c>
      <c r="D1098" s="833" t="s">
        <v>2865</v>
      </c>
      <c r="E1098" s="834" t="s">
        <v>1492</v>
      </c>
      <c r="F1098" s="832" t="s">
        <v>1463</v>
      </c>
      <c r="G1098" s="832" t="s">
        <v>1651</v>
      </c>
      <c r="H1098" s="832" t="s">
        <v>612</v>
      </c>
      <c r="I1098" s="832" t="s">
        <v>1431</v>
      </c>
      <c r="J1098" s="832" t="s">
        <v>1432</v>
      </c>
      <c r="K1098" s="832" t="s">
        <v>1433</v>
      </c>
      <c r="L1098" s="835">
        <v>58.77</v>
      </c>
      <c r="M1098" s="835">
        <v>293.85000000000002</v>
      </c>
      <c r="N1098" s="832">
        <v>5</v>
      </c>
      <c r="O1098" s="836">
        <v>3.5</v>
      </c>
      <c r="P1098" s="835">
        <v>176.31</v>
      </c>
      <c r="Q1098" s="837">
        <v>0.6</v>
      </c>
      <c r="R1098" s="832">
        <v>3</v>
      </c>
      <c r="S1098" s="837">
        <v>0.6</v>
      </c>
      <c r="T1098" s="836">
        <v>2.5</v>
      </c>
      <c r="U1098" s="838">
        <v>0.7142857142857143</v>
      </c>
    </row>
    <row r="1099" spans="1:21" ht="14.4" customHeight="1" x14ac:dyDescent="0.3">
      <c r="A1099" s="831">
        <v>13</v>
      </c>
      <c r="B1099" s="832" t="s">
        <v>1462</v>
      </c>
      <c r="C1099" s="832" t="s">
        <v>1468</v>
      </c>
      <c r="D1099" s="833" t="s">
        <v>2865</v>
      </c>
      <c r="E1099" s="834" t="s">
        <v>1492</v>
      </c>
      <c r="F1099" s="832" t="s">
        <v>1463</v>
      </c>
      <c r="G1099" s="832" t="s">
        <v>1651</v>
      </c>
      <c r="H1099" s="832" t="s">
        <v>577</v>
      </c>
      <c r="I1099" s="832" t="s">
        <v>2170</v>
      </c>
      <c r="J1099" s="832" t="s">
        <v>1801</v>
      </c>
      <c r="K1099" s="832" t="s">
        <v>2171</v>
      </c>
      <c r="L1099" s="835">
        <v>176.32</v>
      </c>
      <c r="M1099" s="835">
        <v>176.32</v>
      </c>
      <c r="N1099" s="832">
        <v>1</v>
      </c>
      <c r="O1099" s="836"/>
      <c r="P1099" s="835">
        <v>176.32</v>
      </c>
      <c r="Q1099" s="837">
        <v>1</v>
      </c>
      <c r="R1099" s="832">
        <v>1</v>
      </c>
      <c r="S1099" s="837">
        <v>1</v>
      </c>
      <c r="T1099" s="836"/>
      <c r="U1099" s="838"/>
    </row>
    <row r="1100" spans="1:21" ht="14.4" customHeight="1" x14ac:dyDescent="0.3">
      <c r="A1100" s="831">
        <v>13</v>
      </c>
      <c r="B1100" s="832" t="s">
        <v>1462</v>
      </c>
      <c r="C1100" s="832" t="s">
        <v>1468</v>
      </c>
      <c r="D1100" s="833" t="s">
        <v>2865</v>
      </c>
      <c r="E1100" s="834" t="s">
        <v>1492</v>
      </c>
      <c r="F1100" s="832" t="s">
        <v>1463</v>
      </c>
      <c r="G1100" s="832" t="s">
        <v>2571</v>
      </c>
      <c r="H1100" s="832" t="s">
        <v>577</v>
      </c>
      <c r="I1100" s="832" t="s">
        <v>2572</v>
      </c>
      <c r="J1100" s="832" t="s">
        <v>2573</v>
      </c>
      <c r="K1100" s="832" t="s">
        <v>2574</v>
      </c>
      <c r="L1100" s="835">
        <v>34.19</v>
      </c>
      <c r="M1100" s="835">
        <v>34.19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13</v>
      </c>
      <c r="B1101" s="832" t="s">
        <v>1462</v>
      </c>
      <c r="C1101" s="832" t="s">
        <v>1468</v>
      </c>
      <c r="D1101" s="833" t="s">
        <v>2865</v>
      </c>
      <c r="E1101" s="834" t="s">
        <v>1492</v>
      </c>
      <c r="F1101" s="832" t="s">
        <v>1463</v>
      </c>
      <c r="G1101" s="832" t="s">
        <v>1656</v>
      </c>
      <c r="H1101" s="832" t="s">
        <v>612</v>
      </c>
      <c r="I1101" s="832" t="s">
        <v>1413</v>
      </c>
      <c r="J1101" s="832" t="s">
        <v>1414</v>
      </c>
      <c r="K1101" s="832" t="s">
        <v>1415</v>
      </c>
      <c r="L1101" s="835">
        <v>141.25</v>
      </c>
      <c r="M1101" s="835">
        <v>4237.5</v>
      </c>
      <c r="N1101" s="832">
        <v>30</v>
      </c>
      <c r="O1101" s="836">
        <v>20.5</v>
      </c>
      <c r="P1101" s="835">
        <v>1695</v>
      </c>
      <c r="Q1101" s="837">
        <v>0.4</v>
      </c>
      <c r="R1101" s="832">
        <v>12</v>
      </c>
      <c r="S1101" s="837">
        <v>0.4</v>
      </c>
      <c r="T1101" s="836">
        <v>8</v>
      </c>
      <c r="U1101" s="838">
        <v>0.3902439024390244</v>
      </c>
    </row>
    <row r="1102" spans="1:21" ht="14.4" customHeight="1" x14ac:dyDescent="0.3">
      <c r="A1102" s="831">
        <v>13</v>
      </c>
      <c r="B1102" s="832" t="s">
        <v>1462</v>
      </c>
      <c r="C1102" s="832" t="s">
        <v>1468</v>
      </c>
      <c r="D1102" s="833" t="s">
        <v>2865</v>
      </c>
      <c r="E1102" s="834" t="s">
        <v>1492</v>
      </c>
      <c r="F1102" s="832" t="s">
        <v>1463</v>
      </c>
      <c r="G1102" s="832" t="s">
        <v>1659</v>
      </c>
      <c r="H1102" s="832" t="s">
        <v>577</v>
      </c>
      <c r="I1102" s="832" t="s">
        <v>1663</v>
      </c>
      <c r="J1102" s="832" t="s">
        <v>1664</v>
      </c>
      <c r="K1102" s="832" t="s">
        <v>1665</v>
      </c>
      <c r="L1102" s="835">
        <v>69.59</v>
      </c>
      <c r="M1102" s="835">
        <v>69.59</v>
      </c>
      <c r="N1102" s="832">
        <v>1</v>
      </c>
      <c r="O1102" s="836">
        <v>0.5</v>
      </c>
      <c r="P1102" s="835">
        <v>69.59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13</v>
      </c>
      <c r="B1103" s="832" t="s">
        <v>1462</v>
      </c>
      <c r="C1103" s="832" t="s">
        <v>1468</v>
      </c>
      <c r="D1103" s="833" t="s">
        <v>2865</v>
      </c>
      <c r="E1103" s="834" t="s">
        <v>1492</v>
      </c>
      <c r="F1103" s="832" t="s">
        <v>1463</v>
      </c>
      <c r="G1103" s="832" t="s">
        <v>1927</v>
      </c>
      <c r="H1103" s="832" t="s">
        <v>612</v>
      </c>
      <c r="I1103" s="832" t="s">
        <v>2542</v>
      </c>
      <c r="J1103" s="832" t="s">
        <v>747</v>
      </c>
      <c r="K1103" s="832" t="s">
        <v>1215</v>
      </c>
      <c r="L1103" s="835">
        <v>736.33</v>
      </c>
      <c r="M1103" s="835">
        <v>736.33</v>
      </c>
      <c r="N1103" s="832">
        <v>1</v>
      </c>
      <c r="O1103" s="836"/>
      <c r="P1103" s="835"/>
      <c r="Q1103" s="837">
        <v>0</v>
      </c>
      <c r="R1103" s="832"/>
      <c r="S1103" s="837">
        <v>0</v>
      </c>
      <c r="T1103" s="836"/>
      <c r="U1103" s="838"/>
    </row>
    <row r="1104" spans="1:21" ht="14.4" customHeight="1" x14ac:dyDescent="0.3">
      <c r="A1104" s="831">
        <v>13</v>
      </c>
      <c r="B1104" s="832" t="s">
        <v>1462</v>
      </c>
      <c r="C1104" s="832" t="s">
        <v>1468</v>
      </c>
      <c r="D1104" s="833" t="s">
        <v>2865</v>
      </c>
      <c r="E1104" s="834" t="s">
        <v>1492</v>
      </c>
      <c r="F1104" s="832" t="s">
        <v>1463</v>
      </c>
      <c r="G1104" s="832" t="s">
        <v>2575</v>
      </c>
      <c r="H1104" s="832" t="s">
        <v>577</v>
      </c>
      <c r="I1104" s="832" t="s">
        <v>2576</v>
      </c>
      <c r="J1104" s="832" t="s">
        <v>2577</v>
      </c>
      <c r="K1104" s="832" t="s">
        <v>2578</v>
      </c>
      <c r="L1104" s="835">
        <v>0</v>
      </c>
      <c r="M1104" s="835">
        <v>0</v>
      </c>
      <c r="N1104" s="832">
        <v>1</v>
      </c>
      <c r="O1104" s="836">
        <v>1</v>
      </c>
      <c r="P1104" s="835">
        <v>0</v>
      </c>
      <c r="Q1104" s="837"/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13</v>
      </c>
      <c r="B1105" s="832" t="s">
        <v>1462</v>
      </c>
      <c r="C1105" s="832" t="s">
        <v>1468</v>
      </c>
      <c r="D1105" s="833" t="s">
        <v>2865</v>
      </c>
      <c r="E1105" s="834" t="s">
        <v>1492</v>
      </c>
      <c r="F1105" s="832" t="s">
        <v>1463</v>
      </c>
      <c r="G1105" s="832" t="s">
        <v>1671</v>
      </c>
      <c r="H1105" s="832" t="s">
        <v>577</v>
      </c>
      <c r="I1105" s="832" t="s">
        <v>1811</v>
      </c>
      <c r="J1105" s="832" t="s">
        <v>770</v>
      </c>
      <c r="K1105" s="832" t="s">
        <v>1812</v>
      </c>
      <c r="L1105" s="835">
        <v>16.12</v>
      </c>
      <c r="M1105" s="835">
        <v>16.12</v>
      </c>
      <c r="N1105" s="832">
        <v>1</v>
      </c>
      <c r="O1105" s="836">
        <v>0.5</v>
      </c>
      <c r="P1105" s="835">
        <v>16.12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13</v>
      </c>
      <c r="B1106" s="832" t="s">
        <v>1462</v>
      </c>
      <c r="C1106" s="832" t="s">
        <v>1468</v>
      </c>
      <c r="D1106" s="833" t="s">
        <v>2865</v>
      </c>
      <c r="E1106" s="834" t="s">
        <v>1492</v>
      </c>
      <c r="F1106" s="832" t="s">
        <v>1463</v>
      </c>
      <c r="G1106" s="832" t="s">
        <v>1671</v>
      </c>
      <c r="H1106" s="832" t="s">
        <v>577</v>
      </c>
      <c r="I1106" s="832" t="s">
        <v>1932</v>
      </c>
      <c r="J1106" s="832" t="s">
        <v>770</v>
      </c>
      <c r="K1106" s="832" t="s">
        <v>1933</v>
      </c>
      <c r="L1106" s="835">
        <v>32.25</v>
      </c>
      <c r="M1106" s="835">
        <v>32.25</v>
      </c>
      <c r="N1106" s="832">
        <v>1</v>
      </c>
      <c r="O1106" s="836">
        <v>1</v>
      </c>
      <c r="P1106" s="835">
        <v>32.25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13</v>
      </c>
      <c r="B1107" s="832" t="s">
        <v>1462</v>
      </c>
      <c r="C1107" s="832" t="s">
        <v>1468</v>
      </c>
      <c r="D1107" s="833" t="s">
        <v>2865</v>
      </c>
      <c r="E1107" s="834" t="s">
        <v>1492</v>
      </c>
      <c r="F1107" s="832" t="s">
        <v>1463</v>
      </c>
      <c r="G1107" s="832" t="s">
        <v>2065</v>
      </c>
      <c r="H1107" s="832" t="s">
        <v>577</v>
      </c>
      <c r="I1107" s="832" t="s">
        <v>2579</v>
      </c>
      <c r="J1107" s="832" t="s">
        <v>2580</v>
      </c>
      <c r="K1107" s="832" t="s">
        <v>2581</v>
      </c>
      <c r="L1107" s="835">
        <v>34.659999999999997</v>
      </c>
      <c r="M1107" s="835">
        <v>34.659999999999997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13</v>
      </c>
      <c r="B1108" s="832" t="s">
        <v>1462</v>
      </c>
      <c r="C1108" s="832" t="s">
        <v>1468</v>
      </c>
      <c r="D1108" s="833" t="s">
        <v>2865</v>
      </c>
      <c r="E1108" s="834" t="s">
        <v>1492</v>
      </c>
      <c r="F1108" s="832" t="s">
        <v>1463</v>
      </c>
      <c r="G1108" s="832" t="s">
        <v>1938</v>
      </c>
      <c r="H1108" s="832" t="s">
        <v>612</v>
      </c>
      <c r="I1108" s="832" t="s">
        <v>2582</v>
      </c>
      <c r="J1108" s="832" t="s">
        <v>1260</v>
      </c>
      <c r="K1108" s="832" t="s">
        <v>2583</v>
      </c>
      <c r="L1108" s="835">
        <v>117.46</v>
      </c>
      <c r="M1108" s="835">
        <v>117.46</v>
      </c>
      <c r="N1108" s="832">
        <v>1</v>
      </c>
      <c r="O1108" s="836">
        <v>0.5</v>
      </c>
      <c r="P1108" s="835">
        <v>117.46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13</v>
      </c>
      <c r="B1109" s="832" t="s">
        <v>1462</v>
      </c>
      <c r="C1109" s="832" t="s">
        <v>1468</v>
      </c>
      <c r="D1109" s="833" t="s">
        <v>2865</v>
      </c>
      <c r="E1109" s="834" t="s">
        <v>1492</v>
      </c>
      <c r="F1109" s="832" t="s">
        <v>1463</v>
      </c>
      <c r="G1109" s="832" t="s">
        <v>1941</v>
      </c>
      <c r="H1109" s="832" t="s">
        <v>577</v>
      </c>
      <c r="I1109" s="832" t="s">
        <v>2515</v>
      </c>
      <c r="J1109" s="832" t="s">
        <v>608</v>
      </c>
      <c r="K1109" s="832" t="s">
        <v>2516</v>
      </c>
      <c r="L1109" s="835">
        <v>108.44</v>
      </c>
      <c r="M1109" s="835">
        <v>325.32</v>
      </c>
      <c r="N1109" s="832">
        <v>3</v>
      </c>
      <c r="O1109" s="836">
        <v>2.5</v>
      </c>
      <c r="P1109" s="835">
        <v>216.88</v>
      </c>
      <c r="Q1109" s="837">
        <v>0.66666666666666663</v>
      </c>
      <c r="R1109" s="832">
        <v>2</v>
      </c>
      <c r="S1109" s="837">
        <v>0.66666666666666663</v>
      </c>
      <c r="T1109" s="836">
        <v>1.5</v>
      </c>
      <c r="U1109" s="838">
        <v>0.6</v>
      </c>
    </row>
    <row r="1110" spans="1:21" ht="14.4" customHeight="1" x14ac:dyDescent="0.3">
      <c r="A1110" s="831">
        <v>13</v>
      </c>
      <c r="B1110" s="832" t="s">
        <v>1462</v>
      </c>
      <c r="C1110" s="832" t="s">
        <v>1468</v>
      </c>
      <c r="D1110" s="833" t="s">
        <v>2865</v>
      </c>
      <c r="E1110" s="834" t="s">
        <v>1492</v>
      </c>
      <c r="F1110" s="832" t="s">
        <v>1463</v>
      </c>
      <c r="G1110" s="832" t="s">
        <v>1941</v>
      </c>
      <c r="H1110" s="832" t="s">
        <v>577</v>
      </c>
      <c r="I1110" s="832" t="s">
        <v>1942</v>
      </c>
      <c r="J1110" s="832" t="s">
        <v>608</v>
      </c>
      <c r="K1110" s="832" t="s">
        <v>1943</v>
      </c>
      <c r="L1110" s="835">
        <v>52.61</v>
      </c>
      <c r="M1110" s="835">
        <v>105.22</v>
      </c>
      <c r="N1110" s="832">
        <v>2</v>
      </c>
      <c r="O1110" s="836">
        <v>1.5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13</v>
      </c>
      <c r="B1111" s="832" t="s">
        <v>1462</v>
      </c>
      <c r="C1111" s="832" t="s">
        <v>1468</v>
      </c>
      <c r="D1111" s="833" t="s">
        <v>2865</v>
      </c>
      <c r="E1111" s="834" t="s">
        <v>1492</v>
      </c>
      <c r="F1111" s="832" t="s">
        <v>1463</v>
      </c>
      <c r="G1111" s="832" t="s">
        <v>1682</v>
      </c>
      <c r="H1111" s="832" t="s">
        <v>577</v>
      </c>
      <c r="I1111" s="832" t="s">
        <v>1683</v>
      </c>
      <c r="J1111" s="832" t="s">
        <v>1684</v>
      </c>
      <c r="K1111" s="832" t="s">
        <v>1685</v>
      </c>
      <c r="L1111" s="835">
        <v>87.67</v>
      </c>
      <c r="M1111" s="835">
        <v>175.34</v>
      </c>
      <c r="N1111" s="832">
        <v>2</v>
      </c>
      <c r="O1111" s="836">
        <v>0.5</v>
      </c>
      <c r="P1111" s="835">
        <v>175.34</v>
      </c>
      <c r="Q1111" s="837">
        <v>1</v>
      </c>
      <c r="R1111" s="832">
        <v>2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13</v>
      </c>
      <c r="B1112" s="832" t="s">
        <v>1462</v>
      </c>
      <c r="C1112" s="832" t="s">
        <v>1468</v>
      </c>
      <c r="D1112" s="833" t="s">
        <v>2865</v>
      </c>
      <c r="E1112" s="834" t="s">
        <v>1492</v>
      </c>
      <c r="F1112" s="832" t="s">
        <v>1463</v>
      </c>
      <c r="G1112" s="832" t="s">
        <v>1818</v>
      </c>
      <c r="H1112" s="832" t="s">
        <v>577</v>
      </c>
      <c r="I1112" s="832" t="s">
        <v>1819</v>
      </c>
      <c r="J1112" s="832" t="s">
        <v>675</v>
      </c>
      <c r="K1112" s="832" t="s">
        <v>1820</v>
      </c>
      <c r="L1112" s="835">
        <v>0</v>
      </c>
      <c r="M1112" s="835">
        <v>0</v>
      </c>
      <c r="N1112" s="832">
        <v>5</v>
      </c>
      <c r="O1112" s="836">
        <v>3.5</v>
      </c>
      <c r="P1112" s="835">
        <v>0</v>
      </c>
      <c r="Q1112" s="837"/>
      <c r="R1112" s="832">
        <v>1</v>
      </c>
      <c r="S1112" s="837">
        <v>0.2</v>
      </c>
      <c r="T1112" s="836">
        <v>0.5</v>
      </c>
      <c r="U1112" s="838">
        <v>0.14285714285714285</v>
      </c>
    </row>
    <row r="1113" spans="1:21" ht="14.4" customHeight="1" x14ac:dyDescent="0.3">
      <c r="A1113" s="831">
        <v>13</v>
      </c>
      <c r="B1113" s="832" t="s">
        <v>1462</v>
      </c>
      <c r="C1113" s="832" t="s">
        <v>1468</v>
      </c>
      <c r="D1113" s="833" t="s">
        <v>2865</v>
      </c>
      <c r="E1113" s="834" t="s">
        <v>1492</v>
      </c>
      <c r="F1113" s="832" t="s">
        <v>1463</v>
      </c>
      <c r="G1113" s="832" t="s">
        <v>2584</v>
      </c>
      <c r="H1113" s="832" t="s">
        <v>577</v>
      </c>
      <c r="I1113" s="832" t="s">
        <v>2585</v>
      </c>
      <c r="J1113" s="832" t="s">
        <v>823</v>
      </c>
      <c r="K1113" s="832" t="s">
        <v>630</v>
      </c>
      <c r="L1113" s="835">
        <v>0</v>
      </c>
      <c r="M1113" s="835">
        <v>0</v>
      </c>
      <c r="N1113" s="832">
        <v>1</v>
      </c>
      <c r="O1113" s="836">
        <v>1</v>
      </c>
      <c r="P1113" s="835">
        <v>0</v>
      </c>
      <c r="Q1113" s="837"/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13</v>
      </c>
      <c r="B1114" s="832" t="s">
        <v>1462</v>
      </c>
      <c r="C1114" s="832" t="s">
        <v>1468</v>
      </c>
      <c r="D1114" s="833" t="s">
        <v>2865</v>
      </c>
      <c r="E1114" s="834" t="s">
        <v>1492</v>
      </c>
      <c r="F1114" s="832" t="s">
        <v>1463</v>
      </c>
      <c r="G1114" s="832" t="s">
        <v>1961</v>
      </c>
      <c r="H1114" s="832" t="s">
        <v>612</v>
      </c>
      <c r="I1114" s="832" t="s">
        <v>1359</v>
      </c>
      <c r="J1114" s="832" t="s">
        <v>881</v>
      </c>
      <c r="K1114" s="832" t="s">
        <v>1360</v>
      </c>
      <c r="L1114" s="835">
        <v>0</v>
      </c>
      <c r="M1114" s="835">
        <v>0</v>
      </c>
      <c r="N1114" s="832">
        <v>1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13</v>
      </c>
      <c r="B1115" s="832" t="s">
        <v>1462</v>
      </c>
      <c r="C1115" s="832" t="s">
        <v>1468</v>
      </c>
      <c r="D1115" s="833" t="s">
        <v>2865</v>
      </c>
      <c r="E1115" s="834" t="s">
        <v>1492</v>
      </c>
      <c r="F1115" s="832" t="s">
        <v>1463</v>
      </c>
      <c r="G1115" s="832" t="s">
        <v>2520</v>
      </c>
      <c r="H1115" s="832" t="s">
        <v>577</v>
      </c>
      <c r="I1115" s="832" t="s">
        <v>2521</v>
      </c>
      <c r="J1115" s="832" t="s">
        <v>850</v>
      </c>
      <c r="K1115" s="832" t="s">
        <v>851</v>
      </c>
      <c r="L1115" s="835">
        <v>0</v>
      </c>
      <c r="M1115" s="835">
        <v>0</v>
      </c>
      <c r="N1115" s="832">
        <v>2</v>
      </c>
      <c r="O1115" s="836">
        <v>2</v>
      </c>
      <c r="P1115" s="835">
        <v>0</v>
      </c>
      <c r="Q1115" s="837"/>
      <c r="R1115" s="832">
        <v>1</v>
      </c>
      <c r="S1115" s="837">
        <v>0.5</v>
      </c>
      <c r="T1115" s="836">
        <v>1</v>
      </c>
      <c r="U1115" s="838">
        <v>0.5</v>
      </c>
    </row>
    <row r="1116" spans="1:21" ht="14.4" customHeight="1" x14ac:dyDescent="0.3">
      <c r="A1116" s="831">
        <v>13</v>
      </c>
      <c r="B1116" s="832" t="s">
        <v>1462</v>
      </c>
      <c r="C1116" s="832" t="s">
        <v>1468</v>
      </c>
      <c r="D1116" s="833" t="s">
        <v>2865</v>
      </c>
      <c r="E1116" s="834" t="s">
        <v>1492</v>
      </c>
      <c r="F1116" s="832" t="s">
        <v>1463</v>
      </c>
      <c r="G1116" s="832" t="s">
        <v>2520</v>
      </c>
      <c r="H1116" s="832" t="s">
        <v>577</v>
      </c>
      <c r="I1116" s="832" t="s">
        <v>2586</v>
      </c>
      <c r="J1116" s="832" t="s">
        <v>2587</v>
      </c>
      <c r="K1116" s="832" t="s">
        <v>2588</v>
      </c>
      <c r="L1116" s="835">
        <v>0</v>
      </c>
      <c r="M1116" s="835">
        <v>0</v>
      </c>
      <c r="N1116" s="832">
        <v>1</v>
      </c>
      <c r="O1116" s="836">
        <v>0.5</v>
      </c>
      <c r="P1116" s="835">
        <v>0</v>
      </c>
      <c r="Q1116" s="837"/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13</v>
      </c>
      <c r="B1117" s="832" t="s">
        <v>1462</v>
      </c>
      <c r="C1117" s="832" t="s">
        <v>1468</v>
      </c>
      <c r="D1117" s="833" t="s">
        <v>2865</v>
      </c>
      <c r="E1117" s="834" t="s">
        <v>1492</v>
      </c>
      <c r="F1117" s="832" t="s">
        <v>1463</v>
      </c>
      <c r="G1117" s="832" t="s">
        <v>1706</v>
      </c>
      <c r="H1117" s="832" t="s">
        <v>577</v>
      </c>
      <c r="I1117" s="832" t="s">
        <v>1707</v>
      </c>
      <c r="J1117" s="832" t="s">
        <v>1708</v>
      </c>
      <c r="K1117" s="832" t="s">
        <v>1709</v>
      </c>
      <c r="L1117" s="835">
        <v>172.7</v>
      </c>
      <c r="M1117" s="835">
        <v>345.4</v>
      </c>
      <c r="N1117" s="832">
        <v>2</v>
      </c>
      <c r="O1117" s="836">
        <v>2</v>
      </c>
      <c r="P1117" s="835">
        <v>345.4</v>
      </c>
      <c r="Q1117" s="837">
        <v>1</v>
      </c>
      <c r="R1117" s="832">
        <v>2</v>
      </c>
      <c r="S1117" s="837">
        <v>1</v>
      </c>
      <c r="T1117" s="836">
        <v>2</v>
      </c>
      <c r="U1117" s="838">
        <v>1</v>
      </c>
    </row>
    <row r="1118" spans="1:21" ht="14.4" customHeight="1" x14ac:dyDescent="0.3">
      <c r="A1118" s="831">
        <v>13</v>
      </c>
      <c r="B1118" s="832" t="s">
        <v>1462</v>
      </c>
      <c r="C1118" s="832" t="s">
        <v>1468</v>
      </c>
      <c r="D1118" s="833" t="s">
        <v>2865</v>
      </c>
      <c r="E1118" s="834" t="s">
        <v>1492</v>
      </c>
      <c r="F1118" s="832" t="s">
        <v>1463</v>
      </c>
      <c r="G1118" s="832" t="s">
        <v>1714</v>
      </c>
      <c r="H1118" s="832" t="s">
        <v>612</v>
      </c>
      <c r="I1118" s="832" t="s">
        <v>1308</v>
      </c>
      <c r="J1118" s="832" t="s">
        <v>1029</v>
      </c>
      <c r="K1118" s="832" t="s">
        <v>1309</v>
      </c>
      <c r="L1118" s="835">
        <v>154.36000000000001</v>
      </c>
      <c r="M1118" s="835">
        <v>3859.0000000000009</v>
      </c>
      <c r="N1118" s="832">
        <v>25</v>
      </c>
      <c r="O1118" s="836">
        <v>22.5</v>
      </c>
      <c r="P1118" s="835">
        <v>2315.400000000001</v>
      </c>
      <c r="Q1118" s="837">
        <v>0.60000000000000009</v>
      </c>
      <c r="R1118" s="832">
        <v>15</v>
      </c>
      <c r="S1118" s="837">
        <v>0.6</v>
      </c>
      <c r="T1118" s="836">
        <v>14.5</v>
      </c>
      <c r="U1118" s="838">
        <v>0.64444444444444449</v>
      </c>
    </row>
    <row r="1119" spans="1:21" ht="14.4" customHeight="1" x14ac:dyDescent="0.3">
      <c r="A1119" s="831">
        <v>13</v>
      </c>
      <c r="B1119" s="832" t="s">
        <v>1462</v>
      </c>
      <c r="C1119" s="832" t="s">
        <v>1468</v>
      </c>
      <c r="D1119" s="833" t="s">
        <v>2865</v>
      </c>
      <c r="E1119" s="834" t="s">
        <v>1492</v>
      </c>
      <c r="F1119" s="832" t="s">
        <v>1463</v>
      </c>
      <c r="G1119" s="832" t="s">
        <v>1714</v>
      </c>
      <c r="H1119" s="832" t="s">
        <v>612</v>
      </c>
      <c r="I1119" s="832" t="s">
        <v>1721</v>
      </c>
      <c r="J1119" s="832" t="s">
        <v>1722</v>
      </c>
      <c r="K1119" s="832" t="s">
        <v>1723</v>
      </c>
      <c r="L1119" s="835">
        <v>149.52000000000001</v>
      </c>
      <c r="M1119" s="835">
        <v>149.52000000000001</v>
      </c>
      <c r="N1119" s="832">
        <v>1</v>
      </c>
      <c r="O1119" s="836">
        <v>0.5</v>
      </c>
      <c r="P1119" s="835">
        <v>149.52000000000001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13</v>
      </c>
      <c r="B1120" s="832" t="s">
        <v>1462</v>
      </c>
      <c r="C1120" s="832" t="s">
        <v>1468</v>
      </c>
      <c r="D1120" s="833" t="s">
        <v>2865</v>
      </c>
      <c r="E1120" s="834" t="s">
        <v>1492</v>
      </c>
      <c r="F1120" s="832" t="s">
        <v>1463</v>
      </c>
      <c r="G1120" s="832" t="s">
        <v>1714</v>
      </c>
      <c r="H1120" s="832" t="s">
        <v>612</v>
      </c>
      <c r="I1120" s="832" t="s">
        <v>1724</v>
      </c>
      <c r="J1120" s="832" t="s">
        <v>1725</v>
      </c>
      <c r="K1120" s="832" t="s">
        <v>1726</v>
      </c>
      <c r="L1120" s="835">
        <v>75.73</v>
      </c>
      <c r="M1120" s="835">
        <v>605.84</v>
      </c>
      <c r="N1120" s="832">
        <v>8</v>
      </c>
      <c r="O1120" s="836">
        <v>7</v>
      </c>
      <c r="P1120" s="835">
        <v>454.38000000000005</v>
      </c>
      <c r="Q1120" s="837">
        <v>0.75</v>
      </c>
      <c r="R1120" s="832">
        <v>6</v>
      </c>
      <c r="S1120" s="837">
        <v>0.75</v>
      </c>
      <c r="T1120" s="836">
        <v>5</v>
      </c>
      <c r="U1120" s="838">
        <v>0.7142857142857143</v>
      </c>
    </row>
    <row r="1121" spans="1:21" ht="14.4" customHeight="1" x14ac:dyDescent="0.3">
      <c r="A1121" s="831">
        <v>13</v>
      </c>
      <c r="B1121" s="832" t="s">
        <v>1462</v>
      </c>
      <c r="C1121" s="832" t="s">
        <v>1468</v>
      </c>
      <c r="D1121" s="833" t="s">
        <v>2865</v>
      </c>
      <c r="E1121" s="834" t="s">
        <v>1492</v>
      </c>
      <c r="F1121" s="832" t="s">
        <v>1463</v>
      </c>
      <c r="G1121" s="832" t="s">
        <v>1981</v>
      </c>
      <c r="H1121" s="832" t="s">
        <v>612</v>
      </c>
      <c r="I1121" s="832" t="s">
        <v>1302</v>
      </c>
      <c r="J1121" s="832" t="s">
        <v>1303</v>
      </c>
      <c r="K1121" s="832" t="s">
        <v>1304</v>
      </c>
      <c r="L1121" s="835">
        <v>49.08</v>
      </c>
      <c r="M1121" s="835">
        <v>49.08</v>
      </c>
      <c r="N1121" s="832">
        <v>1</v>
      </c>
      <c r="O1121" s="836">
        <v>0.5</v>
      </c>
      <c r="P1121" s="835">
        <v>49.08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13</v>
      </c>
      <c r="B1122" s="832" t="s">
        <v>1462</v>
      </c>
      <c r="C1122" s="832" t="s">
        <v>1468</v>
      </c>
      <c r="D1122" s="833" t="s">
        <v>2865</v>
      </c>
      <c r="E1122" s="834" t="s">
        <v>1492</v>
      </c>
      <c r="F1122" s="832" t="s">
        <v>1465</v>
      </c>
      <c r="G1122" s="832" t="s">
        <v>2300</v>
      </c>
      <c r="H1122" s="832" t="s">
        <v>577</v>
      </c>
      <c r="I1122" s="832" t="s">
        <v>2301</v>
      </c>
      <c r="J1122" s="832" t="s">
        <v>2302</v>
      </c>
      <c r="K1122" s="832" t="s">
        <v>2303</v>
      </c>
      <c r="L1122" s="835">
        <v>1679</v>
      </c>
      <c r="M1122" s="835">
        <v>3358</v>
      </c>
      <c r="N1122" s="832">
        <v>2</v>
      </c>
      <c r="O1122" s="836">
        <v>2</v>
      </c>
      <c r="P1122" s="835">
        <v>1679</v>
      </c>
      <c r="Q1122" s="837">
        <v>0.5</v>
      </c>
      <c r="R1122" s="832">
        <v>1</v>
      </c>
      <c r="S1122" s="837">
        <v>0.5</v>
      </c>
      <c r="T1122" s="836">
        <v>1</v>
      </c>
      <c r="U1122" s="838">
        <v>0.5</v>
      </c>
    </row>
    <row r="1123" spans="1:21" ht="14.4" customHeight="1" x14ac:dyDescent="0.3">
      <c r="A1123" s="831">
        <v>13</v>
      </c>
      <c r="B1123" s="832" t="s">
        <v>1462</v>
      </c>
      <c r="C1123" s="832" t="s">
        <v>1468</v>
      </c>
      <c r="D1123" s="833" t="s">
        <v>2865</v>
      </c>
      <c r="E1123" s="834" t="s">
        <v>1492</v>
      </c>
      <c r="F1123" s="832" t="s">
        <v>1465</v>
      </c>
      <c r="G1123" s="832" t="s">
        <v>1848</v>
      </c>
      <c r="H1123" s="832" t="s">
        <v>577</v>
      </c>
      <c r="I1123" s="832" t="s">
        <v>1849</v>
      </c>
      <c r="J1123" s="832" t="s">
        <v>1850</v>
      </c>
      <c r="K1123" s="832" t="s">
        <v>1851</v>
      </c>
      <c r="L1123" s="835">
        <v>50</v>
      </c>
      <c r="M1123" s="835">
        <v>150</v>
      </c>
      <c r="N1123" s="832">
        <v>3</v>
      </c>
      <c r="O1123" s="836">
        <v>2</v>
      </c>
      <c r="P1123" s="835">
        <v>50</v>
      </c>
      <c r="Q1123" s="837">
        <v>0.33333333333333331</v>
      </c>
      <c r="R1123" s="832">
        <v>1</v>
      </c>
      <c r="S1123" s="837">
        <v>0.33333333333333331</v>
      </c>
      <c r="T1123" s="836">
        <v>1</v>
      </c>
      <c r="U1123" s="838">
        <v>0.5</v>
      </c>
    </row>
    <row r="1124" spans="1:21" ht="14.4" customHeight="1" x14ac:dyDescent="0.3">
      <c r="A1124" s="831">
        <v>13</v>
      </c>
      <c r="B1124" s="832" t="s">
        <v>1462</v>
      </c>
      <c r="C1124" s="832" t="s">
        <v>1468</v>
      </c>
      <c r="D1124" s="833" t="s">
        <v>2865</v>
      </c>
      <c r="E1124" s="834" t="s">
        <v>1492</v>
      </c>
      <c r="F1124" s="832" t="s">
        <v>1465</v>
      </c>
      <c r="G1124" s="832" t="s">
        <v>1852</v>
      </c>
      <c r="H1124" s="832" t="s">
        <v>577</v>
      </c>
      <c r="I1124" s="832" t="s">
        <v>1853</v>
      </c>
      <c r="J1124" s="832" t="s">
        <v>1854</v>
      </c>
      <c r="K1124" s="832" t="s">
        <v>1855</v>
      </c>
      <c r="L1124" s="835">
        <v>1697.06</v>
      </c>
      <c r="M1124" s="835">
        <v>1697.06</v>
      </c>
      <c r="N1124" s="832">
        <v>1</v>
      </c>
      <c r="O1124" s="836">
        <v>1</v>
      </c>
      <c r="P1124" s="835">
        <v>1697.06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13</v>
      </c>
      <c r="B1125" s="832" t="s">
        <v>1462</v>
      </c>
      <c r="C1125" s="832" t="s">
        <v>1468</v>
      </c>
      <c r="D1125" s="833" t="s">
        <v>2865</v>
      </c>
      <c r="E1125" s="834" t="s">
        <v>1492</v>
      </c>
      <c r="F1125" s="832" t="s">
        <v>1465</v>
      </c>
      <c r="G1125" s="832" t="s">
        <v>1852</v>
      </c>
      <c r="H1125" s="832" t="s">
        <v>577</v>
      </c>
      <c r="I1125" s="832" t="s">
        <v>1995</v>
      </c>
      <c r="J1125" s="832" t="s">
        <v>1996</v>
      </c>
      <c r="K1125" s="832" t="s">
        <v>1997</v>
      </c>
      <c r="L1125" s="835">
        <v>1839</v>
      </c>
      <c r="M1125" s="835">
        <v>3678</v>
      </c>
      <c r="N1125" s="832">
        <v>2</v>
      </c>
      <c r="O1125" s="836">
        <v>2</v>
      </c>
      <c r="P1125" s="835">
        <v>1839</v>
      </c>
      <c r="Q1125" s="837">
        <v>0.5</v>
      </c>
      <c r="R1125" s="832">
        <v>1</v>
      </c>
      <c r="S1125" s="837">
        <v>0.5</v>
      </c>
      <c r="T1125" s="836">
        <v>1</v>
      </c>
      <c r="U1125" s="838">
        <v>0.5</v>
      </c>
    </row>
    <row r="1126" spans="1:21" ht="14.4" customHeight="1" x14ac:dyDescent="0.3">
      <c r="A1126" s="831">
        <v>13</v>
      </c>
      <c r="B1126" s="832" t="s">
        <v>1462</v>
      </c>
      <c r="C1126" s="832" t="s">
        <v>1468</v>
      </c>
      <c r="D1126" s="833" t="s">
        <v>2865</v>
      </c>
      <c r="E1126" s="834" t="s">
        <v>1492</v>
      </c>
      <c r="F1126" s="832" t="s">
        <v>1465</v>
      </c>
      <c r="G1126" s="832" t="s">
        <v>1852</v>
      </c>
      <c r="H1126" s="832" t="s">
        <v>577</v>
      </c>
      <c r="I1126" s="832" t="s">
        <v>2004</v>
      </c>
      <c r="J1126" s="832" t="s">
        <v>2005</v>
      </c>
      <c r="K1126" s="832" t="s">
        <v>2006</v>
      </c>
      <c r="L1126" s="835">
        <v>2000</v>
      </c>
      <c r="M1126" s="835">
        <v>4000</v>
      </c>
      <c r="N1126" s="832">
        <v>2</v>
      </c>
      <c r="O1126" s="836">
        <v>2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13</v>
      </c>
      <c r="B1127" s="832" t="s">
        <v>1462</v>
      </c>
      <c r="C1127" s="832" t="s">
        <v>1468</v>
      </c>
      <c r="D1127" s="833" t="s">
        <v>2865</v>
      </c>
      <c r="E1127" s="834" t="s">
        <v>1492</v>
      </c>
      <c r="F1127" s="832" t="s">
        <v>1465</v>
      </c>
      <c r="G1127" s="832" t="s">
        <v>1852</v>
      </c>
      <c r="H1127" s="832" t="s">
        <v>577</v>
      </c>
      <c r="I1127" s="832" t="s">
        <v>2007</v>
      </c>
      <c r="J1127" s="832" t="s">
        <v>2008</v>
      </c>
      <c r="K1127" s="832" t="s">
        <v>2009</v>
      </c>
      <c r="L1127" s="835">
        <v>1361</v>
      </c>
      <c r="M1127" s="835">
        <v>1361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13</v>
      </c>
      <c r="B1128" s="832" t="s">
        <v>1462</v>
      </c>
      <c r="C1128" s="832" t="s">
        <v>1468</v>
      </c>
      <c r="D1128" s="833" t="s">
        <v>2865</v>
      </c>
      <c r="E1128" s="834" t="s">
        <v>1492</v>
      </c>
      <c r="F1128" s="832" t="s">
        <v>1465</v>
      </c>
      <c r="G1128" s="832" t="s">
        <v>1852</v>
      </c>
      <c r="H1128" s="832" t="s">
        <v>577</v>
      </c>
      <c r="I1128" s="832" t="s">
        <v>1856</v>
      </c>
      <c r="J1128" s="832" t="s">
        <v>1857</v>
      </c>
      <c r="K1128" s="832" t="s">
        <v>1858</v>
      </c>
      <c r="L1128" s="835">
        <v>453</v>
      </c>
      <c r="M1128" s="835">
        <v>2265</v>
      </c>
      <c r="N1128" s="832">
        <v>5</v>
      </c>
      <c r="O1128" s="836">
        <v>3</v>
      </c>
      <c r="P1128" s="835">
        <v>2265</v>
      </c>
      <c r="Q1128" s="837">
        <v>1</v>
      </c>
      <c r="R1128" s="832">
        <v>5</v>
      </c>
      <c r="S1128" s="837">
        <v>1</v>
      </c>
      <c r="T1128" s="836">
        <v>3</v>
      </c>
      <c r="U1128" s="838">
        <v>1</v>
      </c>
    </row>
    <row r="1129" spans="1:21" ht="14.4" customHeight="1" x14ac:dyDescent="0.3">
      <c r="A1129" s="831">
        <v>13</v>
      </c>
      <c r="B1129" s="832" t="s">
        <v>1462</v>
      </c>
      <c r="C1129" s="832" t="s">
        <v>1468</v>
      </c>
      <c r="D1129" s="833" t="s">
        <v>2865</v>
      </c>
      <c r="E1129" s="834" t="s">
        <v>1499</v>
      </c>
      <c r="F1129" s="832" t="s">
        <v>1463</v>
      </c>
      <c r="G1129" s="832" t="s">
        <v>1524</v>
      </c>
      <c r="H1129" s="832" t="s">
        <v>577</v>
      </c>
      <c r="I1129" s="832" t="s">
        <v>2021</v>
      </c>
      <c r="J1129" s="832" t="s">
        <v>1530</v>
      </c>
      <c r="K1129" s="832" t="s">
        <v>1405</v>
      </c>
      <c r="L1129" s="835">
        <v>155.69999999999999</v>
      </c>
      <c r="M1129" s="835">
        <v>1868.3999999999999</v>
      </c>
      <c r="N1129" s="832">
        <v>12</v>
      </c>
      <c r="O1129" s="836">
        <v>3</v>
      </c>
      <c r="P1129" s="835">
        <v>1245.5999999999999</v>
      </c>
      <c r="Q1129" s="837">
        <v>0.66666666666666663</v>
      </c>
      <c r="R1129" s="832">
        <v>8</v>
      </c>
      <c r="S1129" s="837">
        <v>0.66666666666666663</v>
      </c>
      <c r="T1129" s="836">
        <v>2</v>
      </c>
      <c r="U1129" s="838">
        <v>0.66666666666666663</v>
      </c>
    </row>
    <row r="1130" spans="1:21" ht="14.4" customHeight="1" x14ac:dyDescent="0.3">
      <c r="A1130" s="831">
        <v>13</v>
      </c>
      <c r="B1130" s="832" t="s">
        <v>1462</v>
      </c>
      <c r="C1130" s="832" t="s">
        <v>1468</v>
      </c>
      <c r="D1130" s="833" t="s">
        <v>2865</v>
      </c>
      <c r="E1130" s="834" t="s">
        <v>1499</v>
      </c>
      <c r="F1130" s="832" t="s">
        <v>1463</v>
      </c>
      <c r="G1130" s="832" t="s">
        <v>1524</v>
      </c>
      <c r="H1130" s="832" t="s">
        <v>577</v>
      </c>
      <c r="I1130" s="832" t="s">
        <v>2023</v>
      </c>
      <c r="J1130" s="832" t="s">
        <v>640</v>
      </c>
      <c r="K1130" s="832" t="s">
        <v>1407</v>
      </c>
      <c r="L1130" s="835">
        <v>129.75</v>
      </c>
      <c r="M1130" s="835">
        <v>519</v>
      </c>
      <c r="N1130" s="832">
        <v>4</v>
      </c>
      <c r="O1130" s="836">
        <v>1</v>
      </c>
      <c r="P1130" s="835">
        <v>519</v>
      </c>
      <c r="Q1130" s="837">
        <v>1</v>
      </c>
      <c r="R1130" s="832">
        <v>4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13</v>
      </c>
      <c r="B1131" s="832" t="s">
        <v>1462</v>
      </c>
      <c r="C1131" s="832" t="s">
        <v>1468</v>
      </c>
      <c r="D1131" s="833" t="s">
        <v>2865</v>
      </c>
      <c r="E1131" s="834" t="s">
        <v>1499</v>
      </c>
      <c r="F1131" s="832" t="s">
        <v>1463</v>
      </c>
      <c r="G1131" s="832" t="s">
        <v>1524</v>
      </c>
      <c r="H1131" s="832" t="s">
        <v>612</v>
      </c>
      <c r="I1131" s="832" t="s">
        <v>1528</v>
      </c>
      <c r="J1131" s="832" t="s">
        <v>1526</v>
      </c>
      <c r="K1131" s="832" t="s">
        <v>1407</v>
      </c>
      <c r="L1131" s="835">
        <v>129.75</v>
      </c>
      <c r="M1131" s="835">
        <v>648.75</v>
      </c>
      <c r="N1131" s="832">
        <v>5</v>
      </c>
      <c r="O1131" s="836">
        <v>1</v>
      </c>
      <c r="P1131" s="835">
        <v>648.75</v>
      </c>
      <c r="Q1131" s="837">
        <v>1</v>
      </c>
      <c r="R1131" s="832">
        <v>5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13</v>
      </c>
      <c r="B1132" s="832" t="s">
        <v>1462</v>
      </c>
      <c r="C1132" s="832" t="s">
        <v>1468</v>
      </c>
      <c r="D1132" s="833" t="s">
        <v>2865</v>
      </c>
      <c r="E1132" s="834" t="s">
        <v>1499</v>
      </c>
      <c r="F1132" s="832" t="s">
        <v>1463</v>
      </c>
      <c r="G1132" s="832" t="s">
        <v>1524</v>
      </c>
      <c r="H1132" s="832" t="s">
        <v>577</v>
      </c>
      <c r="I1132" s="832" t="s">
        <v>1529</v>
      </c>
      <c r="J1132" s="832" t="s">
        <v>1530</v>
      </c>
      <c r="K1132" s="832" t="s">
        <v>1527</v>
      </c>
      <c r="L1132" s="835">
        <v>103.8</v>
      </c>
      <c r="M1132" s="835">
        <v>415.2</v>
      </c>
      <c r="N1132" s="832">
        <v>4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13</v>
      </c>
      <c r="B1133" s="832" t="s">
        <v>1462</v>
      </c>
      <c r="C1133" s="832" t="s">
        <v>1468</v>
      </c>
      <c r="D1133" s="833" t="s">
        <v>2865</v>
      </c>
      <c r="E1133" s="834" t="s">
        <v>1499</v>
      </c>
      <c r="F1133" s="832" t="s">
        <v>1463</v>
      </c>
      <c r="G1133" s="832" t="s">
        <v>1524</v>
      </c>
      <c r="H1133" s="832" t="s">
        <v>577</v>
      </c>
      <c r="I1133" s="832" t="s">
        <v>1531</v>
      </c>
      <c r="J1133" s="832" t="s">
        <v>1532</v>
      </c>
      <c r="K1133" s="832" t="s">
        <v>1405</v>
      </c>
      <c r="L1133" s="835">
        <v>155.69999999999999</v>
      </c>
      <c r="M1133" s="835">
        <v>1245.5999999999999</v>
      </c>
      <c r="N1133" s="832">
        <v>8</v>
      </c>
      <c r="O1133" s="836">
        <v>2</v>
      </c>
      <c r="P1133" s="835">
        <v>934.19999999999993</v>
      </c>
      <c r="Q1133" s="837">
        <v>0.75</v>
      </c>
      <c r="R1133" s="832">
        <v>6</v>
      </c>
      <c r="S1133" s="837">
        <v>0.75</v>
      </c>
      <c r="T1133" s="836">
        <v>1</v>
      </c>
      <c r="U1133" s="838">
        <v>0.5</v>
      </c>
    </row>
    <row r="1134" spans="1:21" ht="14.4" customHeight="1" x14ac:dyDescent="0.3">
      <c r="A1134" s="831">
        <v>13</v>
      </c>
      <c r="B1134" s="832" t="s">
        <v>1462</v>
      </c>
      <c r="C1134" s="832" t="s">
        <v>1468</v>
      </c>
      <c r="D1134" s="833" t="s">
        <v>2865</v>
      </c>
      <c r="E1134" s="834" t="s">
        <v>1499</v>
      </c>
      <c r="F1134" s="832" t="s">
        <v>1463</v>
      </c>
      <c r="G1134" s="832" t="s">
        <v>1546</v>
      </c>
      <c r="H1134" s="832" t="s">
        <v>577</v>
      </c>
      <c r="I1134" s="832" t="s">
        <v>1739</v>
      </c>
      <c r="J1134" s="832" t="s">
        <v>1740</v>
      </c>
      <c r="K1134" s="832" t="s">
        <v>1044</v>
      </c>
      <c r="L1134" s="835">
        <v>170.52</v>
      </c>
      <c r="M1134" s="835">
        <v>1023.1200000000001</v>
      </c>
      <c r="N1134" s="832">
        <v>6</v>
      </c>
      <c r="O1134" s="836">
        <v>1.5</v>
      </c>
      <c r="P1134" s="835">
        <v>1023.1200000000001</v>
      </c>
      <c r="Q1134" s="837">
        <v>1</v>
      </c>
      <c r="R1134" s="832">
        <v>6</v>
      </c>
      <c r="S1134" s="837">
        <v>1</v>
      </c>
      <c r="T1134" s="836">
        <v>1.5</v>
      </c>
      <c r="U1134" s="838">
        <v>1</v>
      </c>
    </row>
    <row r="1135" spans="1:21" ht="14.4" customHeight="1" x14ac:dyDescent="0.3">
      <c r="A1135" s="831">
        <v>13</v>
      </c>
      <c r="B1135" s="832" t="s">
        <v>1462</v>
      </c>
      <c r="C1135" s="832" t="s">
        <v>1468</v>
      </c>
      <c r="D1135" s="833" t="s">
        <v>2865</v>
      </c>
      <c r="E1135" s="834" t="s">
        <v>1499</v>
      </c>
      <c r="F1135" s="832" t="s">
        <v>1463</v>
      </c>
      <c r="G1135" s="832" t="s">
        <v>1550</v>
      </c>
      <c r="H1135" s="832" t="s">
        <v>612</v>
      </c>
      <c r="I1135" s="832" t="s">
        <v>1315</v>
      </c>
      <c r="J1135" s="832" t="s">
        <v>1316</v>
      </c>
      <c r="K1135" s="832" t="s">
        <v>1044</v>
      </c>
      <c r="L1135" s="835">
        <v>170.52</v>
      </c>
      <c r="M1135" s="835">
        <v>341.04</v>
      </c>
      <c r="N1135" s="832">
        <v>2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13</v>
      </c>
      <c r="B1136" s="832" t="s">
        <v>1462</v>
      </c>
      <c r="C1136" s="832" t="s">
        <v>1468</v>
      </c>
      <c r="D1136" s="833" t="s">
        <v>2865</v>
      </c>
      <c r="E1136" s="834" t="s">
        <v>1499</v>
      </c>
      <c r="F1136" s="832" t="s">
        <v>1463</v>
      </c>
      <c r="G1136" s="832" t="s">
        <v>1550</v>
      </c>
      <c r="H1136" s="832" t="s">
        <v>612</v>
      </c>
      <c r="I1136" s="832" t="s">
        <v>1874</v>
      </c>
      <c r="J1136" s="832" t="s">
        <v>1316</v>
      </c>
      <c r="K1136" s="832" t="s">
        <v>1875</v>
      </c>
      <c r="L1136" s="835">
        <v>272.83</v>
      </c>
      <c r="M1136" s="835">
        <v>1636.98</v>
      </c>
      <c r="N1136" s="832">
        <v>6</v>
      </c>
      <c r="O1136" s="836">
        <v>4.5</v>
      </c>
      <c r="P1136" s="835">
        <v>818.49</v>
      </c>
      <c r="Q1136" s="837">
        <v>0.5</v>
      </c>
      <c r="R1136" s="832">
        <v>3</v>
      </c>
      <c r="S1136" s="837">
        <v>0.5</v>
      </c>
      <c r="T1136" s="836">
        <v>2.5</v>
      </c>
      <c r="U1136" s="838">
        <v>0.55555555555555558</v>
      </c>
    </row>
    <row r="1137" spans="1:21" ht="14.4" customHeight="1" x14ac:dyDescent="0.3">
      <c r="A1137" s="831">
        <v>13</v>
      </c>
      <c r="B1137" s="832" t="s">
        <v>1462</v>
      </c>
      <c r="C1137" s="832" t="s">
        <v>1468</v>
      </c>
      <c r="D1137" s="833" t="s">
        <v>2865</v>
      </c>
      <c r="E1137" s="834" t="s">
        <v>1499</v>
      </c>
      <c r="F1137" s="832" t="s">
        <v>1463</v>
      </c>
      <c r="G1137" s="832" t="s">
        <v>1559</v>
      </c>
      <c r="H1137" s="832" t="s">
        <v>612</v>
      </c>
      <c r="I1137" s="832" t="s">
        <v>2165</v>
      </c>
      <c r="J1137" s="832" t="s">
        <v>996</v>
      </c>
      <c r="K1137" s="832" t="s">
        <v>2166</v>
      </c>
      <c r="L1137" s="835">
        <v>0</v>
      </c>
      <c r="M1137" s="835">
        <v>0</v>
      </c>
      <c r="N1137" s="832">
        <v>1</v>
      </c>
      <c r="O1137" s="836">
        <v>1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13</v>
      </c>
      <c r="B1138" s="832" t="s">
        <v>1462</v>
      </c>
      <c r="C1138" s="832" t="s">
        <v>1468</v>
      </c>
      <c r="D1138" s="833" t="s">
        <v>2865</v>
      </c>
      <c r="E1138" s="834" t="s">
        <v>1499</v>
      </c>
      <c r="F1138" s="832" t="s">
        <v>1463</v>
      </c>
      <c r="G1138" s="832" t="s">
        <v>1559</v>
      </c>
      <c r="H1138" s="832" t="s">
        <v>612</v>
      </c>
      <c r="I1138" s="832" t="s">
        <v>1424</v>
      </c>
      <c r="J1138" s="832" t="s">
        <v>996</v>
      </c>
      <c r="K1138" s="832" t="s">
        <v>1425</v>
      </c>
      <c r="L1138" s="835">
        <v>117.55</v>
      </c>
      <c r="M1138" s="835">
        <v>117.55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13</v>
      </c>
      <c r="B1139" s="832" t="s">
        <v>1462</v>
      </c>
      <c r="C1139" s="832" t="s">
        <v>1468</v>
      </c>
      <c r="D1139" s="833" t="s">
        <v>2865</v>
      </c>
      <c r="E1139" s="834" t="s">
        <v>1499</v>
      </c>
      <c r="F1139" s="832" t="s">
        <v>1463</v>
      </c>
      <c r="G1139" s="832" t="s">
        <v>1559</v>
      </c>
      <c r="H1139" s="832" t="s">
        <v>612</v>
      </c>
      <c r="I1139" s="832" t="s">
        <v>1560</v>
      </c>
      <c r="J1139" s="832" t="s">
        <v>996</v>
      </c>
      <c r="K1139" s="832" t="s">
        <v>1561</v>
      </c>
      <c r="L1139" s="835">
        <v>0</v>
      </c>
      <c r="M1139" s="835">
        <v>0</v>
      </c>
      <c r="N1139" s="832">
        <v>11</v>
      </c>
      <c r="O1139" s="836">
        <v>8</v>
      </c>
      <c r="P1139" s="835">
        <v>0</v>
      </c>
      <c r="Q1139" s="837"/>
      <c r="R1139" s="832">
        <v>4</v>
      </c>
      <c r="S1139" s="837">
        <v>0.36363636363636365</v>
      </c>
      <c r="T1139" s="836">
        <v>3</v>
      </c>
      <c r="U1139" s="838">
        <v>0.375</v>
      </c>
    </row>
    <row r="1140" spans="1:21" ht="14.4" customHeight="1" x14ac:dyDescent="0.3">
      <c r="A1140" s="831">
        <v>13</v>
      </c>
      <c r="B1140" s="832" t="s">
        <v>1462</v>
      </c>
      <c r="C1140" s="832" t="s">
        <v>1468</v>
      </c>
      <c r="D1140" s="833" t="s">
        <v>2865</v>
      </c>
      <c r="E1140" s="834" t="s">
        <v>1499</v>
      </c>
      <c r="F1140" s="832" t="s">
        <v>1463</v>
      </c>
      <c r="G1140" s="832" t="s">
        <v>1559</v>
      </c>
      <c r="H1140" s="832" t="s">
        <v>612</v>
      </c>
      <c r="I1140" s="832" t="s">
        <v>1426</v>
      </c>
      <c r="J1140" s="832" t="s">
        <v>996</v>
      </c>
      <c r="K1140" s="832" t="s">
        <v>1427</v>
      </c>
      <c r="L1140" s="835">
        <v>58.77</v>
      </c>
      <c r="M1140" s="835">
        <v>352.62</v>
      </c>
      <c r="N1140" s="832">
        <v>6</v>
      </c>
      <c r="O1140" s="836">
        <v>3.5</v>
      </c>
      <c r="P1140" s="835">
        <v>235.08</v>
      </c>
      <c r="Q1140" s="837">
        <v>0.66666666666666674</v>
      </c>
      <c r="R1140" s="832">
        <v>4</v>
      </c>
      <c r="S1140" s="837">
        <v>0.66666666666666663</v>
      </c>
      <c r="T1140" s="836">
        <v>2</v>
      </c>
      <c r="U1140" s="838">
        <v>0.5714285714285714</v>
      </c>
    </row>
    <row r="1141" spans="1:21" ht="14.4" customHeight="1" x14ac:dyDescent="0.3">
      <c r="A1141" s="831">
        <v>13</v>
      </c>
      <c r="B1141" s="832" t="s">
        <v>1462</v>
      </c>
      <c r="C1141" s="832" t="s">
        <v>1468</v>
      </c>
      <c r="D1141" s="833" t="s">
        <v>2865</v>
      </c>
      <c r="E1141" s="834" t="s">
        <v>1499</v>
      </c>
      <c r="F1141" s="832" t="s">
        <v>1463</v>
      </c>
      <c r="G1141" s="832" t="s">
        <v>1559</v>
      </c>
      <c r="H1141" s="832" t="s">
        <v>612</v>
      </c>
      <c r="I1141" s="832" t="s">
        <v>1428</v>
      </c>
      <c r="J1141" s="832" t="s">
        <v>996</v>
      </c>
      <c r="K1141" s="832" t="s">
        <v>1429</v>
      </c>
      <c r="L1141" s="835">
        <v>176.32</v>
      </c>
      <c r="M1141" s="835">
        <v>352.64</v>
      </c>
      <c r="N1141" s="832">
        <v>2</v>
      </c>
      <c r="O1141" s="836">
        <v>1</v>
      </c>
      <c r="P1141" s="835">
        <v>176.32</v>
      </c>
      <c r="Q1141" s="837">
        <v>0.5</v>
      </c>
      <c r="R1141" s="832">
        <v>1</v>
      </c>
      <c r="S1141" s="837">
        <v>0.5</v>
      </c>
      <c r="T1141" s="836">
        <v>0.5</v>
      </c>
      <c r="U1141" s="838">
        <v>0.5</v>
      </c>
    </row>
    <row r="1142" spans="1:21" ht="14.4" customHeight="1" x14ac:dyDescent="0.3">
      <c r="A1142" s="831">
        <v>13</v>
      </c>
      <c r="B1142" s="832" t="s">
        <v>1462</v>
      </c>
      <c r="C1142" s="832" t="s">
        <v>1468</v>
      </c>
      <c r="D1142" s="833" t="s">
        <v>2865</v>
      </c>
      <c r="E1142" s="834" t="s">
        <v>1499</v>
      </c>
      <c r="F1142" s="832" t="s">
        <v>1463</v>
      </c>
      <c r="G1142" s="832" t="s">
        <v>2109</v>
      </c>
      <c r="H1142" s="832" t="s">
        <v>577</v>
      </c>
      <c r="I1142" s="832" t="s">
        <v>2110</v>
      </c>
      <c r="J1142" s="832" t="s">
        <v>2111</v>
      </c>
      <c r="K1142" s="832" t="s">
        <v>2112</v>
      </c>
      <c r="L1142" s="835">
        <v>58.86</v>
      </c>
      <c r="M1142" s="835">
        <v>117.72</v>
      </c>
      <c r="N1142" s="832">
        <v>2</v>
      </c>
      <c r="O1142" s="836">
        <v>1.5</v>
      </c>
      <c r="P1142" s="835">
        <v>58.86</v>
      </c>
      <c r="Q1142" s="837">
        <v>0.5</v>
      </c>
      <c r="R1142" s="832">
        <v>1</v>
      </c>
      <c r="S1142" s="837">
        <v>0.5</v>
      </c>
      <c r="T1142" s="836">
        <v>1</v>
      </c>
      <c r="U1142" s="838">
        <v>0.66666666666666663</v>
      </c>
    </row>
    <row r="1143" spans="1:21" ht="14.4" customHeight="1" x14ac:dyDescent="0.3">
      <c r="A1143" s="831">
        <v>13</v>
      </c>
      <c r="B1143" s="832" t="s">
        <v>1462</v>
      </c>
      <c r="C1143" s="832" t="s">
        <v>1468</v>
      </c>
      <c r="D1143" s="833" t="s">
        <v>2865</v>
      </c>
      <c r="E1143" s="834" t="s">
        <v>1499</v>
      </c>
      <c r="F1143" s="832" t="s">
        <v>1463</v>
      </c>
      <c r="G1143" s="832" t="s">
        <v>1566</v>
      </c>
      <c r="H1143" s="832" t="s">
        <v>577</v>
      </c>
      <c r="I1143" s="832" t="s">
        <v>1569</v>
      </c>
      <c r="J1143" s="832" t="s">
        <v>1568</v>
      </c>
      <c r="K1143" s="832" t="s">
        <v>1044</v>
      </c>
      <c r="L1143" s="835">
        <v>78.33</v>
      </c>
      <c r="M1143" s="835">
        <v>234.99</v>
      </c>
      <c r="N1143" s="832">
        <v>3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13</v>
      </c>
      <c r="B1144" s="832" t="s">
        <v>1462</v>
      </c>
      <c r="C1144" s="832" t="s">
        <v>1468</v>
      </c>
      <c r="D1144" s="833" t="s">
        <v>2865</v>
      </c>
      <c r="E1144" s="834" t="s">
        <v>1499</v>
      </c>
      <c r="F1144" s="832" t="s">
        <v>1463</v>
      </c>
      <c r="G1144" s="832" t="s">
        <v>1573</v>
      </c>
      <c r="H1144" s="832" t="s">
        <v>612</v>
      </c>
      <c r="I1144" s="832" t="s">
        <v>1580</v>
      </c>
      <c r="J1144" s="832" t="s">
        <v>1575</v>
      </c>
      <c r="K1144" s="832" t="s">
        <v>1581</v>
      </c>
      <c r="L1144" s="835">
        <v>176.32</v>
      </c>
      <c r="M1144" s="835">
        <v>176.32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13</v>
      </c>
      <c r="B1145" s="832" t="s">
        <v>1462</v>
      </c>
      <c r="C1145" s="832" t="s">
        <v>1468</v>
      </c>
      <c r="D1145" s="833" t="s">
        <v>2865</v>
      </c>
      <c r="E1145" s="834" t="s">
        <v>1499</v>
      </c>
      <c r="F1145" s="832" t="s">
        <v>1463</v>
      </c>
      <c r="G1145" s="832" t="s">
        <v>1573</v>
      </c>
      <c r="H1145" s="832" t="s">
        <v>577</v>
      </c>
      <c r="I1145" s="832" t="s">
        <v>1582</v>
      </c>
      <c r="J1145" s="832" t="s">
        <v>1583</v>
      </c>
      <c r="K1145" s="832" t="s">
        <v>1584</v>
      </c>
      <c r="L1145" s="835">
        <v>29.39</v>
      </c>
      <c r="M1145" s="835">
        <v>29.39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13</v>
      </c>
      <c r="B1146" s="832" t="s">
        <v>1462</v>
      </c>
      <c r="C1146" s="832" t="s">
        <v>1468</v>
      </c>
      <c r="D1146" s="833" t="s">
        <v>2865</v>
      </c>
      <c r="E1146" s="834" t="s">
        <v>1499</v>
      </c>
      <c r="F1146" s="832" t="s">
        <v>1463</v>
      </c>
      <c r="G1146" s="832" t="s">
        <v>1573</v>
      </c>
      <c r="H1146" s="832" t="s">
        <v>577</v>
      </c>
      <c r="I1146" s="832" t="s">
        <v>1754</v>
      </c>
      <c r="J1146" s="832" t="s">
        <v>1583</v>
      </c>
      <c r="K1146" s="832" t="s">
        <v>1755</v>
      </c>
      <c r="L1146" s="835">
        <v>88.16</v>
      </c>
      <c r="M1146" s="835">
        <v>176.32</v>
      </c>
      <c r="N1146" s="832">
        <v>2</v>
      </c>
      <c r="O1146" s="836">
        <v>1.5</v>
      </c>
      <c r="P1146" s="835">
        <v>176.32</v>
      </c>
      <c r="Q1146" s="837">
        <v>1</v>
      </c>
      <c r="R1146" s="832">
        <v>2</v>
      </c>
      <c r="S1146" s="837">
        <v>1</v>
      </c>
      <c r="T1146" s="836">
        <v>1.5</v>
      </c>
      <c r="U1146" s="838">
        <v>1</v>
      </c>
    </row>
    <row r="1147" spans="1:21" ht="14.4" customHeight="1" x14ac:dyDescent="0.3">
      <c r="A1147" s="831">
        <v>13</v>
      </c>
      <c r="B1147" s="832" t="s">
        <v>1462</v>
      </c>
      <c r="C1147" s="832" t="s">
        <v>1468</v>
      </c>
      <c r="D1147" s="833" t="s">
        <v>2865</v>
      </c>
      <c r="E1147" s="834" t="s">
        <v>1499</v>
      </c>
      <c r="F1147" s="832" t="s">
        <v>1463</v>
      </c>
      <c r="G1147" s="832" t="s">
        <v>1573</v>
      </c>
      <c r="H1147" s="832" t="s">
        <v>577</v>
      </c>
      <c r="I1147" s="832" t="s">
        <v>1585</v>
      </c>
      <c r="J1147" s="832" t="s">
        <v>1583</v>
      </c>
      <c r="K1147" s="832" t="s">
        <v>1586</v>
      </c>
      <c r="L1147" s="835">
        <v>11.75</v>
      </c>
      <c r="M1147" s="835">
        <v>23.5</v>
      </c>
      <c r="N1147" s="832">
        <v>2</v>
      </c>
      <c r="O1147" s="836">
        <v>2</v>
      </c>
      <c r="P1147" s="835">
        <v>23.5</v>
      </c>
      <c r="Q1147" s="837">
        <v>1</v>
      </c>
      <c r="R1147" s="832">
        <v>2</v>
      </c>
      <c r="S1147" s="837">
        <v>1</v>
      </c>
      <c r="T1147" s="836">
        <v>2</v>
      </c>
      <c r="U1147" s="838">
        <v>1</v>
      </c>
    </row>
    <row r="1148" spans="1:21" ht="14.4" customHeight="1" x14ac:dyDescent="0.3">
      <c r="A1148" s="831">
        <v>13</v>
      </c>
      <c r="B1148" s="832" t="s">
        <v>1462</v>
      </c>
      <c r="C1148" s="832" t="s">
        <v>1468</v>
      </c>
      <c r="D1148" s="833" t="s">
        <v>2865</v>
      </c>
      <c r="E1148" s="834" t="s">
        <v>1499</v>
      </c>
      <c r="F1148" s="832" t="s">
        <v>1463</v>
      </c>
      <c r="G1148" s="832" t="s">
        <v>1589</v>
      </c>
      <c r="H1148" s="832" t="s">
        <v>577</v>
      </c>
      <c r="I1148" s="832" t="s">
        <v>1590</v>
      </c>
      <c r="J1148" s="832" t="s">
        <v>1591</v>
      </c>
      <c r="K1148" s="832" t="s">
        <v>1592</v>
      </c>
      <c r="L1148" s="835">
        <v>0</v>
      </c>
      <c r="M1148" s="835">
        <v>0</v>
      </c>
      <c r="N1148" s="832">
        <v>3</v>
      </c>
      <c r="O1148" s="836">
        <v>3</v>
      </c>
      <c r="P1148" s="835"/>
      <c r="Q1148" s="837"/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13</v>
      </c>
      <c r="B1149" s="832" t="s">
        <v>1462</v>
      </c>
      <c r="C1149" s="832" t="s">
        <v>1468</v>
      </c>
      <c r="D1149" s="833" t="s">
        <v>2865</v>
      </c>
      <c r="E1149" s="834" t="s">
        <v>1499</v>
      </c>
      <c r="F1149" s="832" t="s">
        <v>1463</v>
      </c>
      <c r="G1149" s="832" t="s">
        <v>1589</v>
      </c>
      <c r="H1149" s="832" t="s">
        <v>577</v>
      </c>
      <c r="I1149" s="832" t="s">
        <v>1593</v>
      </c>
      <c r="J1149" s="832" t="s">
        <v>852</v>
      </c>
      <c r="K1149" s="832" t="s">
        <v>639</v>
      </c>
      <c r="L1149" s="835">
        <v>42.05</v>
      </c>
      <c r="M1149" s="835">
        <v>126.14999999999999</v>
      </c>
      <c r="N1149" s="832">
        <v>3</v>
      </c>
      <c r="O1149" s="836">
        <v>3</v>
      </c>
      <c r="P1149" s="835">
        <v>84.1</v>
      </c>
      <c r="Q1149" s="837">
        <v>0.66666666666666663</v>
      </c>
      <c r="R1149" s="832">
        <v>2</v>
      </c>
      <c r="S1149" s="837">
        <v>0.66666666666666663</v>
      </c>
      <c r="T1149" s="836">
        <v>2</v>
      </c>
      <c r="U1149" s="838">
        <v>0.66666666666666663</v>
      </c>
    </row>
    <row r="1150" spans="1:21" ht="14.4" customHeight="1" x14ac:dyDescent="0.3">
      <c r="A1150" s="831">
        <v>13</v>
      </c>
      <c r="B1150" s="832" t="s">
        <v>1462</v>
      </c>
      <c r="C1150" s="832" t="s">
        <v>1468</v>
      </c>
      <c r="D1150" s="833" t="s">
        <v>2865</v>
      </c>
      <c r="E1150" s="834" t="s">
        <v>1499</v>
      </c>
      <c r="F1150" s="832" t="s">
        <v>1463</v>
      </c>
      <c r="G1150" s="832" t="s">
        <v>2589</v>
      </c>
      <c r="H1150" s="832" t="s">
        <v>577</v>
      </c>
      <c r="I1150" s="832" t="s">
        <v>2590</v>
      </c>
      <c r="J1150" s="832" t="s">
        <v>2591</v>
      </c>
      <c r="K1150" s="832" t="s">
        <v>2592</v>
      </c>
      <c r="L1150" s="835">
        <v>29.13</v>
      </c>
      <c r="M1150" s="835">
        <v>58.26</v>
      </c>
      <c r="N1150" s="832">
        <v>2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13</v>
      </c>
      <c r="B1151" s="832" t="s">
        <v>1462</v>
      </c>
      <c r="C1151" s="832" t="s">
        <v>1468</v>
      </c>
      <c r="D1151" s="833" t="s">
        <v>2865</v>
      </c>
      <c r="E1151" s="834" t="s">
        <v>1499</v>
      </c>
      <c r="F1151" s="832" t="s">
        <v>1463</v>
      </c>
      <c r="G1151" s="832" t="s">
        <v>1599</v>
      </c>
      <c r="H1151" s="832" t="s">
        <v>577</v>
      </c>
      <c r="I1151" s="832" t="s">
        <v>2593</v>
      </c>
      <c r="J1151" s="832" t="s">
        <v>2594</v>
      </c>
      <c r="K1151" s="832" t="s">
        <v>2595</v>
      </c>
      <c r="L1151" s="835">
        <v>46.75</v>
      </c>
      <c r="M1151" s="835">
        <v>93.5</v>
      </c>
      <c r="N1151" s="832">
        <v>2</v>
      </c>
      <c r="O1151" s="836">
        <v>1</v>
      </c>
      <c r="P1151" s="835">
        <v>93.5</v>
      </c>
      <c r="Q1151" s="837">
        <v>1</v>
      </c>
      <c r="R1151" s="832">
        <v>2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13</v>
      </c>
      <c r="B1152" s="832" t="s">
        <v>1462</v>
      </c>
      <c r="C1152" s="832" t="s">
        <v>1468</v>
      </c>
      <c r="D1152" s="833" t="s">
        <v>2865</v>
      </c>
      <c r="E1152" s="834" t="s">
        <v>1499</v>
      </c>
      <c r="F1152" s="832" t="s">
        <v>1463</v>
      </c>
      <c r="G1152" s="832" t="s">
        <v>1599</v>
      </c>
      <c r="H1152" s="832" t="s">
        <v>577</v>
      </c>
      <c r="I1152" s="832" t="s">
        <v>2596</v>
      </c>
      <c r="J1152" s="832" t="s">
        <v>2597</v>
      </c>
      <c r="K1152" s="832" t="s">
        <v>2598</v>
      </c>
      <c r="L1152" s="835">
        <v>46.75</v>
      </c>
      <c r="M1152" s="835">
        <v>93.5</v>
      </c>
      <c r="N1152" s="832">
        <v>2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13</v>
      </c>
      <c r="B1153" s="832" t="s">
        <v>1462</v>
      </c>
      <c r="C1153" s="832" t="s">
        <v>1468</v>
      </c>
      <c r="D1153" s="833" t="s">
        <v>2865</v>
      </c>
      <c r="E1153" s="834" t="s">
        <v>1499</v>
      </c>
      <c r="F1153" s="832" t="s">
        <v>1463</v>
      </c>
      <c r="G1153" s="832" t="s">
        <v>1599</v>
      </c>
      <c r="H1153" s="832" t="s">
        <v>577</v>
      </c>
      <c r="I1153" s="832" t="s">
        <v>2599</v>
      </c>
      <c r="J1153" s="832" t="s">
        <v>1601</v>
      </c>
      <c r="K1153" s="832" t="s">
        <v>2595</v>
      </c>
      <c r="L1153" s="835">
        <v>46.75</v>
      </c>
      <c r="M1153" s="835">
        <v>140.25</v>
      </c>
      <c r="N1153" s="832">
        <v>3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13</v>
      </c>
      <c r="B1154" s="832" t="s">
        <v>1462</v>
      </c>
      <c r="C1154" s="832" t="s">
        <v>1468</v>
      </c>
      <c r="D1154" s="833" t="s">
        <v>2865</v>
      </c>
      <c r="E1154" s="834" t="s">
        <v>1499</v>
      </c>
      <c r="F1154" s="832" t="s">
        <v>1463</v>
      </c>
      <c r="G1154" s="832" t="s">
        <v>1603</v>
      </c>
      <c r="H1154" s="832" t="s">
        <v>577</v>
      </c>
      <c r="I1154" s="832" t="s">
        <v>1607</v>
      </c>
      <c r="J1154" s="832" t="s">
        <v>1605</v>
      </c>
      <c r="K1154" s="832" t="s">
        <v>1608</v>
      </c>
      <c r="L1154" s="835">
        <v>159.16999999999999</v>
      </c>
      <c r="M1154" s="835">
        <v>2069.21</v>
      </c>
      <c r="N1154" s="832">
        <v>13</v>
      </c>
      <c r="O1154" s="836">
        <v>9</v>
      </c>
      <c r="P1154" s="835">
        <v>1273.3599999999999</v>
      </c>
      <c r="Q1154" s="837">
        <v>0.61538461538461531</v>
      </c>
      <c r="R1154" s="832">
        <v>8</v>
      </c>
      <c r="S1154" s="837">
        <v>0.61538461538461542</v>
      </c>
      <c r="T1154" s="836">
        <v>5.5</v>
      </c>
      <c r="U1154" s="838">
        <v>0.61111111111111116</v>
      </c>
    </row>
    <row r="1155" spans="1:21" ht="14.4" customHeight="1" x14ac:dyDescent="0.3">
      <c r="A1155" s="831">
        <v>13</v>
      </c>
      <c r="B1155" s="832" t="s">
        <v>1462</v>
      </c>
      <c r="C1155" s="832" t="s">
        <v>1468</v>
      </c>
      <c r="D1155" s="833" t="s">
        <v>2865</v>
      </c>
      <c r="E1155" s="834" t="s">
        <v>1499</v>
      </c>
      <c r="F1155" s="832" t="s">
        <v>1463</v>
      </c>
      <c r="G1155" s="832" t="s">
        <v>1625</v>
      </c>
      <c r="H1155" s="832" t="s">
        <v>577</v>
      </c>
      <c r="I1155" s="832" t="s">
        <v>1626</v>
      </c>
      <c r="J1155" s="832" t="s">
        <v>1627</v>
      </c>
      <c r="K1155" s="832" t="s">
        <v>1628</v>
      </c>
      <c r="L1155" s="835">
        <v>121.07</v>
      </c>
      <c r="M1155" s="835">
        <v>726.42</v>
      </c>
      <c r="N1155" s="832">
        <v>6</v>
      </c>
      <c r="O1155" s="836">
        <v>4.5</v>
      </c>
      <c r="P1155" s="835">
        <v>484.28</v>
      </c>
      <c r="Q1155" s="837">
        <v>0.66666666666666663</v>
      </c>
      <c r="R1155" s="832">
        <v>4</v>
      </c>
      <c r="S1155" s="837">
        <v>0.66666666666666663</v>
      </c>
      <c r="T1155" s="836">
        <v>3.5</v>
      </c>
      <c r="U1155" s="838">
        <v>0.77777777777777779</v>
      </c>
    </row>
    <row r="1156" spans="1:21" ht="14.4" customHeight="1" x14ac:dyDescent="0.3">
      <c r="A1156" s="831">
        <v>13</v>
      </c>
      <c r="B1156" s="832" t="s">
        <v>1462</v>
      </c>
      <c r="C1156" s="832" t="s">
        <v>1468</v>
      </c>
      <c r="D1156" s="833" t="s">
        <v>2865</v>
      </c>
      <c r="E1156" s="834" t="s">
        <v>1499</v>
      </c>
      <c r="F1156" s="832" t="s">
        <v>1463</v>
      </c>
      <c r="G1156" s="832" t="s">
        <v>2263</v>
      </c>
      <c r="H1156" s="832" t="s">
        <v>577</v>
      </c>
      <c r="I1156" s="832" t="s">
        <v>2264</v>
      </c>
      <c r="J1156" s="832" t="s">
        <v>2265</v>
      </c>
      <c r="K1156" s="832" t="s">
        <v>2266</v>
      </c>
      <c r="L1156" s="835">
        <v>91.78</v>
      </c>
      <c r="M1156" s="835">
        <v>91.78</v>
      </c>
      <c r="N1156" s="832">
        <v>1</v>
      </c>
      <c r="O1156" s="836">
        <v>0.5</v>
      </c>
      <c r="P1156" s="835">
        <v>91.78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13</v>
      </c>
      <c r="B1157" s="832" t="s">
        <v>1462</v>
      </c>
      <c r="C1157" s="832" t="s">
        <v>1468</v>
      </c>
      <c r="D1157" s="833" t="s">
        <v>2865</v>
      </c>
      <c r="E1157" s="834" t="s">
        <v>1499</v>
      </c>
      <c r="F1157" s="832" t="s">
        <v>1463</v>
      </c>
      <c r="G1157" s="832" t="s">
        <v>1637</v>
      </c>
      <c r="H1157" s="832" t="s">
        <v>577</v>
      </c>
      <c r="I1157" s="832" t="s">
        <v>1642</v>
      </c>
      <c r="J1157" s="832" t="s">
        <v>1077</v>
      </c>
      <c r="K1157" s="832" t="s">
        <v>1643</v>
      </c>
      <c r="L1157" s="835">
        <v>89.91</v>
      </c>
      <c r="M1157" s="835">
        <v>179.82</v>
      </c>
      <c r="N1157" s="832">
        <v>2</v>
      </c>
      <c r="O1157" s="836">
        <v>2</v>
      </c>
      <c r="P1157" s="835">
        <v>179.82</v>
      </c>
      <c r="Q1157" s="837">
        <v>1</v>
      </c>
      <c r="R1157" s="832">
        <v>2</v>
      </c>
      <c r="S1157" s="837">
        <v>1</v>
      </c>
      <c r="T1157" s="836">
        <v>2</v>
      </c>
      <c r="U1157" s="838">
        <v>1</v>
      </c>
    </row>
    <row r="1158" spans="1:21" ht="14.4" customHeight="1" x14ac:dyDescent="0.3">
      <c r="A1158" s="831">
        <v>13</v>
      </c>
      <c r="B1158" s="832" t="s">
        <v>1462</v>
      </c>
      <c r="C1158" s="832" t="s">
        <v>1468</v>
      </c>
      <c r="D1158" s="833" t="s">
        <v>2865</v>
      </c>
      <c r="E1158" s="834" t="s">
        <v>1499</v>
      </c>
      <c r="F1158" s="832" t="s">
        <v>1463</v>
      </c>
      <c r="G1158" s="832" t="s">
        <v>2600</v>
      </c>
      <c r="H1158" s="832" t="s">
        <v>577</v>
      </c>
      <c r="I1158" s="832" t="s">
        <v>2601</v>
      </c>
      <c r="J1158" s="832" t="s">
        <v>704</v>
      </c>
      <c r="K1158" s="832" t="s">
        <v>2602</v>
      </c>
      <c r="L1158" s="835">
        <v>27.28</v>
      </c>
      <c r="M1158" s="835">
        <v>27.28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13</v>
      </c>
      <c r="B1159" s="832" t="s">
        <v>1462</v>
      </c>
      <c r="C1159" s="832" t="s">
        <v>1468</v>
      </c>
      <c r="D1159" s="833" t="s">
        <v>2865</v>
      </c>
      <c r="E1159" s="834" t="s">
        <v>1499</v>
      </c>
      <c r="F1159" s="832" t="s">
        <v>1463</v>
      </c>
      <c r="G1159" s="832" t="s">
        <v>2603</v>
      </c>
      <c r="H1159" s="832" t="s">
        <v>577</v>
      </c>
      <c r="I1159" s="832" t="s">
        <v>2604</v>
      </c>
      <c r="J1159" s="832" t="s">
        <v>891</v>
      </c>
      <c r="K1159" s="832" t="s">
        <v>2605</v>
      </c>
      <c r="L1159" s="835">
        <v>0</v>
      </c>
      <c r="M1159" s="835">
        <v>0</v>
      </c>
      <c r="N1159" s="832">
        <v>2</v>
      </c>
      <c r="O1159" s="836">
        <v>1.5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13</v>
      </c>
      <c r="B1160" s="832" t="s">
        <v>1462</v>
      </c>
      <c r="C1160" s="832" t="s">
        <v>1468</v>
      </c>
      <c r="D1160" s="833" t="s">
        <v>2865</v>
      </c>
      <c r="E1160" s="834" t="s">
        <v>1499</v>
      </c>
      <c r="F1160" s="832" t="s">
        <v>1463</v>
      </c>
      <c r="G1160" s="832" t="s">
        <v>2603</v>
      </c>
      <c r="H1160" s="832" t="s">
        <v>577</v>
      </c>
      <c r="I1160" s="832" t="s">
        <v>2606</v>
      </c>
      <c r="J1160" s="832" t="s">
        <v>891</v>
      </c>
      <c r="K1160" s="832" t="s">
        <v>1124</v>
      </c>
      <c r="L1160" s="835">
        <v>0</v>
      </c>
      <c r="M1160" s="835">
        <v>0</v>
      </c>
      <c r="N1160" s="832">
        <v>1</v>
      </c>
      <c r="O1160" s="836">
        <v>1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13</v>
      </c>
      <c r="B1161" s="832" t="s">
        <v>1462</v>
      </c>
      <c r="C1161" s="832" t="s">
        <v>1468</v>
      </c>
      <c r="D1161" s="833" t="s">
        <v>2865</v>
      </c>
      <c r="E1161" s="834" t="s">
        <v>1499</v>
      </c>
      <c r="F1161" s="832" t="s">
        <v>1463</v>
      </c>
      <c r="G1161" s="832" t="s">
        <v>2192</v>
      </c>
      <c r="H1161" s="832" t="s">
        <v>577</v>
      </c>
      <c r="I1161" s="832" t="s">
        <v>2193</v>
      </c>
      <c r="J1161" s="832" t="s">
        <v>2194</v>
      </c>
      <c r="K1161" s="832" t="s">
        <v>2195</v>
      </c>
      <c r="L1161" s="835">
        <v>1235.6300000000001</v>
      </c>
      <c r="M1161" s="835">
        <v>4942.5200000000004</v>
      </c>
      <c r="N1161" s="832">
        <v>4</v>
      </c>
      <c r="O1161" s="836">
        <v>2</v>
      </c>
      <c r="P1161" s="835">
        <v>4942.5200000000004</v>
      </c>
      <c r="Q1161" s="837">
        <v>1</v>
      </c>
      <c r="R1161" s="832">
        <v>4</v>
      </c>
      <c r="S1161" s="837">
        <v>1</v>
      </c>
      <c r="T1161" s="836">
        <v>2</v>
      </c>
      <c r="U1161" s="838">
        <v>1</v>
      </c>
    </row>
    <row r="1162" spans="1:21" ht="14.4" customHeight="1" x14ac:dyDescent="0.3">
      <c r="A1162" s="831">
        <v>13</v>
      </c>
      <c r="B1162" s="832" t="s">
        <v>1462</v>
      </c>
      <c r="C1162" s="832" t="s">
        <v>1468</v>
      </c>
      <c r="D1162" s="833" t="s">
        <v>2865</v>
      </c>
      <c r="E1162" s="834" t="s">
        <v>1499</v>
      </c>
      <c r="F1162" s="832" t="s">
        <v>1463</v>
      </c>
      <c r="G1162" s="832" t="s">
        <v>1644</v>
      </c>
      <c r="H1162" s="832" t="s">
        <v>577</v>
      </c>
      <c r="I1162" s="832" t="s">
        <v>1645</v>
      </c>
      <c r="J1162" s="832" t="s">
        <v>1065</v>
      </c>
      <c r="K1162" s="832" t="s">
        <v>1646</v>
      </c>
      <c r="L1162" s="835">
        <v>98.75</v>
      </c>
      <c r="M1162" s="835">
        <v>197.5</v>
      </c>
      <c r="N1162" s="832">
        <v>2</v>
      </c>
      <c r="O1162" s="836">
        <v>0.5</v>
      </c>
      <c r="P1162" s="835">
        <v>197.5</v>
      </c>
      <c r="Q1162" s="837">
        <v>1</v>
      </c>
      <c r="R1162" s="832">
        <v>2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13</v>
      </c>
      <c r="B1163" s="832" t="s">
        <v>1462</v>
      </c>
      <c r="C1163" s="832" t="s">
        <v>1468</v>
      </c>
      <c r="D1163" s="833" t="s">
        <v>2865</v>
      </c>
      <c r="E1163" s="834" t="s">
        <v>1499</v>
      </c>
      <c r="F1163" s="832" t="s">
        <v>1463</v>
      </c>
      <c r="G1163" s="832" t="s">
        <v>1644</v>
      </c>
      <c r="H1163" s="832" t="s">
        <v>577</v>
      </c>
      <c r="I1163" s="832" t="s">
        <v>1898</v>
      </c>
      <c r="J1163" s="832" t="s">
        <v>1899</v>
      </c>
      <c r="K1163" s="832" t="s">
        <v>1646</v>
      </c>
      <c r="L1163" s="835">
        <v>111.72</v>
      </c>
      <c r="M1163" s="835">
        <v>223.44</v>
      </c>
      <c r="N1163" s="832">
        <v>2</v>
      </c>
      <c r="O1163" s="836">
        <v>0.5</v>
      </c>
      <c r="P1163" s="835">
        <v>223.44</v>
      </c>
      <c r="Q1163" s="837">
        <v>1</v>
      </c>
      <c r="R1163" s="832">
        <v>2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13</v>
      </c>
      <c r="B1164" s="832" t="s">
        <v>1462</v>
      </c>
      <c r="C1164" s="832" t="s">
        <v>1468</v>
      </c>
      <c r="D1164" s="833" t="s">
        <v>2865</v>
      </c>
      <c r="E1164" s="834" t="s">
        <v>1499</v>
      </c>
      <c r="F1164" s="832" t="s">
        <v>1463</v>
      </c>
      <c r="G1164" s="832" t="s">
        <v>1644</v>
      </c>
      <c r="H1164" s="832" t="s">
        <v>577</v>
      </c>
      <c r="I1164" s="832" t="s">
        <v>1898</v>
      </c>
      <c r="J1164" s="832" t="s">
        <v>1899</v>
      </c>
      <c r="K1164" s="832" t="s">
        <v>1646</v>
      </c>
      <c r="L1164" s="835">
        <v>98.75</v>
      </c>
      <c r="M1164" s="835">
        <v>493.75</v>
      </c>
      <c r="N1164" s="832">
        <v>5</v>
      </c>
      <c r="O1164" s="836">
        <v>2</v>
      </c>
      <c r="P1164" s="835">
        <v>296.25</v>
      </c>
      <c r="Q1164" s="837">
        <v>0.6</v>
      </c>
      <c r="R1164" s="832">
        <v>3</v>
      </c>
      <c r="S1164" s="837">
        <v>0.6</v>
      </c>
      <c r="T1164" s="836">
        <v>1.5</v>
      </c>
      <c r="U1164" s="838">
        <v>0.75</v>
      </c>
    </row>
    <row r="1165" spans="1:21" ht="14.4" customHeight="1" x14ac:dyDescent="0.3">
      <c r="A1165" s="831">
        <v>13</v>
      </c>
      <c r="B1165" s="832" t="s">
        <v>1462</v>
      </c>
      <c r="C1165" s="832" t="s">
        <v>1468</v>
      </c>
      <c r="D1165" s="833" t="s">
        <v>2865</v>
      </c>
      <c r="E1165" s="834" t="s">
        <v>1499</v>
      </c>
      <c r="F1165" s="832" t="s">
        <v>1463</v>
      </c>
      <c r="G1165" s="832" t="s">
        <v>1788</v>
      </c>
      <c r="H1165" s="832" t="s">
        <v>577</v>
      </c>
      <c r="I1165" s="832" t="s">
        <v>2200</v>
      </c>
      <c r="J1165" s="832" t="s">
        <v>1790</v>
      </c>
      <c r="K1165" s="832" t="s">
        <v>2201</v>
      </c>
      <c r="L1165" s="835">
        <v>132.97999999999999</v>
      </c>
      <c r="M1165" s="835">
        <v>664.89999999999986</v>
      </c>
      <c r="N1165" s="832">
        <v>5</v>
      </c>
      <c r="O1165" s="836">
        <v>2.5</v>
      </c>
      <c r="P1165" s="835">
        <v>398.93999999999994</v>
      </c>
      <c r="Q1165" s="837">
        <v>0.60000000000000009</v>
      </c>
      <c r="R1165" s="832">
        <v>3</v>
      </c>
      <c r="S1165" s="837">
        <v>0.6</v>
      </c>
      <c r="T1165" s="836">
        <v>0.5</v>
      </c>
      <c r="U1165" s="838">
        <v>0.2</v>
      </c>
    </row>
    <row r="1166" spans="1:21" ht="14.4" customHeight="1" x14ac:dyDescent="0.3">
      <c r="A1166" s="831">
        <v>13</v>
      </c>
      <c r="B1166" s="832" t="s">
        <v>1462</v>
      </c>
      <c r="C1166" s="832" t="s">
        <v>1468</v>
      </c>
      <c r="D1166" s="833" t="s">
        <v>2865</v>
      </c>
      <c r="E1166" s="834" t="s">
        <v>1499</v>
      </c>
      <c r="F1166" s="832" t="s">
        <v>1463</v>
      </c>
      <c r="G1166" s="832" t="s">
        <v>2271</v>
      </c>
      <c r="H1166" s="832" t="s">
        <v>577</v>
      </c>
      <c r="I1166" s="832" t="s">
        <v>2272</v>
      </c>
      <c r="J1166" s="832" t="s">
        <v>1075</v>
      </c>
      <c r="K1166" s="832" t="s">
        <v>1508</v>
      </c>
      <c r="L1166" s="835">
        <v>61.97</v>
      </c>
      <c r="M1166" s="835">
        <v>123.94</v>
      </c>
      <c r="N1166" s="832">
        <v>2</v>
      </c>
      <c r="O1166" s="836">
        <v>1</v>
      </c>
      <c r="P1166" s="835">
        <v>123.94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13</v>
      </c>
      <c r="B1167" s="832" t="s">
        <v>1462</v>
      </c>
      <c r="C1167" s="832" t="s">
        <v>1468</v>
      </c>
      <c r="D1167" s="833" t="s">
        <v>2865</v>
      </c>
      <c r="E1167" s="834" t="s">
        <v>1499</v>
      </c>
      <c r="F1167" s="832" t="s">
        <v>1463</v>
      </c>
      <c r="G1167" s="832" t="s">
        <v>1648</v>
      </c>
      <c r="H1167" s="832" t="s">
        <v>577</v>
      </c>
      <c r="I1167" s="832" t="s">
        <v>1649</v>
      </c>
      <c r="J1167" s="832" t="s">
        <v>892</v>
      </c>
      <c r="K1167" s="832" t="s">
        <v>1650</v>
      </c>
      <c r="L1167" s="835">
        <v>147.85</v>
      </c>
      <c r="M1167" s="835">
        <v>295.7</v>
      </c>
      <c r="N1167" s="832">
        <v>2</v>
      </c>
      <c r="O1167" s="836">
        <v>1.5</v>
      </c>
      <c r="P1167" s="835">
        <v>295.7</v>
      </c>
      <c r="Q1167" s="837">
        <v>1</v>
      </c>
      <c r="R1167" s="832">
        <v>2</v>
      </c>
      <c r="S1167" s="837">
        <v>1</v>
      </c>
      <c r="T1167" s="836">
        <v>1.5</v>
      </c>
      <c r="U1167" s="838">
        <v>1</v>
      </c>
    </row>
    <row r="1168" spans="1:21" ht="14.4" customHeight="1" x14ac:dyDescent="0.3">
      <c r="A1168" s="831">
        <v>13</v>
      </c>
      <c r="B1168" s="832" t="s">
        <v>1462</v>
      </c>
      <c r="C1168" s="832" t="s">
        <v>1468</v>
      </c>
      <c r="D1168" s="833" t="s">
        <v>2865</v>
      </c>
      <c r="E1168" s="834" t="s">
        <v>1499</v>
      </c>
      <c r="F1168" s="832" t="s">
        <v>1463</v>
      </c>
      <c r="G1168" s="832" t="s">
        <v>1913</v>
      </c>
      <c r="H1168" s="832" t="s">
        <v>577</v>
      </c>
      <c r="I1168" s="832" t="s">
        <v>2607</v>
      </c>
      <c r="J1168" s="832" t="s">
        <v>841</v>
      </c>
      <c r="K1168" s="832" t="s">
        <v>2588</v>
      </c>
      <c r="L1168" s="835">
        <v>0</v>
      </c>
      <c r="M1168" s="835">
        <v>0</v>
      </c>
      <c r="N1168" s="832">
        <v>1</v>
      </c>
      <c r="O1168" s="836">
        <v>1</v>
      </c>
      <c r="P1168" s="835"/>
      <c r="Q1168" s="837"/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13</v>
      </c>
      <c r="B1169" s="832" t="s">
        <v>1462</v>
      </c>
      <c r="C1169" s="832" t="s">
        <v>1468</v>
      </c>
      <c r="D1169" s="833" t="s">
        <v>2865</v>
      </c>
      <c r="E1169" s="834" t="s">
        <v>1499</v>
      </c>
      <c r="F1169" s="832" t="s">
        <v>1463</v>
      </c>
      <c r="G1169" s="832" t="s">
        <v>2058</v>
      </c>
      <c r="H1169" s="832" t="s">
        <v>577</v>
      </c>
      <c r="I1169" s="832" t="s">
        <v>2059</v>
      </c>
      <c r="J1169" s="832" t="s">
        <v>709</v>
      </c>
      <c r="K1169" s="832" t="s">
        <v>2060</v>
      </c>
      <c r="L1169" s="835">
        <v>38.56</v>
      </c>
      <c r="M1169" s="835">
        <v>38.56</v>
      </c>
      <c r="N1169" s="832">
        <v>1</v>
      </c>
      <c r="O1169" s="836">
        <v>0.5</v>
      </c>
      <c r="P1169" s="835">
        <v>38.56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13</v>
      </c>
      <c r="B1170" s="832" t="s">
        <v>1462</v>
      </c>
      <c r="C1170" s="832" t="s">
        <v>1468</v>
      </c>
      <c r="D1170" s="833" t="s">
        <v>2865</v>
      </c>
      <c r="E1170" s="834" t="s">
        <v>1499</v>
      </c>
      <c r="F1170" s="832" t="s">
        <v>1463</v>
      </c>
      <c r="G1170" s="832" t="s">
        <v>1656</v>
      </c>
      <c r="H1170" s="832" t="s">
        <v>577</v>
      </c>
      <c r="I1170" s="832" t="s">
        <v>1924</v>
      </c>
      <c r="J1170" s="832" t="s">
        <v>1925</v>
      </c>
      <c r="K1170" s="832" t="s">
        <v>1926</v>
      </c>
      <c r="L1170" s="835">
        <v>141.25</v>
      </c>
      <c r="M1170" s="835">
        <v>141.25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13</v>
      </c>
      <c r="B1171" s="832" t="s">
        <v>1462</v>
      </c>
      <c r="C1171" s="832" t="s">
        <v>1468</v>
      </c>
      <c r="D1171" s="833" t="s">
        <v>2865</v>
      </c>
      <c r="E1171" s="834" t="s">
        <v>1499</v>
      </c>
      <c r="F1171" s="832" t="s">
        <v>1463</v>
      </c>
      <c r="G1171" s="832" t="s">
        <v>1656</v>
      </c>
      <c r="H1171" s="832" t="s">
        <v>612</v>
      </c>
      <c r="I1171" s="832" t="s">
        <v>1413</v>
      </c>
      <c r="J1171" s="832" t="s">
        <v>1414</v>
      </c>
      <c r="K1171" s="832" t="s">
        <v>1415</v>
      </c>
      <c r="L1171" s="835">
        <v>141.25</v>
      </c>
      <c r="M1171" s="835">
        <v>1977.5</v>
      </c>
      <c r="N1171" s="832">
        <v>14</v>
      </c>
      <c r="O1171" s="836">
        <v>8</v>
      </c>
      <c r="P1171" s="835">
        <v>1130</v>
      </c>
      <c r="Q1171" s="837">
        <v>0.5714285714285714</v>
      </c>
      <c r="R1171" s="832">
        <v>8</v>
      </c>
      <c r="S1171" s="837">
        <v>0.5714285714285714</v>
      </c>
      <c r="T1171" s="836">
        <v>5</v>
      </c>
      <c r="U1171" s="838">
        <v>0.625</v>
      </c>
    </row>
    <row r="1172" spans="1:21" ht="14.4" customHeight="1" x14ac:dyDescent="0.3">
      <c r="A1172" s="831">
        <v>13</v>
      </c>
      <c r="B1172" s="832" t="s">
        <v>1462</v>
      </c>
      <c r="C1172" s="832" t="s">
        <v>1468</v>
      </c>
      <c r="D1172" s="833" t="s">
        <v>2865</v>
      </c>
      <c r="E1172" s="834" t="s">
        <v>1499</v>
      </c>
      <c r="F1172" s="832" t="s">
        <v>1463</v>
      </c>
      <c r="G1172" s="832" t="s">
        <v>2608</v>
      </c>
      <c r="H1172" s="832" t="s">
        <v>577</v>
      </c>
      <c r="I1172" s="832" t="s">
        <v>2609</v>
      </c>
      <c r="J1172" s="832" t="s">
        <v>731</v>
      </c>
      <c r="K1172" s="832" t="s">
        <v>2610</v>
      </c>
      <c r="L1172" s="835">
        <v>0</v>
      </c>
      <c r="M1172" s="835">
        <v>0</v>
      </c>
      <c r="N1172" s="832">
        <v>2</v>
      </c>
      <c r="O1172" s="836">
        <v>0.5</v>
      </c>
      <c r="P1172" s="835">
        <v>0</v>
      </c>
      <c r="Q1172" s="837"/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13</v>
      </c>
      <c r="B1173" s="832" t="s">
        <v>1462</v>
      </c>
      <c r="C1173" s="832" t="s">
        <v>1468</v>
      </c>
      <c r="D1173" s="833" t="s">
        <v>2865</v>
      </c>
      <c r="E1173" s="834" t="s">
        <v>1499</v>
      </c>
      <c r="F1173" s="832" t="s">
        <v>1463</v>
      </c>
      <c r="G1173" s="832" t="s">
        <v>1671</v>
      </c>
      <c r="H1173" s="832" t="s">
        <v>577</v>
      </c>
      <c r="I1173" s="832" t="s">
        <v>2129</v>
      </c>
      <c r="J1173" s="832" t="s">
        <v>770</v>
      </c>
      <c r="K1173" s="832" t="s">
        <v>1814</v>
      </c>
      <c r="L1173" s="835">
        <v>103.67</v>
      </c>
      <c r="M1173" s="835">
        <v>311.01</v>
      </c>
      <c r="N1173" s="832">
        <v>3</v>
      </c>
      <c r="O1173" s="836">
        <v>1</v>
      </c>
      <c r="P1173" s="835">
        <v>207.34</v>
      </c>
      <c r="Q1173" s="837">
        <v>0.66666666666666674</v>
      </c>
      <c r="R1173" s="832">
        <v>2</v>
      </c>
      <c r="S1173" s="837">
        <v>0.66666666666666663</v>
      </c>
      <c r="T1173" s="836">
        <v>0.5</v>
      </c>
      <c r="U1173" s="838">
        <v>0.5</v>
      </c>
    </row>
    <row r="1174" spans="1:21" ht="14.4" customHeight="1" x14ac:dyDescent="0.3">
      <c r="A1174" s="831">
        <v>13</v>
      </c>
      <c r="B1174" s="832" t="s">
        <v>1462</v>
      </c>
      <c r="C1174" s="832" t="s">
        <v>1468</v>
      </c>
      <c r="D1174" s="833" t="s">
        <v>2865</v>
      </c>
      <c r="E1174" s="834" t="s">
        <v>1499</v>
      </c>
      <c r="F1174" s="832" t="s">
        <v>1463</v>
      </c>
      <c r="G1174" s="832" t="s">
        <v>1671</v>
      </c>
      <c r="H1174" s="832" t="s">
        <v>577</v>
      </c>
      <c r="I1174" s="832" t="s">
        <v>1813</v>
      </c>
      <c r="J1174" s="832" t="s">
        <v>770</v>
      </c>
      <c r="K1174" s="832" t="s">
        <v>1814</v>
      </c>
      <c r="L1174" s="835">
        <v>103.67</v>
      </c>
      <c r="M1174" s="835">
        <v>103.67</v>
      </c>
      <c r="N1174" s="832">
        <v>1</v>
      </c>
      <c r="O1174" s="836">
        <v>1</v>
      </c>
      <c r="P1174" s="835">
        <v>103.67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13</v>
      </c>
      <c r="B1175" s="832" t="s">
        <v>1462</v>
      </c>
      <c r="C1175" s="832" t="s">
        <v>1468</v>
      </c>
      <c r="D1175" s="833" t="s">
        <v>2865</v>
      </c>
      <c r="E1175" s="834" t="s">
        <v>1499</v>
      </c>
      <c r="F1175" s="832" t="s">
        <v>1463</v>
      </c>
      <c r="G1175" s="832" t="s">
        <v>1941</v>
      </c>
      <c r="H1175" s="832" t="s">
        <v>577</v>
      </c>
      <c r="I1175" s="832" t="s">
        <v>1942</v>
      </c>
      <c r="J1175" s="832" t="s">
        <v>608</v>
      </c>
      <c r="K1175" s="832" t="s">
        <v>1943</v>
      </c>
      <c r="L1175" s="835">
        <v>52.61</v>
      </c>
      <c r="M1175" s="835">
        <v>105.22</v>
      </c>
      <c r="N1175" s="832">
        <v>2</v>
      </c>
      <c r="O1175" s="836">
        <v>1.5</v>
      </c>
      <c r="P1175" s="835">
        <v>52.61</v>
      </c>
      <c r="Q1175" s="837">
        <v>0.5</v>
      </c>
      <c r="R1175" s="832">
        <v>1</v>
      </c>
      <c r="S1175" s="837">
        <v>0.5</v>
      </c>
      <c r="T1175" s="836">
        <v>1</v>
      </c>
      <c r="U1175" s="838">
        <v>0.66666666666666663</v>
      </c>
    </row>
    <row r="1176" spans="1:21" ht="14.4" customHeight="1" x14ac:dyDescent="0.3">
      <c r="A1176" s="831">
        <v>13</v>
      </c>
      <c r="B1176" s="832" t="s">
        <v>1462</v>
      </c>
      <c r="C1176" s="832" t="s">
        <v>1468</v>
      </c>
      <c r="D1176" s="833" t="s">
        <v>2865</v>
      </c>
      <c r="E1176" s="834" t="s">
        <v>1499</v>
      </c>
      <c r="F1176" s="832" t="s">
        <v>1463</v>
      </c>
      <c r="G1176" s="832" t="s">
        <v>1682</v>
      </c>
      <c r="H1176" s="832" t="s">
        <v>577</v>
      </c>
      <c r="I1176" s="832" t="s">
        <v>1683</v>
      </c>
      <c r="J1176" s="832" t="s">
        <v>1684</v>
      </c>
      <c r="K1176" s="832" t="s">
        <v>1685</v>
      </c>
      <c r="L1176" s="835">
        <v>87.67</v>
      </c>
      <c r="M1176" s="835">
        <v>175.34</v>
      </c>
      <c r="N1176" s="832">
        <v>2</v>
      </c>
      <c r="O1176" s="836">
        <v>1</v>
      </c>
      <c r="P1176" s="835">
        <v>87.67</v>
      </c>
      <c r="Q1176" s="837">
        <v>0.5</v>
      </c>
      <c r="R1176" s="832">
        <v>1</v>
      </c>
      <c r="S1176" s="837">
        <v>0.5</v>
      </c>
      <c r="T1176" s="836">
        <v>0.5</v>
      </c>
      <c r="U1176" s="838">
        <v>0.5</v>
      </c>
    </row>
    <row r="1177" spans="1:21" ht="14.4" customHeight="1" x14ac:dyDescent="0.3">
      <c r="A1177" s="831">
        <v>13</v>
      </c>
      <c r="B1177" s="832" t="s">
        <v>1462</v>
      </c>
      <c r="C1177" s="832" t="s">
        <v>1468</v>
      </c>
      <c r="D1177" s="833" t="s">
        <v>2865</v>
      </c>
      <c r="E1177" s="834" t="s">
        <v>1499</v>
      </c>
      <c r="F1177" s="832" t="s">
        <v>1463</v>
      </c>
      <c r="G1177" s="832" t="s">
        <v>2611</v>
      </c>
      <c r="H1177" s="832" t="s">
        <v>577</v>
      </c>
      <c r="I1177" s="832" t="s">
        <v>2612</v>
      </c>
      <c r="J1177" s="832" t="s">
        <v>2613</v>
      </c>
      <c r="K1177" s="832" t="s">
        <v>1388</v>
      </c>
      <c r="L1177" s="835">
        <v>132</v>
      </c>
      <c r="M1177" s="835">
        <v>132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13</v>
      </c>
      <c r="B1178" s="832" t="s">
        <v>1462</v>
      </c>
      <c r="C1178" s="832" t="s">
        <v>1468</v>
      </c>
      <c r="D1178" s="833" t="s">
        <v>2865</v>
      </c>
      <c r="E1178" s="834" t="s">
        <v>1499</v>
      </c>
      <c r="F1178" s="832" t="s">
        <v>1463</v>
      </c>
      <c r="G1178" s="832" t="s">
        <v>2614</v>
      </c>
      <c r="H1178" s="832" t="s">
        <v>577</v>
      </c>
      <c r="I1178" s="832" t="s">
        <v>2615</v>
      </c>
      <c r="J1178" s="832" t="s">
        <v>951</v>
      </c>
      <c r="K1178" s="832" t="s">
        <v>2616</v>
      </c>
      <c r="L1178" s="835">
        <v>122.73</v>
      </c>
      <c r="M1178" s="835">
        <v>122.73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13</v>
      </c>
      <c r="B1179" s="832" t="s">
        <v>1462</v>
      </c>
      <c r="C1179" s="832" t="s">
        <v>1468</v>
      </c>
      <c r="D1179" s="833" t="s">
        <v>2865</v>
      </c>
      <c r="E1179" s="834" t="s">
        <v>1499</v>
      </c>
      <c r="F1179" s="832" t="s">
        <v>1463</v>
      </c>
      <c r="G1179" s="832" t="s">
        <v>2288</v>
      </c>
      <c r="H1179" s="832" t="s">
        <v>577</v>
      </c>
      <c r="I1179" s="832" t="s">
        <v>2390</v>
      </c>
      <c r="J1179" s="832" t="s">
        <v>1083</v>
      </c>
      <c r="K1179" s="832" t="s">
        <v>2291</v>
      </c>
      <c r="L1179" s="835">
        <v>61.97</v>
      </c>
      <c r="M1179" s="835">
        <v>123.94</v>
      </c>
      <c r="N1179" s="832">
        <v>2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13</v>
      </c>
      <c r="B1180" s="832" t="s">
        <v>1462</v>
      </c>
      <c r="C1180" s="832" t="s">
        <v>1468</v>
      </c>
      <c r="D1180" s="833" t="s">
        <v>2865</v>
      </c>
      <c r="E1180" s="834" t="s">
        <v>1499</v>
      </c>
      <c r="F1180" s="832" t="s">
        <v>1463</v>
      </c>
      <c r="G1180" s="832" t="s">
        <v>1701</v>
      </c>
      <c r="H1180" s="832" t="s">
        <v>577</v>
      </c>
      <c r="I1180" s="832" t="s">
        <v>2617</v>
      </c>
      <c r="J1180" s="832" t="s">
        <v>2618</v>
      </c>
      <c r="K1180" s="832" t="s">
        <v>2619</v>
      </c>
      <c r="L1180" s="835">
        <v>140.94999999999999</v>
      </c>
      <c r="M1180" s="835">
        <v>281.89999999999998</v>
      </c>
      <c r="N1180" s="832">
        <v>2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13</v>
      </c>
      <c r="B1181" s="832" t="s">
        <v>1462</v>
      </c>
      <c r="C1181" s="832" t="s">
        <v>1468</v>
      </c>
      <c r="D1181" s="833" t="s">
        <v>2865</v>
      </c>
      <c r="E1181" s="834" t="s">
        <v>1499</v>
      </c>
      <c r="F1181" s="832" t="s">
        <v>1463</v>
      </c>
      <c r="G1181" s="832" t="s">
        <v>2620</v>
      </c>
      <c r="H1181" s="832" t="s">
        <v>577</v>
      </c>
      <c r="I1181" s="832" t="s">
        <v>2621</v>
      </c>
      <c r="J1181" s="832" t="s">
        <v>980</v>
      </c>
      <c r="K1181" s="832" t="s">
        <v>2622</v>
      </c>
      <c r="L1181" s="835">
        <v>28.9</v>
      </c>
      <c r="M1181" s="835">
        <v>28.9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13</v>
      </c>
      <c r="B1182" s="832" t="s">
        <v>1462</v>
      </c>
      <c r="C1182" s="832" t="s">
        <v>1468</v>
      </c>
      <c r="D1182" s="833" t="s">
        <v>2865</v>
      </c>
      <c r="E1182" s="834" t="s">
        <v>1499</v>
      </c>
      <c r="F1182" s="832" t="s">
        <v>1463</v>
      </c>
      <c r="G1182" s="832" t="s">
        <v>1705</v>
      </c>
      <c r="H1182" s="832" t="s">
        <v>612</v>
      </c>
      <c r="I1182" s="832" t="s">
        <v>1396</v>
      </c>
      <c r="J1182" s="832" t="s">
        <v>668</v>
      </c>
      <c r="K1182" s="832" t="s">
        <v>1397</v>
      </c>
      <c r="L1182" s="835">
        <v>0</v>
      </c>
      <c r="M1182" s="835">
        <v>0</v>
      </c>
      <c r="N1182" s="832">
        <v>2</v>
      </c>
      <c r="O1182" s="836">
        <v>1</v>
      </c>
      <c r="P1182" s="835">
        <v>0</v>
      </c>
      <c r="Q1182" s="837"/>
      <c r="R1182" s="832">
        <v>2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13</v>
      </c>
      <c r="B1183" s="832" t="s">
        <v>1462</v>
      </c>
      <c r="C1183" s="832" t="s">
        <v>1468</v>
      </c>
      <c r="D1183" s="833" t="s">
        <v>2865</v>
      </c>
      <c r="E1183" s="834" t="s">
        <v>1499</v>
      </c>
      <c r="F1183" s="832" t="s">
        <v>1463</v>
      </c>
      <c r="G1183" s="832" t="s">
        <v>1705</v>
      </c>
      <c r="H1183" s="832" t="s">
        <v>612</v>
      </c>
      <c r="I1183" s="832" t="s">
        <v>1398</v>
      </c>
      <c r="J1183" s="832" t="s">
        <v>665</v>
      </c>
      <c r="K1183" s="832" t="s">
        <v>1399</v>
      </c>
      <c r="L1183" s="835">
        <v>0</v>
      </c>
      <c r="M1183" s="835">
        <v>0</v>
      </c>
      <c r="N1183" s="832">
        <v>3</v>
      </c>
      <c r="O1183" s="836">
        <v>2.5</v>
      </c>
      <c r="P1183" s="835">
        <v>0</v>
      </c>
      <c r="Q1183" s="837"/>
      <c r="R1183" s="832">
        <v>2</v>
      </c>
      <c r="S1183" s="837">
        <v>0.66666666666666663</v>
      </c>
      <c r="T1183" s="836">
        <v>2</v>
      </c>
      <c r="U1183" s="838">
        <v>0.8</v>
      </c>
    </row>
    <row r="1184" spans="1:21" ht="14.4" customHeight="1" x14ac:dyDescent="0.3">
      <c r="A1184" s="831">
        <v>13</v>
      </c>
      <c r="B1184" s="832" t="s">
        <v>1462</v>
      </c>
      <c r="C1184" s="832" t="s">
        <v>1468</v>
      </c>
      <c r="D1184" s="833" t="s">
        <v>2865</v>
      </c>
      <c r="E1184" s="834" t="s">
        <v>1499</v>
      </c>
      <c r="F1184" s="832" t="s">
        <v>1463</v>
      </c>
      <c r="G1184" s="832" t="s">
        <v>1705</v>
      </c>
      <c r="H1184" s="832" t="s">
        <v>612</v>
      </c>
      <c r="I1184" s="832" t="s">
        <v>1400</v>
      </c>
      <c r="J1184" s="832" t="s">
        <v>665</v>
      </c>
      <c r="K1184" s="832" t="s">
        <v>1401</v>
      </c>
      <c r="L1184" s="835">
        <v>0</v>
      </c>
      <c r="M1184" s="835">
        <v>0</v>
      </c>
      <c r="N1184" s="832">
        <v>1</v>
      </c>
      <c r="O1184" s="836">
        <v>1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13</v>
      </c>
      <c r="B1185" s="832" t="s">
        <v>1462</v>
      </c>
      <c r="C1185" s="832" t="s">
        <v>1468</v>
      </c>
      <c r="D1185" s="833" t="s">
        <v>2865</v>
      </c>
      <c r="E1185" s="834" t="s">
        <v>1499</v>
      </c>
      <c r="F1185" s="832" t="s">
        <v>1463</v>
      </c>
      <c r="G1185" s="832" t="s">
        <v>1710</v>
      </c>
      <c r="H1185" s="832" t="s">
        <v>577</v>
      </c>
      <c r="I1185" s="832" t="s">
        <v>1711</v>
      </c>
      <c r="J1185" s="832" t="s">
        <v>1712</v>
      </c>
      <c r="K1185" s="832" t="s">
        <v>1713</v>
      </c>
      <c r="L1185" s="835">
        <v>75.819999999999993</v>
      </c>
      <c r="M1185" s="835">
        <v>151.63999999999999</v>
      </c>
      <c r="N1185" s="832">
        <v>2</v>
      </c>
      <c r="O1185" s="836">
        <v>2</v>
      </c>
      <c r="P1185" s="835">
        <v>75.819999999999993</v>
      </c>
      <c r="Q1185" s="837">
        <v>0.5</v>
      </c>
      <c r="R1185" s="832">
        <v>1</v>
      </c>
      <c r="S1185" s="837">
        <v>0.5</v>
      </c>
      <c r="T1185" s="836">
        <v>1</v>
      </c>
      <c r="U1185" s="838">
        <v>0.5</v>
      </c>
    </row>
    <row r="1186" spans="1:21" ht="14.4" customHeight="1" x14ac:dyDescent="0.3">
      <c r="A1186" s="831">
        <v>13</v>
      </c>
      <c r="B1186" s="832" t="s">
        <v>1462</v>
      </c>
      <c r="C1186" s="832" t="s">
        <v>1468</v>
      </c>
      <c r="D1186" s="833" t="s">
        <v>2865</v>
      </c>
      <c r="E1186" s="834" t="s">
        <v>1499</v>
      </c>
      <c r="F1186" s="832" t="s">
        <v>1463</v>
      </c>
      <c r="G1186" s="832" t="s">
        <v>1714</v>
      </c>
      <c r="H1186" s="832" t="s">
        <v>577</v>
      </c>
      <c r="I1186" s="832" t="s">
        <v>1715</v>
      </c>
      <c r="J1186" s="832" t="s">
        <v>1716</v>
      </c>
      <c r="K1186" s="832" t="s">
        <v>1717</v>
      </c>
      <c r="L1186" s="835">
        <v>154.36000000000001</v>
      </c>
      <c r="M1186" s="835">
        <v>154.36000000000001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13</v>
      </c>
      <c r="B1187" s="832" t="s">
        <v>1462</v>
      </c>
      <c r="C1187" s="832" t="s">
        <v>1468</v>
      </c>
      <c r="D1187" s="833" t="s">
        <v>2865</v>
      </c>
      <c r="E1187" s="834" t="s">
        <v>1499</v>
      </c>
      <c r="F1187" s="832" t="s">
        <v>1463</v>
      </c>
      <c r="G1187" s="832" t="s">
        <v>1714</v>
      </c>
      <c r="H1187" s="832" t="s">
        <v>612</v>
      </c>
      <c r="I1187" s="832" t="s">
        <v>1308</v>
      </c>
      <c r="J1187" s="832" t="s">
        <v>1029</v>
      </c>
      <c r="K1187" s="832" t="s">
        <v>1309</v>
      </c>
      <c r="L1187" s="835">
        <v>154.36000000000001</v>
      </c>
      <c r="M1187" s="835">
        <v>1389.2400000000002</v>
      </c>
      <c r="N1187" s="832">
        <v>9</v>
      </c>
      <c r="O1187" s="836">
        <v>8.5</v>
      </c>
      <c r="P1187" s="835">
        <v>463.08000000000004</v>
      </c>
      <c r="Q1187" s="837">
        <v>0.33333333333333331</v>
      </c>
      <c r="R1187" s="832">
        <v>3</v>
      </c>
      <c r="S1187" s="837">
        <v>0.33333333333333331</v>
      </c>
      <c r="T1187" s="836">
        <v>3</v>
      </c>
      <c r="U1187" s="838">
        <v>0.35294117647058826</v>
      </c>
    </row>
    <row r="1188" spans="1:21" ht="14.4" customHeight="1" x14ac:dyDescent="0.3">
      <c r="A1188" s="831">
        <v>13</v>
      </c>
      <c r="B1188" s="832" t="s">
        <v>1462</v>
      </c>
      <c r="C1188" s="832" t="s">
        <v>1468</v>
      </c>
      <c r="D1188" s="833" t="s">
        <v>2865</v>
      </c>
      <c r="E1188" s="834" t="s">
        <v>1499</v>
      </c>
      <c r="F1188" s="832" t="s">
        <v>1463</v>
      </c>
      <c r="G1188" s="832" t="s">
        <v>1714</v>
      </c>
      <c r="H1188" s="832" t="s">
        <v>612</v>
      </c>
      <c r="I1188" s="832" t="s">
        <v>1724</v>
      </c>
      <c r="J1188" s="832" t="s">
        <v>1725</v>
      </c>
      <c r="K1188" s="832" t="s">
        <v>1726</v>
      </c>
      <c r="L1188" s="835">
        <v>75.73</v>
      </c>
      <c r="M1188" s="835">
        <v>75.73</v>
      </c>
      <c r="N1188" s="832">
        <v>1</v>
      </c>
      <c r="O1188" s="836">
        <v>1</v>
      </c>
      <c r="P1188" s="835">
        <v>75.73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13</v>
      </c>
      <c r="B1189" s="832" t="s">
        <v>1462</v>
      </c>
      <c r="C1189" s="832" t="s">
        <v>1468</v>
      </c>
      <c r="D1189" s="833" t="s">
        <v>2865</v>
      </c>
      <c r="E1189" s="834" t="s">
        <v>1499</v>
      </c>
      <c r="F1189" s="832" t="s">
        <v>1463</v>
      </c>
      <c r="G1189" s="832" t="s">
        <v>1714</v>
      </c>
      <c r="H1189" s="832" t="s">
        <v>577</v>
      </c>
      <c r="I1189" s="832" t="s">
        <v>1727</v>
      </c>
      <c r="J1189" s="832" t="s">
        <v>1029</v>
      </c>
      <c r="K1189" s="832" t="s">
        <v>1309</v>
      </c>
      <c r="L1189" s="835">
        <v>154.36000000000001</v>
      </c>
      <c r="M1189" s="835">
        <v>154.36000000000001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13</v>
      </c>
      <c r="B1190" s="832" t="s">
        <v>1462</v>
      </c>
      <c r="C1190" s="832" t="s">
        <v>1468</v>
      </c>
      <c r="D1190" s="833" t="s">
        <v>2865</v>
      </c>
      <c r="E1190" s="834" t="s">
        <v>1499</v>
      </c>
      <c r="F1190" s="832" t="s">
        <v>1463</v>
      </c>
      <c r="G1190" s="832" t="s">
        <v>1714</v>
      </c>
      <c r="H1190" s="832" t="s">
        <v>577</v>
      </c>
      <c r="I1190" s="832" t="s">
        <v>1728</v>
      </c>
      <c r="J1190" s="832" t="s">
        <v>1029</v>
      </c>
      <c r="K1190" s="832" t="s">
        <v>1307</v>
      </c>
      <c r="L1190" s="835">
        <v>225.06</v>
      </c>
      <c r="M1190" s="835">
        <v>225.06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13</v>
      </c>
      <c r="B1191" s="832" t="s">
        <v>1462</v>
      </c>
      <c r="C1191" s="832" t="s">
        <v>1468</v>
      </c>
      <c r="D1191" s="833" t="s">
        <v>2865</v>
      </c>
      <c r="E1191" s="834" t="s">
        <v>1483</v>
      </c>
      <c r="F1191" s="832" t="s">
        <v>1463</v>
      </c>
      <c r="G1191" s="832" t="s">
        <v>1524</v>
      </c>
      <c r="H1191" s="832" t="s">
        <v>612</v>
      </c>
      <c r="I1191" s="832" t="s">
        <v>1525</v>
      </c>
      <c r="J1191" s="832" t="s">
        <v>1526</v>
      </c>
      <c r="K1191" s="832" t="s">
        <v>1527</v>
      </c>
      <c r="L1191" s="835">
        <v>103.8</v>
      </c>
      <c r="M1191" s="835">
        <v>726.59999999999991</v>
      </c>
      <c r="N1191" s="832">
        <v>7</v>
      </c>
      <c r="O1191" s="836">
        <v>2</v>
      </c>
      <c r="P1191" s="835">
        <v>415.2</v>
      </c>
      <c r="Q1191" s="837">
        <v>0.57142857142857151</v>
      </c>
      <c r="R1191" s="832">
        <v>4</v>
      </c>
      <c r="S1191" s="837">
        <v>0.5714285714285714</v>
      </c>
      <c r="T1191" s="836">
        <v>1</v>
      </c>
      <c r="U1191" s="838">
        <v>0.5</v>
      </c>
    </row>
    <row r="1192" spans="1:21" ht="14.4" customHeight="1" x14ac:dyDescent="0.3">
      <c r="A1192" s="831">
        <v>13</v>
      </c>
      <c r="B1192" s="832" t="s">
        <v>1462</v>
      </c>
      <c r="C1192" s="832" t="s">
        <v>1468</v>
      </c>
      <c r="D1192" s="833" t="s">
        <v>2865</v>
      </c>
      <c r="E1192" s="834" t="s">
        <v>1483</v>
      </c>
      <c r="F1192" s="832" t="s">
        <v>1463</v>
      </c>
      <c r="G1192" s="832" t="s">
        <v>1524</v>
      </c>
      <c r="H1192" s="832" t="s">
        <v>612</v>
      </c>
      <c r="I1192" s="832" t="s">
        <v>1528</v>
      </c>
      <c r="J1192" s="832" t="s">
        <v>1526</v>
      </c>
      <c r="K1192" s="832" t="s">
        <v>1407</v>
      </c>
      <c r="L1192" s="835">
        <v>129.75</v>
      </c>
      <c r="M1192" s="835">
        <v>908.25</v>
      </c>
      <c r="N1192" s="832">
        <v>7</v>
      </c>
      <c r="O1192" s="836">
        <v>3.5</v>
      </c>
      <c r="P1192" s="835">
        <v>908.25</v>
      </c>
      <c r="Q1192" s="837">
        <v>1</v>
      </c>
      <c r="R1192" s="832">
        <v>7</v>
      </c>
      <c r="S1192" s="837">
        <v>1</v>
      </c>
      <c r="T1192" s="836">
        <v>3.5</v>
      </c>
      <c r="U1192" s="838">
        <v>1</v>
      </c>
    </row>
    <row r="1193" spans="1:21" ht="14.4" customHeight="1" x14ac:dyDescent="0.3">
      <c r="A1193" s="831">
        <v>13</v>
      </c>
      <c r="B1193" s="832" t="s">
        <v>1462</v>
      </c>
      <c r="C1193" s="832" t="s">
        <v>1468</v>
      </c>
      <c r="D1193" s="833" t="s">
        <v>2865</v>
      </c>
      <c r="E1193" s="834" t="s">
        <v>1483</v>
      </c>
      <c r="F1193" s="832" t="s">
        <v>1463</v>
      </c>
      <c r="G1193" s="832" t="s">
        <v>1524</v>
      </c>
      <c r="H1193" s="832" t="s">
        <v>577</v>
      </c>
      <c r="I1193" s="832" t="s">
        <v>1531</v>
      </c>
      <c r="J1193" s="832" t="s">
        <v>1532</v>
      </c>
      <c r="K1193" s="832" t="s">
        <v>1405</v>
      </c>
      <c r="L1193" s="835">
        <v>155.69999999999999</v>
      </c>
      <c r="M1193" s="835">
        <v>311.39999999999998</v>
      </c>
      <c r="N1193" s="832">
        <v>2</v>
      </c>
      <c r="O1193" s="836">
        <v>1</v>
      </c>
      <c r="P1193" s="835">
        <v>311.39999999999998</v>
      </c>
      <c r="Q1193" s="837">
        <v>1</v>
      </c>
      <c r="R1193" s="832">
        <v>2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13</v>
      </c>
      <c r="B1194" s="832" t="s">
        <v>1462</v>
      </c>
      <c r="C1194" s="832" t="s">
        <v>1468</v>
      </c>
      <c r="D1194" s="833" t="s">
        <v>2865</v>
      </c>
      <c r="E1194" s="834" t="s">
        <v>1483</v>
      </c>
      <c r="F1194" s="832" t="s">
        <v>1463</v>
      </c>
      <c r="G1194" s="832" t="s">
        <v>1524</v>
      </c>
      <c r="H1194" s="832" t="s">
        <v>577</v>
      </c>
      <c r="I1194" s="832" t="s">
        <v>1533</v>
      </c>
      <c r="J1194" s="832" t="s">
        <v>640</v>
      </c>
      <c r="K1194" s="832" t="s">
        <v>1407</v>
      </c>
      <c r="L1194" s="835">
        <v>129.75</v>
      </c>
      <c r="M1194" s="835">
        <v>129.75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13</v>
      </c>
      <c r="B1195" s="832" t="s">
        <v>1462</v>
      </c>
      <c r="C1195" s="832" t="s">
        <v>1468</v>
      </c>
      <c r="D1195" s="833" t="s">
        <v>2865</v>
      </c>
      <c r="E1195" s="834" t="s">
        <v>1483</v>
      </c>
      <c r="F1195" s="832" t="s">
        <v>1463</v>
      </c>
      <c r="G1195" s="832" t="s">
        <v>1524</v>
      </c>
      <c r="H1195" s="832" t="s">
        <v>577</v>
      </c>
      <c r="I1195" s="832" t="s">
        <v>1534</v>
      </c>
      <c r="J1195" s="832" t="s">
        <v>1535</v>
      </c>
      <c r="K1195" s="832" t="s">
        <v>1405</v>
      </c>
      <c r="L1195" s="835">
        <v>155.69999999999999</v>
      </c>
      <c r="M1195" s="835">
        <v>155.69999999999999</v>
      </c>
      <c r="N1195" s="832">
        <v>1</v>
      </c>
      <c r="O1195" s="836">
        <v>1</v>
      </c>
      <c r="P1195" s="835">
        <v>155.69999999999999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13</v>
      </c>
      <c r="B1196" s="832" t="s">
        <v>1462</v>
      </c>
      <c r="C1196" s="832" t="s">
        <v>1468</v>
      </c>
      <c r="D1196" s="833" t="s">
        <v>2865</v>
      </c>
      <c r="E1196" s="834" t="s">
        <v>1483</v>
      </c>
      <c r="F1196" s="832" t="s">
        <v>1463</v>
      </c>
      <c r="G1196" s="832" t="s">
        <v>1550</v>
      </c>
      <c r="H1196" s="832" t="s">
        <v>577</v>
      </c>
      <c r="I1196" s="832" t="s">
        <v>1872</v>
      </c>
      <c r="J1196" s="832" t="s">
        <v>1552</v>
      </c>
      <c r="K1196" s="832" t="s">
        <v>1873</v>
      </c>
      <c r="L1196" s="835">
        <v>42.63</v>
      </c>
      <c r="M1196" s="835">
        <v>42.63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13</v>
      </c>
      <c r="B1197" s="832" t="s">
        <v>1462</v>
      </c>
      <c r="C1197" s="832" t="s">
        <v>1468</v>
      </c>
      <c r="D1197" s="833" t="s">
        <v>2865</v>
      </c>
      <c r="E1197" s="834" t="s">
        <v>1483</v>
      </c>
      <c r="F1197" s="832" t="s">
        <v>1463</v>
      </c>
      <c r="G1197" s="832" t="s">
        <v>1550</v>
      </c>
      <c r="H1197" s="832" t="s">
        <v>612</v>
      </c>
      <c r="I1197" s="832" t="s">
        <v>1315</v>
      </c>
      <c r="J1197" s="832" t="s">
        <v>1316</v>
      </c>
      <c r="K1197" s="832" t="s">
        <v>1044</v>
      </c>
      <c r="L1197" s="835">
        <v>170.52</v>
      </c>
      <c r="M1197" s="835">
        <v>682.08</v>
      </c>
      <c r="N1197" s="832">
        <v>4</v>
      </c>
      <c r="O1197" s="836">
        <v>1.5</v>
      </c>
      <c r="P1197" s="835">
        <v>682.08</v>
      </c>
      <c r="Q1197" s="837">
        <v>1</v>
      </c>
      <c r="R1197" s="832">
        <v>4</v>
      </c>
      <c r="S1197" s="837">
        <v>1</v>
      </c>
      <c r="T1197" s="836">
        <v>1.5</v>
      </c>
      <c r="U1197" s="838">
        <v>1</v>
      </c>
    </row>
    <row r="1198" spans="1:21" ht="14.4" customHeight="1" x14ac:dyDescent="0.3">
      <c r="A1198" s="831">
        <v>13</v>
      </c>
      <c r="B1198" s="832" t="s">
        <v>1462</v>
      </c>
      <c r="C1198" s="832" t="s">
        <v>1468</v>
      </c>
      <c r="D1198" s="833" t="s">
        <v>2865</v>
      </c>
      <c r="E1198" s="834" t="s">
        <v>1483</v>
      </c>
      <c r="F1198" s="832" t="s">
        <v>1463</v>
      </c>
      <c r="G1198" s="832" t="s">
        <v>1550</v>
      </c>
      <c r="H1198" s="832" t="s">
        <v>612</v>
      </c>
      <c r="I1198" s="832" t="s">
        <v>1557</v>
      </c>
      <c r="J1198" s="832" t="s">
        <v>1316</v>
      </c>
      <c r="K1198" s="832" t="s">
        <v>1558</v>
      </c>
      <c r="L1198" s="835">
        <v>85.27</v>
      </c>
      <c r="M1198" s="835">
        <v>170.54</v>
      </c>
      <c r="N1198" s="832">
        <v>2</v>
      </c>
      <c r="O1198" s="836">
        <v>1</v>
      </c>
      <c r="P1198" s="835">
        <v>170.54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13</v>
      </c>
      <c r="B1199" s="832" t="s">
        <v>1462</v>
      </c>
      <c r="C1199" s="832" t="s">
        <v>1468</v>
      </c>
      <c r="D1199" s="833" t="s">
        <v>2865</v>
      </c>
      <c r="E1199" s="834" t="s">
        <v>1483</v>
      </c>
      <c r="F1199" s="832" t="s">
        <v>1463</v>
      </c>
      <c r="G1199" s="832" t="s">
        <v>1550</v>
      </c>
      <c r="H1199" s="832" t="s">
        <v>612</v>
      </c>
      <c r="I1199" s="832" t="s">
        <v>1874</v>
      </c>
      <c r="J1199" s="832" t="s">
        <v>1316</v>
      </c>
      <c r="K1199" s="832" t="s">
        <v>1875</v>
      </c>
      <c r="L1199" s="835">
        <v>272.83</v>
      </c>
      <c r="M1199" s="835">
        <v>272.83</v>
      </c>
      <c r="N1199" s="832">
        <v>1</v>
      </c>
      <c r="O1199" s="836">
        <v>0.5</v>
      </c>
      <c r="P1199" s="835">
        <v>272.83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13</v>
      </c>
      <c r="B1200" s="832" t="s">
        <v>1462</v>
      </c>
      <c r="C1200" s="832" t="s">
        <v>1468</v>
      </c>
      <c r="D1200" s="833" t="s">
        <v>2865</v>
      </c>
      <c r="E1200" s="834" t="s">
        <v>1483</v>
      </c>
      <c r="F1200" s="832" t="s">
        <v>1463</v>
      </c>
      <c r="G1200" s="832" t="s">
        <v>1559</v>
      </c>
      <c r="H1200" s="832" t="s">
        <v>612</v>
      </c>
      <c r="I1200" s="832" t="s">
        <v>1428</v>
      </c>
      <c r="J1200" s="832" t="s">
        <v>996</v>
      </c>
      <c r="K1200" s="832" t="s">
        <v>1429</v>
      </c>
      <c r="L1200" s="835">
        <v>176.32</v>
      </c>
      <c r="M1200" s="835">
        <v>176.32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13</v>
      </c>
      <c r="B1201" s="832" t="s">
        <v>1462</v>
      </c>
      <c r="C1201" s="832" t="s">
        <v>1468</v>
      </c>
      <c r="D1201" s="833" t="s">
        <v>2865</v>
      </c>
      <c r="E1201" s="834" t="s">
        <v>1483</v>
      </c>
      <c r="F1201" s="832" t="s">
        <v>1463</v>
      </c>
      <c r="G1201" s="832" t="s">
        <v>1566</v>
      </c>
      <c r="H1201" s="832" t="s">
        <v>577</v>
      </c>
      <c r="I1201" s="832" t="s">
        <v>1567</v>
      </c>
      <c r="J1201" s="832" t="s">
        <v>1568</v>
      </c>
      <c r="K1201" s="832" t="s">
        <v>674</v>
      </c>
      <c r="L1201" s="835">
        <v>75.819999999999993</v>
      </c>
      <c r="M1201" s="835">
        <v>151.63999999999999</v>
      </c>
      <c r="N1201" s="832">
        <v>2</v>
      </c>
      <c r="O1201" s="836">
        <v>1</v>
      </c>
      <c r="P1201" s="835">
        <v>151.63999999999999</v>
      </c>
      <c r="Q1201" s="837">
        <v>1</v>
      </c>
      <c r="R1201" s="832">
        <v>2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13</v>
      </c>
      <c r="B1202" s="832" t="s">
        <v>1462</v>
      </c>
      <c r="C1202" s="832" t="s">
        <v>1468</v>
      </c>
      <c r="D1202" s="833" t="s">
        <v>2865</v>
      </c>
      <c r="E1202" s="834" t="s">
        <v>1483</v>
      </c>
      <c r="F1202" s="832" t="s">
        <v>1463</v>
      </c>
      <c r="G1202" s="832" t="s">
        <v>1573</v>
      </c>
      <c r="H1202" s="832" t="s">
        <v>612</v>
      </c>
      <c r="I1202" s="832" t="s">
        <v>1574</v>
      </c>
      <c r="J1202" s="832" t="s">
        <v>1575</v>
      </c>
      <c r="K1202" s="832" t="s">
        <v>1576</v>
      </c>
      <c r="L1202" s="835">
        <v>19.59</v>
      </c>
      <c r="M1202" s="835">
        <v>19.59</v>
      </c>
      <c r="N1202" s="832">
        <v>1</v>
      </c>
      <c r="O1202" s="836">
        <v>0.5</v>
      </c>
      <c r="P1202" s="835">
        <v>19.59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13</v>
      </c>
      <c r="B1203" s="832" t="s">
        <v>1462</v>
      </c>
      <c r="C1203" s="832" t="s">
        <v>1468</v>
      </c>
      <c r="D1203" s="833" t="s">
        <v>2865</v>
      </c>
      <c r="E1203" s="834" t="s">
        <v>1483</v>
      </c>
      <c r="F1203" s="832" t="s">
        <v>1463</v>
      </c>
      <c r="G1203" s="832" t="s">
        <v>1573</v>
      </c>
      <c r="H1203" s="832" t="s">
        <v>612</v>
      </c>
      <c r="I1203" s="832" t="s">
        <v>1580</v>
      </c>
      <c r="J1203" s="832" t="s">
        <v>1575</v>
      </c>
      <c r="K1203" s="832" t="s">
        <v>1581</v>
      </c>
      <c r="L1203" s="835">
        <v>176.32</v>
      </c>
      <c r="M1203" s="835">
        <v>176.32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13</v>
      </c>
      <c r="B1204" s="832" t="s">
        <v>1462</v>
      </c>
      <c r="C1204" s="832" t="s">
        <v>1468</v>
      </c>
      <c r="D1204" s="833" t="s">
        <v>2865</v>
      </c>
      <c r="E1204" s="834" t="s">
        <v>1483</v>
      </c>
      <c r="F1204" s="832" t="s">
        <v>1463</v>
      </c>
      <c r="G1204" s="832" t="s">
        <v>1573</v>
      </c>
      <c r="H1204" s="832" t="s">
        <v>577</v>
      </c>
      <c r="I1204" s="832" t="s">
        <v>1585</v>
      </c>
      <c r="J1204" s="832" t="s">
        <v>1583</v>
      </c>
      <c r="K1204" s="832" t="s">
        <v>1586</v>
      </c>
      <c r="L1204" s="835">
        <v>11.75</v>
      </c>
      <c r="M1204" s="835">
        <v>23.5</v>
      </c>
      <c r="N1204" s="832">
        <v>2</v>
      </c>
      <c r="O1204" s="836">
        <v>1</v>
      </c>
      <c r="P1204" s="835">
        <v>11.75</v>
      </c>
      <c r="Q1204" s="837">
        <v>0.5</v>
      </c>
      <c r="R1204" s="832">
        <v>1</v>
      </c>
      <c r="S1204" s="837">
        <v>0.5</v>
      </c>
      <c r="T1204" s="836">
        <v>0.5</v>
      </c>
      <c r="U1204" s="838">
        <v>0.5</v>
      </c>
    </row>
    <row r="1205" spans="1:21" ht="14.4" customHeight="1" x14ac:dyDescent="0.3">
      <c r="A1205" s="831">
        <v>13</v>
      </c>
      <c r="B1205" s="832" t="s">
        <v>1462</v>
      </c>
      <c r="C1205" s="832" t="s">
        <v>1468</v>
      </c>
      <c r="D1205" s="833" t="s">
        <v>2865</v>
      </c>
      <c r="E1205" s="834" t="s">
        <v>1483</v>
      </c>
      <c r="F1205" s="832" t="s">
        <v>1463</v>
      </c>
      <c r="G1205" s="832" t="s">
        <v>1573</v>
      </c>
      <c r="H1205" s="832" t="s">
        <v>577</v>
      </c>
      <c r="I1205" s="832" t="s">
        <v>2623</v>
      </c>
      <c r="J1205" s="832" t="s">
        <v>2624</v>
      </c>
      <c r="K1205" s="832" t="s">
        <v>1581</v>
      </c>
      <c r="L1205" s="835">
        <v>176.32</v>
      </c>
      <c r="M1205" s="835">
        <v>176.32</v>
      </c>
      <c r="N1205" s="832">
        <v>1</v>
      </c>
      <c r="O1205" s="836">
        <v>1</v>
      </c>
      <c r="P1205" s="835">
        <v>176.32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13</v>
      </c>
      <c r="B1206" s="832" t="s">
        <v>1462</v>
      </c>
      <c r="C1206" s="832" t="s">
        <v>1468</v>
      </c>
      <c r="D1206" s="833" t="s">
        <v>2865</v>
      </c>
      <c r="E1206" s="834" t="s">
        <v>1483</v>
      </c>
      <c r="F1206" s="832" t="s">
        <v>1463</v>
      </c>
      <c r="G1206" s="832" t="s">
        <v>1589</v>
      </c>
      <c r="H1206" s="832" t="s">
        <v>577</v>
      </c>
      <c r="I1206" s="832" t="s">
        <v>1590</v>
      </c>
      <c r="J1206" s="832" t="s">
        <v>1591</v>
      </c>
      <c r="K1206" s="832" t="s">
        <v>1592</v>
      </c>
      <c r="L1206" s="835">
        <v>0</v>
      </c>
      <c r="M1206" s="835">
        <v>0</v>
      </c>
      <c r="N1206" s="832">
        <v>9</v>
      </c>
      <c r="O1206" s="836">
        <v>6.5</v>
      </c>
      <c r="P1206" s="835">
        <v>0</v>
      </c>
      <c r="Q1206" s="837"/>
      <c r="R1206" s="832">
        <v>8</v>
      </c>
      <c r="S1206" s="837">
        <v>0.88888888888888884</v>
      </c>
      <c r="T1206" s="836">
        <v>5.5</v>
      </c>
      <c r="U1206" s="838">
        <v>0.84615384615384615</v>
      </c>
    </row>
    <row r="1207" spans="1:21" ht="14.4" customHeight="1" x14ac:dyDescent="0.3">
      <c r="A1207" s="831">
        <v>13</v>
      </c>
      <c r="B1207" s="832" t="s">
        <v>1462</v>
      </c>
      <c r="C1207" s="832" t="s">
        <v>1468</v>
      </c>
      <c r="D1207" s="833" t="s">
        <v>2865</v>
      </c>
      <c r="E1207" s="834" t="s">
        <v>1483</v>
      </c>
      <c r="F1207" s="832" t="s">
        <v>1463</v>
      </c>
      <c r="G1207" s="832" t="s">
        <v>1625</v>
      </c>
      <c r="H1207" s="832" t="s">
        <v>577</v>
      </c>
      <c r="I1207" s="832" t="s">
        <v>1626</v>
      </c>
      <c r="J1207" s="832" t="s">
        <v>1627</v>
      </c>
      <c r="K1207" s="832" t="s">
        <v>1628</v>
      </c>
      <c r="L1207" s="835">
        <v>121.07</v>
      </c>
      <c r="M1207" s="835">
        <v>242.14</v>
      </c>
      <c r="N1207" s="832">
        <v>2</v>
      </c>
      <c r="O1207" s="836">
        <v>1</v>
      </c>
      <c r="P1207" s="835">
        <v>242.14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13</v>
      </c>
      <c r="B1208" s="832" t="s">
        <v>1462</v>
      </c>
      <c r="C1208" s="832" t="s">
        <v>1468</v>
      </c>
      <c r="D1208" s="833" t="s">
        <v>2865</v>
      </c>
      <c r="E1208" s="834" t="s">
        <v>1483</v>
      </c>
      <c r="F1208" s="832" t="s">
        <v>1463</v>
      </c>
      <c r="G1208" s="832" t="s">
        <v>1637</v>
      </c>
      <c r="H1208" s="832" t="s">
        <v>577</v>
      </c>
      <c r="I1208" s="832" t="s">
        <v>1638</v>
      </c>
      <c r="J1208" s="832" t="s">
        <v>1058</v>
      </c>
      <c r="K1208" s="832" t="s">
        <v>1639</v>
      </c>
      <c r="L1208" s="835">
        <v>48.09</v>
      </c>
      <c r="M1208" s="835">
        <v>96.18</v>
      </c>
      <c r="N1208" s="832">
        <v>2</v>
      </c>
      <c r="O1208" s="836">
        <v>1.5</v>
      </c>
      <c r="P1208" s="835">
        <v>96.18</v>
      </c>
      <c r="Q1208" s="837">
        <v>1</v>
      </c>
      <c r="R1208" s="832">
        <v>2</v>
      </c>
      <c r="S1208" s="837">
        <v>1</v>
      </c>
      <c r="T1208" s="836">
        <v>1.5</v>
      </c>
      <c r="U1208" s="838">
        <v>1</v>
      </c>
    </row>
    <row r="1209" spans="1:21" ht="14.4" customHeight="1" x14ac:dyDescent="0.3">
      <c r="A1209" s="831">
        <v>13</v>
      </c>
      <c r="B1209" s="832" t="s">
        <v>1462</v>
      </c>
      <c r="C1209" s="832" t="s">
        <v>1468</v>
      </c>
      <c r="D1209" s="833" t="s">
        <v>2865</v>
      </c>
      <c r="E1209" s="834" t="s">
        <v>1483</v>
      </c>
      <c r="F1209" s="832" t="s">
        <v>1463</v>
      </c>
      <c r="G1209" s="832" t="s">
        <v>1637</v>
      </c>
      <c r="H1209" s="832" t="s">
        <v>577</v>
      </c>
      <c r="I1209" s="832" t="s">
        <v>1642</v>
      </c>
      <c r="J1209" s="832" t="s">
        <v>1077</v>
      </c>
      <c r="K1209" s="832" t="s">
        <v>1643</v>
      </c>
      <c r="L1209" s="835">
        <v>89.91</v>
      </c>
      <c r="M1209" s="835">
        <v>1888.1100000000006</v>
      </c>
      <c r="N1209" s="832">
        <v>21</v>
      </c>
      <c r="O1209" s="836">
        <v>7</v>
      </c>
      <c r="P1209" s="835">
        <v>1798.2000000000005</v>
      </c>
      <c r="Q1209" s="837">
        <v>0.95238095238095233</v>
      </c>
      <c r="R1209" s="832">
        <v>20</v>
      </c>
      <c r="S1209" s="837">
        <v>0.95238095238095233</v>
      </c>
      <c r="T1209" s="836">
        <v>6.5</v>
      </c>
      <c r="U1209" s="838">
        <v>0.9285714285714286</v>
      </c>
    </row>
    <row r="1210" spans="1:21" ht="14.4" customHeight="1" x14ac:dyDescent="0.3">
      <c r="A1210" s="831">
        <v>13</v>
      </c>
      <c r="B1210" s="832" t="s">
        <v>1462</v>
      </c>
      <c r="C1210" s="832" t="s">
        <v>1468</v>
      </c>
      <c r="D1210" s="833" t="s">
        <v>2865</v>
      </c>
      <c r="E1210" s="834" t="s">
        <v>1483</v>
      </c>
      <c r="F1210" s="832" t="s">
        <v>1463</v>
      </c>
      <c r="G1210" s="832" t="s">
        <v>2600</v>
      </c>
      <c r="H1210" s="832" t="s">
        <v>577</v>
      </c>
      <c r="I1210" s="832" t="s">
        <v>2601</v>
      </c>
      <c r="J1210" s="832" t="s">
        <v>704</v>
      </c>
      <c r="K1210" s="832" t="s">
        <v>2602</v>
      </c>
      <c r="L1210" s="835">
        <v>27.28</v>
      </c>
      <c r="M1210" s="835">
        <v>27.28</v>
      </c>
      <c r="N1210" s="832">
        <v>1</v>
      </c>
      <c r="O1210" s="836">
        <v>0.5</v>
      </c>
      <c r="P1210" s="835">
        <v>27.28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13</v>
      </c>
      <c r="B1211" s="832" t="s">
        <v>1462</v>
      </c>
      <c r="C1211" s="832" t="s">
        <v>1468</v>
      </c>
      <c r="D1211" s="833" t="s">
        <v>2865</v>
      </c>
      <c r="E1211" s="834" t="s">
        <v>1483</v>
      </c>
      <c r="F1211" s="832" t="s">
        <v>1463</v>
      </c>
      <c r="G1211" s="832" t="s">
        <v>1903</v>
      </c>
      <c r="H1211" s="832" t="s">
        <v>577</v>
      </c>
      <c r="I1211" s="832" t="s">
        <v>1904</v>
      </c>
      <c r="J1211" s="832" t="s">
        <v>1905</v>
      </c>
      <c r="K1211" s="832" t="s">
        <v>1906</v>
      </c>
      <c r="L1211" s="835">
        <v>38.5</v>
      </c>
      <c r="M1211" s="835">
        <v>38.5</v>
      </c>
      <c r="N1211" s="832">
        <v>1</v>
      </c>
      <c r="O1211" s="836">
        <v>1</v>
      </c>
      <c r="P1211" s="835">
        <v>38.5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13</v>
      </c>
      <c r="B1212" s="832" t="s">
        <v>1462</v>
      </c>
      <c r="C1212" s="832" t="s">
        <v>1468</v>
      </c>
      <c r="D1212" s="833" t="s">
        <v>2865</v>
      </c>
      <c r="E1212" s="834" t="s">
        <v>1483</v>
      </c>
      <c r="F1212" s="832" t="s">
        <v>1463</v>
      </c>
      <c r="G1212" s="832" t="s">
        <v>1648</v>
      </c>
      <c r="H1212" s="832" t="s">
        <v>577</v>
      </c>
      <c r="I1212" s="832" t="s">
        <v>1649</v>
      </c>
      <c r="J1212" s="832" t="s">
        <v>892</v>
      </c>
      <c r="K1212" s="832" t="s">
        <v>1650</v>
      </c>
      <c r="L1212" s="835">
        <v>147.85</v>
      </c>
      <c r="M1212" s="835">
        <v>739.25</v>
      </c>
      <c r="N1212" s="832">
        <v>5</v>
      </c>
      <c r="O1212" s="836">
        <v>2.5</v>
      </c>
      <c r="P1212" s="835">
        <v>443.54999999999995</v>
      </c>
      <c r="Q1212" s="837">
        <v>0.6</v>
      </c>
      <c r="R1212" s="832">
        <v>3</v>
      </c>
      <c r="S1212" s="837">
        <v>0.6</v>
      </c>
      <c r="T1212" s="836">
        <v>1.5</v>
      </c>
      <c r="U1212" s="838">
        <v>0.6</v>
      </c>
    </row>
    <row r="1213" spans="1:21" ht="14.4" customHeight="1" x14ac:dyDescent="0.3">
      <c r="A1213" s="831">
        <v>13</v>
      </c>
      <c r="B1213" s="832" t="s">
        <v>1462</v>
      </c>
      <c r="C1213" s="832" t="s">
        <v>1468</v>
      </c>
      <c r="D1213" s="833" t="s">
        <v>2865</v>
      </c>
      <c r="E1213" s="834" t="s">
        <v>1483</v>
      </c>
      <c r="F1213" s="832" t="s">
        <v>1463</v>
      </c>
      <c r="G1213" s="832" t="s">
        <v>1656</v>
      </c>
      <c r="H1213" s="832" t="s">
        <v>612</v>
      </c>
      <c r="I1213" s="832" t="s">
        <v>1413</v>
      </c>
      <c r="J1213" s="832" t="s">
        <v>1414</v>
      </c>
      <c r="K1213" s="832" t="s">
        <v>1415</v>
      </c>
      <c r="L1213" s="835">
        <v>141.25</v>
      </c>
      <c r="M1213" s="835">
        <v>847.5</v>
      </c>
      <c r="N1213" s="832">
        <v>6</v>
      </c>
      <c r="O1213" s="836">
        <v>6</v>
      </c>
      <c r="P1213" s="835">
        <v>423.75</v>
      </c>
      <c r="Q1213" s="837">
        <v>0.5</v>
      </c>
      <c r="R1213" s="832">
        <v>3</v>
      </c>
      <c r="S1213" s="837">
        <v>0.5</v>
      </c>
      <c r="T1213" s="836">
        <v>3</v>
      </c>
      <c r="U1213" s="838">
        <v>0.5</v>
      </c>
    </row>
    <row r="1214" spans="1:21" ht="14.4" customHeight="1" x14ac:dyDescent="0.3">
      <c r="A1214" s="831">
        <v>13</v>
      </c>
      <c r="B1214" s="832" t="s">
        <v>1462</v>
      </c>
      <c r="C1214" s="832" t="s">
        <v>1468</v>
      </c>
      <c r="D1214" s="833" t="s">
        <v>2865</v>
      </c>
      <c r="E1214" s="834" t="s">
        <v>1483</v>
      </c>
      <c r="F1214" s="832" t="s">
        <v>1463</v>
      </c>
      <c r="G1214" s="832" t="s">
        <v>1656</v>
      </c>
      <c r="H1214" s="832" t="s">
        <v>577</v>
      </c>
      <c r="I1214" s="832" t="s">
        <v>1657</v>
      </c>
      <c r="J1214" s="832" t="s">
        <v>1414</v>
      </c>
      <c r="K1214" s="832" t="s">
        <v>1658</v>
      </c>
      <c r="L1214" s="835">
        <v>423.75</v>
      </c>
      <c r="M1214" s="835">
        <v>2966.25</v>
      </c>
      <c r="N1214" s="832">
        <v>7</v>
      </c>
      <c r="O1214" s="836">
        <v>4</v>
      </c>
      <c r="P1214" s="835">
        <v>1695</v>
      </c>
      <c r="Q1214" s="837">
        <v>0.5714285714285714</v>
      </c>
      <c r="R1214" s="832">
        <v>4</v>
      </c>
      <c r="S1214" s="837">
        <v>0.5714285714285714</v>
      </c>
      <c r="T1214" s="836">
        <v>3</v>
      </c>
      <c r="U1214" s="838">
        <v>0.75</v>
      </c>
    </row>
    <row r="1215" spans="1:21" ht="14.4" customHeight="1" x14ac:dyDescent="0.3">
      <c r="A1215" s="831">
        <v>13</v>
      </c>
      <c r="B1215" s="832" t="s">
        <v>1462</v>
      </c>
      <c r="C1215" s="832" t="s">
        <v>1468</v>
      </c>
      <c r="D1215" s="833" t="s">
        <v>2865</v>
      </c>
      <c r="E1215" s="834" t="s">
        <v>1483</v>
      </c>
      <c r="F1215" s="832" t="s">
        <v>1463</v>
      </c>
      <c r="G1215" s="832" t="s">
        <v>1671</v>
      </c>
      <c r="H1215" s="832" t="s">
        <v>577</v>
      </c>
      <c r="I1215" s="832" t="s">
        <v>2625</v>
      </c>
      <c r="J1215" s="832" t="s">
        <v>2626</v>
      </c>
      <c r="K1215" s="832" t="s">
        <v>2627</v>
      </c>
      <c r="L1215" s="835">
        <v>34.56</v>
      </c>
      <c r="M1215" s="835">
        <v>34.56</v>
      </c>
      <c r="N1215" s="832">
        <v>1</v>
      </c>
      <c r="O1215" s="836">
        <v>0.5</v>
      </c>
      <c r="P1215" s="835">
        <v>34.56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13</v>
      </c>
      <c r="B1216" s="832" t="s">
        <v>1462</v>
      </c>
      <c r="C1216" s="832" t="s">
        <v>1468</v>
      </c>
      <c r="D1216" s="833" t="s">
        <v>2865</v>
      </c>
      <c r="E1216" s="834" t="s">
        <v>1483</v>
      </c>
      <c r="F1216" s="832" t="s">
        <v>1463</v>
      </c>
      <c r="G1216" s="832" t="s">
        <v>1941</v>
      </c>
      <c r="H1216" s="832" t="s">
        <v>577</v>
      </c>
      <c r="I1216" s="832" t="s">
        <v>2069</v>
      </c>
      <c r="J1216" s="832" t="s">
        <v>2070</v>
      </c>
      <c r="K1216" s="832" t="s">
        <v>2071</v>
      </c>
      <c r="L1216" s="835">
        <v>42.09</v>
      </c>
      <c r="M1216" s="835">
        <v>42.09</v>
      </c>
      <c r="N1216" s="832">
        <v>1</v>
      </c>
      <c r="O1216" s="836">
        <v>1</v>
      </c>
      <c r="P1216" s="835">
        <v>42.09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13</v>
      </c>
      <c r="B1217" s="832" t="s">
        <v>1462</v>
      </c>
      <c r="C1217" s="832" t="s">
        <v>1468</v>
      </c>
      <c r="D1217" s="833" t="s">
        <v>2865</v>
      </c>
      <c r="E1217" s="834" t="s">
        <v>1483</v>
      </c>
      <c r="F1217" s="832" t="s">
        <v>1463</v>
      </c>
      <c r="G1217" s="832" t="s">
        <v>1682</v>
      </c>
      <c r="H1217" s="832" t="s">
        <v>577</v>
      </c>
      <c r="I1217" s="832" t="s">
        <v>1683</v>
      </c>
      <c r="J1217" s="832" t="s">
        <v>1684</v>
      </c>
      <c r="K1217" s="832" t="s">
        <v>1685</v>
      </c>
      <c r="L1217" s="835">
        <v>87.67</v>
      </c>
      <c r="M1217" s="835">
        <v>87.67</v>
      </c>
      <c r="N1217" s="832">
        <v>1</v>
      </c>
      <c r="O1217" s="836">
        <v>0.5</v>
      </c>
      <c r="P1217" s="835">
        <v>87.67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13</v>
      </c>
      <c r="B1218" s="832" t="s">
        <v>1462</v>
      </c>
      <c r="C1218" s="832" t="s">
        <v>1468</v>
      </c>
      <c r="D1218" s="833" t="s">
        <v>2865</v>
      </c>
      <c r="E1218" s="834" t="s">
        <v>1483</v>
      </c>
      <c r="F1218" s="832" t="s">
        <v>1463</v>
      </c>
      <c r="G1218" s="832" t="s">
        <v>1818</v>
      </c>
      <c r="H1218" s="832" t="s">
        <v>577</v>
      </c>
      <c r="I1218" s="832" t="s">
        <v>1819</v>
      </c>
      <c r="J1218" s="832" t="s">
        <v>675</v>
      </c>
      <c r="K1218" s="832" t="s">
        <v>1820</v>
      </c>
      <c r="L1218" s="835">
        <v>0</v>
      </c>
      <c r="M1218" s="835">
        <v>0</v>
      </c>
      <c r="N1218" s="832">
        <v>3</v>
      </c>
      <c r="O1218" s="836">
        <v>1.5</v>
      </c>
      <c r="P1218" s="835">
        <v>0</v>
      </c>
      <c r="Q1218" s="837"/>
      <c r="R1218" s="832">
        <v>3</v>
      </c>
      <c r="S1218" s="837">
        <v>1</v>
      </c>
      <c r="T1218" s="836">
        <v>1.5</v>
      </c>
      <c r="U1218" s="838">
        <v>1</v>
      </c>
    </row>
    <row r="1219" spans="1:21" ht="14.4" customHeight="1" x14ac:dyDescent="0.3">
      <c r="A1219" s="831">
        <v>13</v>
      </c>
      <c r="B1219" s="832" t="s">
        <v>1462</v>
      </c>
      <c r="C1219" s="832" t="s">
        <v>1468</v>
      </c>
      <c r="D1219" s="833" t="s">
        <v>2865</v>
      </c>
      <c r="E1219" s="834" t="s">
        <v>1483</v>
      </c>
      <c r="F1219" s="832" t="s">
        <v>1463</v>
      </c>
      <c r="G1219" s="832" t="s">
        <v>1961</v>
      </c>
      <c r="H1219" s="832" t="s">
        <v>612</v>
      </c>
      <c r="I1219" s="832" t="s">
        <v>1359</v>
      </c>
      <c r="J1219" s="832" t="s">
        <v>881</v>
      </c>
      <c r="K1219" s="832" t="s">
        <v>1360</v>
      </c>
      <c r="L1219" s="835">
        <v>0</v>
      </c>
      <c r="M1219" s="835">
        <v>0</v>
      </c>
      <c r="N1219" s="832">
        <v>4</v>
      </c>
      <c r="O1219" s="836">
        <v>1</v>
      </c>
      <c r="P1219" s="835">
        <v>0</v>
      </c>
      <c r="Q1219" s="837"/>
      <c r="R1219" s="832">
        <v>4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13</v>
      </c>
      <c r="B1220" s="832" t="s">
        <v>1462</v>
      </c>
      <c r="C1220" s="832" t="s">
        <v>1468</v>
      </c>
      <c r="D1220" s="833" t="s">
        <v>2865</v>
      </c>
      <c r="E1220" s="834" t="s">
        <v>1483</v>
      </c>
      <c r="F1220" s="832" t="s">
        <v>1463</v>
      </c>
      <c r="G1220" s="832" t="s">
        <v>1701</v>
      </c>
      <c r="H1220" s="832" t="s">
        <v>577</v>
      </c>
      <c r="I1220" s="832" t="s">
        <v>2628</v>
      </c>
      <c r="J1220" s="832" t="s">
        <v>964</v>
      </c>
      <c r="K1220" s="832" t="s">
        <v>2629</v>
      </c>
      <c r="L1220" s="835">
        <v>300.68</v>
      </c>
      <c r="M1220" s="835">
        <v>300.68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13</v>
      </c>
      <c r="B1221" s="832" t="s">
        <v>1462</v>
      </c>
      <c r="C1221" s="832" t="s">
        <v>1468</v>
      </c>
      <c r="D1221" s="833" t="s">
        <v>2865</v>
      </c>
      <c r="E1221" s="834" t="s">
        <v>1483</v>
      </c>
      <c r="F1221" s="832" t="s">
        <v>1463</v>
      </c>
      <c r="G1221" s="832" t="s">
        <v>1705</v>
      </c>
      <c r="H1221" s="832" t="s">
        <v>612</v>
      </c>
      <c r="I1221" s="832" t="s">
        <v>1396</v>
      </c>
      <c r="J1221" s="832" t="s">
        <v>668</v>
      </c>
      <c r="K1221" s="832" t="s">
        <v>1397</v>
      </c>
      <c r="L1221" s="835">
        <v>0</v>
      </c>
      <c r="M1221" s="835">
        <v>0</v>
      </c>
      <c r="N1221" s="832">
        <v>2</v>
      </c>
      <c r="O1221" s="836">
        <v>1</v>
      </c>
      <c r="P1221" s="835">
        <v>0</v>
      </c>
      <c r="Q1221" s="837"/>
      <c r="R1221" s="832">
        <v>2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13</v>
      </c>
      <c r="B1222" s="832" t="s">
        <v>1462</v>
      </c>
      <c r="C1222" s="832" t="s">
        <v>1468</v>
      </c>
      <c r="D1222" s="833" t="s">
        <v>2865</v>
      </c>
      <c r="E1222" s="834" t="s">
        <v>1483</v>
      </c>
      <c r="F1222" s="832" t="s">
        <v>1463</v>
      </c>
      <c r="G1222" s="832" t="s">
        <v>1706</v>
      </c>
      <c r="H1222" s="832" t="s">
        <v>577</v>
      </c>
      <c r="I1222" s="832" t="s">
        <v>1707</v>
      </c>
      <c r="J1222" s="832" t="s">
        <v>1708</v>
      </c>
      <c r="K1222" s="832" t="s">
        <v>1709</v>
      </c>
      <c r="L1222" s="835">
        <v>172.7</v>
      </c>
      <c r="M1222" s="835">
        <v>345.4</v>
      </c>
      <c r="N1222" s="832">
        <v>2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13</v>
      </c>
      <c r="B1223" s="832" t="s">
        <v>1462</v>
      </c>
      <c r="C1223" s="832" t="s">
        <v>1468</v>
      </c>
      <c r="D1223" s="833" t="s">
        <v>2865</v>
      </c>
      <c r="E1223" s="834" t="s">
        <v>1483</v>
      </c>
      <c r="F1223" s="832" t="s">
        <v>1463</v>
      </c>
      <c r="G1223" s="832" t="s">
        <v>1710</v>
      </c>
      <c r="H1223" s="832" t="s">
        <v>577</v>
      </c>
      <c r="I1223" s="832" t="s">
        <v>1711</v>
      </c>
      <c r="J1223" s="832" t="s">
        <v>1712</v>
      </c>
      <c r="K1223" s="832" t="s">
        <v>1713</v>
      </c>
      <c r="L1223" s="835">
        <v>75.819999999999993</v>
      </c>
      <c r="M1223" s="835">
        <v>151.63999999999999</v>
      </c>
      <c r="N1223" s="832">
        <v>2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13</v>
      </c>
      <c r="B1224" s="832" t="s">
        <v>1462</v>
      </c>
      <c r="C1224" s="832" t="s">
        <v>1468</v>
      </c>
      <c r="D1224" s="833" t="s">
        <v>2865</v>
      </c>
      <c r="E1224" s="834" t="s">
        <v>1483</v>
      </c>
      <c r="F1224" s="832" t="s">
        <v>1463</v>
      </c>
      <c r="G1224" s="832" t="s">
        <v>1714</v>
      </c>
      <c r="H1224" s="832" t="s">
        <v>612</v>
      </c>
      <c r="I1224" s="832" t="s">
        <v>1308</v>
      </c>
      <c r="J1224" s="832" t="s">
        <v>1029</v>
      </c>
      <c r="K1224" s="832" t="s">
        <v>1309</v>
      </c>
      <c r="L1224" s="835">
        <v>154.36000000000001</v>
      </c>
      <c r="M1224" s="835">
        <v>926.16000000000008</v>
      </c>
      <c r="N1224" s="832">
        <v>6</v>
      </c>
      <c r="O1224" s="836">
        <v>4.5</v>
      </c>
      <c r="P1224" s="835">
        <v>771.80000000000007</v>
      </c>
      <c r="Q1224" s="837">
        <v>0.83333333333333337</v>
      </c>
      <c r="R1224" s="832">
        <v>5</v>
      </c>
      <c r="S1224" s="837">
        <v>0.83333333333333337</v>
      </c>
      <c r="T1224" s="836">
        <v>3.5</v>
      </c>
      <c r="U1224" s="838">
        <v>0.77777777777777779</v>
      </c>
    </row>
    <row r="1225" spans="1:21" ht="14.4" customHeight="1" x14ac:dyDescent="0.3">
      <c r="A1225" s="831">
        <v>13</v>
      </c>
      <c r="B1225" s="832" t="s">
        <v>1462</v>
      </c>
      <c r="C1225" s="832" t="s">
        <v>1468</v>
      </c>
      <c r="D1225" s="833" t="s">
        <v>2865</v>
      </c>
      <c r="E1225" s="834" t="s">
        <v>1483</v>
      </c>
      <c r="F1225" s="832" t="s">
        <v>1463</v>
      </c>
      <c r="G1225" s="832" t="s">
        <v>1714</v>
      </c>
      <c r="H1225" s="832" t="s">
        <v>577</v>
      </c>
      <c r="I1225" s="832" t="s">
        <v>1727</v>
      </c>
      <c r="J1225" s="832" t="s">
        <v>1029</v>
      </c>
      <c r="K1225" s="832" t="s">
        <v>1309</v>
      </c>
      <c r="L1225" s="835">
        <v>154.36000000000001</v>
      </c>
      <c r="M1225" s="835">
        <v>154.36000000000001</v>
      </c>
      <c r="N1225" s="832">
        <v>1</v>
      </c>
      <c r="O1225" s="836">
        <v>1</v>
      </c>
      <c r="P1225" s="835">
        <v>154.36000000000001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13</v>
      </c>
      <c r="B1226" s="832" t="s">
        <v>1462</v>
      </c>
      <c r="C1226" s="832" t="s">
        <v>1468</v>
      </c>
      <c r="D1226" s="833" t="s">
        <v>2865</v>
      </c>
      <c r="E1226" s="834" t="s">
        <v>1483</v>
      </c>
      <c r="F1226" s="832" t="s">
        <v>1465</v>
      </c>
      <c r="G1226" s="832" t="s">
        <v>2300</v>
      </c>
      <c r="H1226" s="832" t="s">
        <v>577</v>
      </c>
      <c r="I1226" s="832" t="s">
        <v>2301</v>
      </c>
      <c r="J1226" s="832" t="s">
        <v>2302</v>
      </c>
      <c r="K1226" s="832" t="s">
        <v>2303</v>
      </c>
      <c r="L1226" s="835">
        <v>1679</v>
      </c>
      <c r="M1226" s="835">
        <v>1679</v>
      </c>
      <c r="N1226" s="832">
        <v>1</v>
      </c>
      <c r="O1226" s="836">
        <v>1</v>
      </c>
      <c r="P1226" s="835">
        <v>1679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13</v>
      </c>
      <c r="B1227" s="832" t="s">
        <v>1462</v>
      </c>
      <c r="C1227" s="832" t="s">
        <v>1468</v>
      </c>
      <c r="D1227" s="833" t="s">
        <v>2865</v>
      </c>
      <c r="E1227" s="834" t="s">
        <v>1483</v>
      </c>
      <c r="F1227" s="832" t="s">
        <v>1465</v>
      </c>
      <c r="G1227" s="832" t="s">
        <v>1848</v>
      </c>
      <c r="H1227" s="832" t="s">
        <v>577</v>
      </c>
      <c r="I1227" s="832" t="s">
        <v>1849</v>
      </c>
      <c r="J1227" s="832" t="s">
        <v>1850</v>
      </c>
      <c r="K1227" s="832" t="s">
        <v>1851</v>
      </c>
      <c r="L1227" s="835">
        <v>50</v>
      </c>
      <c r="M1227" s="835">
        <v>200</v>
      </c>
      <c r="N1227" s="832">
        <v>4</v>
      </c>
      <c r="O1227" s="836">
        <v>2</v>
      </c>
      <c r="P1227" s="835">
        <v>50</v>
      </c>
      <c r="Q1227" s="837">
        <v>0.25</v>
      </c>
      <c r="R1227" s="832">
        <v>1</v>
      </c>
      <c r="S1227" s="837">
        <v>0.25</v>
      </c>
      <c r="T1227" s="836">
        <v>1</v>
      </c>
      <c r="U1227" s="838">
        <v>0.5</v>
      </c>
    </row>
    <row r="1228" spans="1:21" ht="14.4" customHeight="1" x14ac:dyDescent="0.3">
      <c r="A1228" s="831">
        <v>13</v>
      </c>
      <c r="B1228" s="832" t="s">
        <v>1462</v>
      </c>
      <c r="C1228" s="832" t="s">
        <v>1468</v>
      </c>
      <c r="D1228" s="833" t="s">
        <v>2865</v>
      </c>
      <c r="E1228" s="834" t="s">
        <v>1483</v>
      </c>
      <c r="F1228" s="832" t="s">
        <v>1465</v>
      </c>
      <c r="G1228" s="832" t="s">
        <v>1852</v>
      </c>
      <c r="H1228" s="832" t="s">
        <v>577</v>
      </c>
      <c r="I1228" s="832" t="s">
        <v>1995</v>
      </c>
      <c r="J1228" s="832" t="s">
        <v>1996</v>
      </c>
      <c r="K1228" s="832" t="s">
        <v>1997</v>
      </c>
      <c r="L1228" s="835">
        <v>1839</v>
      </c>
      <c r="M1228" s="835">
        <v>1839</v>
      </c>
      <c r="N1228" s="832">
        <v>1</v>
      </c>
      <c r="O1228" s="836">
        <v>1</v>
      </c>
      <c r="P1228" s="835">
        <v>1839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13</v>
      </c>
      <c r="B1229" s="832" t="s">
        <v>1462</v>
      </c>
      <c r="C1229" s="832" t="s">
        <v>1468</v>
      </c>
      <c r="D1229" s="833" t="s">
        <v>2865</v>
      </c>
      <c r="E1229" s="834" t="s">
        <v>1483</v>
      </c>
      <c r="F1229" s="832" t="s">
        <v>1465</v>
      </c>
      <c r="G1229" s="832" t="s">
        <v>1852</v>
      </c>
      <c r="H1229" s="832" t="s">
        <v>577</v>
      </c>
      <c r="I1229" s="832" t="s">
        <v>1998</v>
      </c>
      <c r="J1229" s="832" t="s">
        <v>1999</v>
      </c>
      <c r="K1229" s="832" t="s">
        <v>2000</v>
      </c>
      <c r="L1229" s="835">
        <v>725.45</v>
      </c>
      <c r="M1229" s="835">
        <v>2176.3500000000004</v>
      </c>
      <c r="N1229" s="832">
        <v>3</v>
      </c>
      <c r="O1229" s="836">
        <v>3</v>
      </c>
      <c r="P1229" s="835">
        <v>2176.3500000000004</v>
      </c>
      <c r="Q1229" s="837">
        <v>1</v>
      </c>
      <c r="R1229" s="832">
        <v>3</v>
      </c>
      <c r="S1229" s="837">
        <v>1</v>
      </c>
      <c r="T1229" s="836">
        <v>3</v>
      </c>
      <c r="U1229" s="838">
        <v>1</v>
      </c>
    </row>
    <row r="1230" spans="1:21" ht="14.4" customHeight="1" x14ac:dyDescent="0.3">
      <c r="A1230" s="831">
        <v>13</v>
      </c>
      <c r="B1230" s="832" t="s">
        <v>1462</v>
      </c>
      <c r="C1230" s="832" t="s">
        <v>1468</v>
      </c>
      <c r="D1230" s="833" t="s">
        <v>2865</v>
      </c>
      <c r="E1230" s="834" t="s">
        <v>1483</v>
      </c>
      <c r="F1230" s="832" t="s">
        <v>1465</v>
      </c>
      <c r="G1230" s="832" t="s">
        <v>1852</v>
      </c>
      <c r="H1230" s="832" t="s">
        <v>577</v>
      </c>
      <c r="I1230" s="832" t="s">
        <v>1856</v>
      </c>
      <c r="J1230" s="832" t="s">
        <v>1857</v>
      </c>
      <c r="K1230" s="832" t="s">
        <v>1858</v>
      </c>
      <c r="L1230" s="835">
        <v>453</v>
      </c>
      <c r="M1230" s="835">
        <v>453</v>
      </c>
      <c r="N1230" s="832">
        <v>1</v>
      </c>
      <c r="O1230" s="836">
        <v>1</v>
      </c>
      <c r="P1230" s="835">
        <v>453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13</v>
      </c>
      <c r="B1231" s="832" t="s">
        <v>1462</v>
      </c>
      <c r="C1231" s="832" t="s">
        <v>1466</v>
      </c>
      <c r="D1231" s="833" t="s">
        <v>2866</v>
      </c>
      <c r="E1231" s="834" t="s">
        <v>1478</v>
      </c>
      <c r="F1231" s="832" t="s">
        <v>1463</v>
      </c>
      <c r="G1231" s="832" t="s">
        <v>1744</v>
      </c>
      <c r="H1231" s="832" t="s">
        <v>577</v>
      </c>
      <c r="I1231" s="832" t="s">
        <v>1745</v>
      </c>
      <c r="J1231" s="832" t="s">
        <v>627</v>
      </c>
      <c r="K1231" s="832" t="s">
        <v>1746</v>
      </c>
      <c r="L1231" s="835">
        <v>0</v>
      </c>
      <c r="M1231" s="835">
        <v>0</v>
      </c>
      <c r="N1231" s="832">
        <v>1</v>
      </c>
      <c r="O1231" s="836">
        <v>1</v>
      </c>
      <c r="P1231" s="835">
        <v>0</v>
      </c>
      <c r="Q1231" s="837"/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13</v>
      </c>
      <c r="B1232" s="832" t="s">
        <v>1462</v>
      </c>
      <c r="C1232" s="832" t="s">
        <v>1466</v>
      </c>
      <c r="D1232" s="833" t="s">
        <v>2866</v>
      </c>
      <c r="E1232" s="834" t="s">
        <v>1478</v>
      </c>
      <c r="F1232" s="832" t="s">
        <v>1463</v>
      </c>
      <c r="G1232" s="832" t="s">
        <v>1637</v>
      </c>
      <c r="H1232" s="832" t="s">
        <v>577</v>
      </c>
      <c r="I1232" s="832" t="s">
        <v>1640</v>
      </c>
      <c r="J1232" s="832" t="s">
        <v>1058</v>
      </c>
      <c r="K1232" s="832" t="s">
        <v>1641</v>
      </c>
      <c r="L1232" s="835">
        <v>64.36</v>
      </c>
      <c r="M1232" s="835">
        <v>64.36</v>
      </c>
      <c r="N1232" s="832">
        <v>1</v>
      </c>
      <c r="O1232" s="836">
        <v>1</v>
      </c>
      <c r="P1232" s="835">
        <v>64.36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13</v>
      </c>
      <c r="B1233" s="832" t="s">
        <v>1462</v>
      </c>
      <c r="C1233" s="832" t="s">
        <v>1466</v>
      </c>
      <c r="D1233" s="833" t="s">
        <v>2866</v>
      </c>
      <c r="E1233" s="834" t="s">
        <v>1478</v>
      </c>
      <c r="F1233" s="832" t="s">
        <v>1463</v>
      </c>
      <c r="G1233" s="832" t="s">
        <v>1927</v>
      </c>
      <c r="H1233" s="832" t="s">
        <v>612</v>
      </c>
      <c r="I1233" s="832" t="s">
        <v>2486</v>
      </c>
      <c r="J1233" s="832" t="s">
        <v>747</v>
      </c>
      <c r="K1233" s="832" t="s">
        <v>1211</v>
      </c>
      <c r="L1233" s="835">
        <v>923.74</v>
      </c>
      <c r="M1233" s="835">
        <v>923.74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13</v>
      </c>
      <c r="B1234" s="832" t="s">
        <v>1462</v>
      </c>
      <c r="C1234" s="832" t="s">
        <v>1466</v>
      </c>
      <c r="D1234" s="833" t="s">
        <v>2866</v>
      </c>
      <c r="E1234" s="834" t="s">
        <v>1478</v>
      </c>
      <c r="F1234" s="832" t="s">
        <v>1465</v>
      </c>
      <c r="G1234" s="832" t="s">
        <v>1852</v>
      </c>
      <c r="H1234" s="832" t="s">
        <v>577</v>
      </c>
      <c r="I1234" s="832" t="s">
        <v>1856</v>
      </c>
      <c r="J1234" s="832" t="s">
        <v>1857</v>
      </c>
      <c r="K1234" s="832" t="s">
        <v>1858</v>
      </c>
      <c r="L1234" s="835">
        <v>453</v>
      </c>
      <c r="M1234" s="835">
        <v>906</v>
      </c>
      <c r="N1234" s="832">
        <v>2</v>
      </c>
      <c r="O1234" s="836">
        <v>1</v>
      </c>
      <c r="P1234" s="835">
        <v>906</v>
      </c>
      <c r="Q1234" s="837">
        <v>1</v>
      </c>
      <c r="R1234" s="832">
        <v>2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13</v>
      </c>
      <c r="B1235" s="832" t="s">
        <v>1462</v>
      </c>
      <c r="C1235" s="832" t="s">
        <v>1466</v>
      </c>
      <c r="D1235" s="833" t="s">
        <v>2866</v>
      </c>
      <c r="E1235" s="834" t="s">
        <v>1479</v>
      </c>
      <c r="F1235" s="832" t="s">
        <v>1463</v>
      </c>
      <c r="G1235" s="832" t="s">
        <v>1559</v>
      </c>
      <c r="H1235" s="832" t="s">
        <v>612</v>
      </c>
      <c r="I1235" s="832" t="s">
        <v>1560</v>
      </c>
      <c r="J1235" s="832" t="s">
        <v>996</v>
      </c>
      <c r="K1235" s="832" t="s">
        <v>1561</v>
      </c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13</v>
      </c>
      <c r="B1236" s="832" t="s">
        <v>1462</v>
      </c>
      <c r="C1236" s="832" t="s">
        <v>1466</v>
      </c>
      <c r="D1236" s="833" t="s">
        <v>2866</v>
      </c>
      <c r="E1236" s="834" t="s">
        <v>1481</v>
      </c>
      <c r="F1236" s="832" t="s">
        <v>1463</v>
      </c>
      <c r="G1236" s="832" t="s">
        <v>1705</v>
      </c>
      <c r="H1236" s="832" t="s">
        <v>612</v>
      </c>
      <c r="I1236" s="832" t="s">
        <v>1396</v>
      </c>
      <c r="J1236" s="832" t="s">
        <v>668</v>
      </c>
      <c r="K1236" s="832" t="s">
        <v>1397</v>
      </c>
      <c r="L1236" s="835">
        <v>0</v>
      </c>
      <c r="M1236" s="835">
        <v>0</v>
      </c>
      <c r="N1236" s="832">
        <v>1</v>
      </c>
      <c r="O1236" s="836">
        <v>1</v>
      </c>
      <c r="P1236" s="835"/>
      <c r="Q1236" s="837"/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13</v>
      </c>
      <c r="B1237" s="832" t="s">
        <v>1462</v>
      </c>
      <c r="C1237" s="832" t="s">
        <v>1466</v>
      </c>
      <c r="D1237" s="833" t="s">
        <v>2866</v>
      </c>
      <c r="E1237" s="834" t="s">
        <v>1485</v>
      </c>
      <c r="F1237" s="832" t="s">
        <v>1463</v>
      </c>
      <c r="G1237" s="832" t="s">
        <v>1671</v>
      </c>
      <c r="H1237" s="832" t="s">
        <v>577</v>
      </c>
      <c r="I1237" s="832" t="s">
        <v>2129</v>
      </c>
      <c r="J1237" s="832" t="s">
        <v>770</v>
      </c>
      <c r="K1237" s="832" t="s">
        <v>1814</v>
      </c>
      <c r="L1237" s="835">
        <v>103.67</v>
      </c>
      <c r="M1237" s="835">
        <v>103.67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13</v>
      </c>
      <c r="B1238" s="832" t="s">
        <v>1462</v>
      </c>
      <c r="C1238" s="832" t="s">
        <v>1466</v>
      </c>
      <c r="D1238" s="833" t="s">
        <v>2866</v>
      </c>
      <c r="E1238" s="834" t="s">
        <v>1485</v>
      </c>
      <c r="F1238" s="832" t="s">
        <v>1463</v>
      </c>
      <c r="G1238" s="832" t="s">
        <v>1941</v>
      </c>
      <c r="H1238" s="832" t="s">
        <v>577</v>
      </c>
      <c r="I1238" s="832" t="s">
        <v>1942</v>
      </c>
      <c r="J1238" s="832" t="s">
        <v>608</v>
      </c>
      <c r="K1238" s="832" t="s">
        <v>1943</v>
      </c>
      <c r="L1238" s="835">
        <v>52.61</v>
      </c>
      <c r="M1238" s="835">
        <v>52.61</v>
      </c>
      <c r="N1238" s="832">
        <v>1</v>
      </c>
      <c r="O1238" s="836">
        <v>1</v>
      </c>
      <c r="P1238" s="835">
        <v>52.61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13</v>
      </c>
      <c r="B1239" s="832" t="s">
        <v>1462</v>
      </c>
      <c r="C1239" s="832" t="s">
        <v>1466</v>
      </c>
      <c r="D1239" s="833" t="s">
        <v>2866</v>
      </c>
      <c r="E1239" s="834" t="s">
        <v>1485</v>
      </c>
      <c r="F1239" s="832" t="s">
        <v>1463</v>
      </c>
      <c r="G1239" s="832" t="s">
        <v>2520</v>
      </c>
      <c r="H1239" s="832" t="s">
        <v>577</v>
      </c>
      <c r="I1239" s="832" t="s">
        <v>2521</v>
      </c>
      <c r="J1239" s="832" t="s">
        <v>850</v>
      </c>
      <c r="K1239" s="832" t="s">
        <v>851</v>
      </c>
      <c r="L1239" s="835">
        <v>0</v>
      </c>
      <c r="M1239" s="835">
        <v>0</v>
      </c>
      <c r="N1239" s="832">
        <v>1</v>
      </c>
      <c r="O1239" s="836">
        <v>1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13</v>
      </c>
      <c r="B1240" s="832" t="s">
        <v>1462</v>
      </c>
      <c r="C1240" s="832" t="s">
        <v>1466</v>
      </c>
      <c r="D1240" s="833" t="s">
        <v>2866</v>
      </c>
      <c r="E1240" s="834" t="s">
        <v>1485</v>
      </c>
      <c r="F1240" s="832" t="s">
        <v>1463</v>
      </c>
      <c r="G1240" s="832" t="s">
        <v>1714</v>
      </c>
      <c r="H1240" s="832" t="s">
        <v>612</v>
      </c>
      <c r="I1240" s="832" t="s">
        <v>1308</v>
      </c>
      <c r="J1240" s="832" t="s">
        <v>1029</v>
      </c>
      <c r="K1240" s="832" t="s">
        <v>1309</v>
      </c>
      <c r="L1240" s="835">
        <v>154.36000000000001</v>
      </c>
      <c r="M1240" s="835">
        <v>154.36000000000001</v>
      </c>
      <c r="N1240" s="832">
        <v>1</v>
      </c>
      <c r="O1240" s="836">
        <v>1</v>
      </c>
      <c r="P1240" s="835">
        <v>154.36000000000001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13</v>
      </c>
      <c r="B1241" s="832" t="s">
        <v>1462</v>
      </c>
      <c r="C1241" s="832" t="s">
        <v>1466</v>
      </c>
      <c r="D1241" s="833" t="s">
        <v>2866</v>
      </c>
      <c r="E1241" s="834" t="s">
        <v>1490</v>
      </c>
      <c r="F1241" s="832" t="s">
        <v>1463</v>
      </c>
      <c r="G1241" s="832" t="s">
        <v>1550</v>
      </c>
      <c r="H1241" s="832" t="s">
        <v>612</v>
      </c>
      <c r="I1241" s="832" t="s">
        <v>1315</v>
      </c>
      <c r="J1241" s="832" t="s">
        <v>1316</v>
      </c>
      <c r="K1241" s="832" t="s">
        <v>1044</v>
      </c>
      <c r="L1241" s="835">
        <v>170.52</v>
      </c>
      <c r="M1241" s="835">
        <v>170.52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13</v>
      </c>
      <c r="B1242" s="832" t="s">
        <v>1462</v>
      </c>
      <c r="C1242" s="832" t="s">
        <v>1466</v>
      </c>
      <c r="D1242" s="833" t="s">
        <v>2866</v>
      </c>
      <c r="E1242" s="834" t="s">
        <v>1490</v>
      </c>
      <c r="F1242" s="832" t="s">
        <v>1463</v>
      </c>
      <c r="G1242" s="832" t="s">
        <v>1714</v>
      </c>
      <c r="H1242" s="832" t="s">
        <v>612</v>
      </c>
      <c r="I1242" s="832" t="s">
        <v>1308</v>
      </c>
      <c r="J1242" s="832" t="s">
        <v>1029</v>
      </c>
      <c r="K1242" s="832" t="s">
        <v>1309</v>
      </c>
      <c r="L1242" s="835">
        <v>154.36000000000001</v>
      </c>
      <c r="M1242" s="835">
        <v>154.36000000000001</v>
      </c>
      <c r="N1242" s="832">
        <v>1</v>
      </c>
      <c r="O1242" s="836">
        <v>1</v>
      </c>
      <c r="P1242" s="835">
        <v>154.36000000000001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13</v>
      </c>
      <c r="B1243" s="832" t="s">
        <v>1462</v>
      </c>
      <c r="C1243" s="832" t="s">
        <v>1466</v>
      </c>
      <c r="D1243" s="833" t="s">
        <v>2866</v>
      </c>
      <c r="E1243" s="834" t="s">
        <v>1491</v>
      </c>
      <c r="F1243" s="832" t="s">
        <v>1463</v>
      </c>
      <c r="G1243" s="832" t="s">
        <v>2520</v>
      </c>
      <c r="H1243" s="832" t="s">
        <v>577</v>
      </c>
      <c r="I1243" s="832" t="s">
        <v>2522</v>
      </c>
      <c r="J1243" s="832" t="s">
        <v>848</v>
      </c>
      <c r="K1243" s="832" t="s">
        <v>849</v>
      </c>
      <c r="L1243" s="835">
        <v>0</v>
      </c>
      <c r="M1243" s="835">
        <v>0</v>
      </c>
      <c r="N1243" s="832">
        <v>3</v>
      </c>
      <c r="O1243" s="836">
        <v>1</v>
      </c>
      <c r="P1243" s="835"/>
      <c r="Q1243" s="837"/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13</v>
      </c>
      <c r="B1244" s="832" t="s">
        <v>1462</v>
      </c>
      <c r="C1244" s="832" t="s">
        <v>1466</v>
      </c>
      <c r="D1244" s="833" t="s">
        <v>2866</v>
      </c>
      <c r="E1244" s="834" t="s">
        <v>1491</v>
      </c>
      <c r="F1244" s="832" t="s">
        <v>1463</v>
      </c>
      <c r="G1244" s="832" t="s">
        <v>1714</v>
      </c>
      <c r="H1244" s="832" t="s">
        <v>612</v>
      </c>
      <c r="I1244" s="832" t="s">
        <v>1308</v>
      </c>
      <c r="J1244" s="832" t="s">
        <v>1029</v>
      </c>
      <c r="K1244" s="832" t="s">
        <v>1309</v>
      </c>
      <c r="L1244" s="835">
        <v>154.36000000000001</v>
      </c>
      <c r="M1244" s="835">
        <v>154.36000000000001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13</v>
      </c>
      <c r="B1245" s="832" t="s">
        <v>1462</v>
      </c>
      <c r="C1245" s="832" t="s">
        <v>1466</v>
      </c>
      <c r="D1245" s="833" t="s">
        <v>2866</v>
      </c>
      <c r="E1245" s="834" t="s">
        <v>1493</v>
      </c>
      <c r="F1245" s="832" t="s">
        <v>1463</v>
      </c>
      <c r="G1245" s="832" t="s">
        <v>1927</v>
      </c>
      <c r="H1245" s="832" t="s">
        <v>612</v>
      </c>
      <c r="I1245" s="832" t="s">
        <v>2542</v>
      </c>
      <c r="J1245" s="832" t="s">
        <v>747</v>
      </c>
      <c r="K1245" s="832" t="s">
        <v>1215</v>
      </c>
      <c r="L1245" s="835">
        <v>736.33</v>
      </c>
      <c r="M1245" s="835">
        <v>736.33</v>
      </c>
      <c r="N1245" s="832">
        <v>1</v>
      </c>
      <c r="O1245" s="836">
        <v>1</v>
      </c>
      <c r="P1245" s="835">
        <v>736.33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13</v>
      </c>
      <c r="B1246" s="832" t="s">
        <v>1462</v>
      </c>
      <c r="C1246" s="832" t="s">
        <v>1466</v>
      </c>
      <c r="D1246" s="833" t="s">
        <v>2866</v>
      </c>
      <c r="E1246" s="834" t="s">
        <v>1493</v>
      </c>
      <c r="F1246" s="832" t="s">
        <v>1463</v>
      </c>
      <c r="G1246" s="832" t="s">
        <v>1671</v>
      </c>
      <c r="H1246" s="832" t="s">
        <v>577</v>
      </c>
      <c r="I1246" s="832" t="s">
        <v>1932</v>
      </c>
      <c r="J1246" s="832" t="s">
        <v>770</v>
      </c>
      <c r="K1246" s="832" t="s">
        <v>1933</v>
      </c>
      <c r="L1246" s="835">
        <v>32.25</v>
      </c>
      <c r="M1246" s="835">
        <v>32.25</v>
      </c>
      <c r="N1246" s="832">
        <v>1</v>
      </c>
      <c r="O1246" s="836">
        <v>0.5</v>
      </c>
      <c r="P1246" s="835">
        <v>32.25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13</v>
      </c>
      <c r="B1247" s="832" t="s">
        <v>1462</v>
      </c>
      <c r="C1247" s="832" t="s">
        <v>1466</v>
      </c>
      <c r="D1247" s="833" t="s">
        <v>2866</v>
      </c>
      <c r="E1247" s="834" t="s">
        <v>1493</v>
      </c>
      <c r="F1247" s="832" t="s">
        <v>1463</v>
      </c>
      <c r="G1247" s="832" t="s">
        <v>1941</v>
      </c>
      <c r="H1247" s="832" t="s">
        <v>577</v>
      </c>
      <c r="I1247" s="832" t="s">
        <v>1942</v>
      </c>
      <c r="J1247" s="832" t="s">
        <v>608</v>
      </c>
      <c r="K1247" s="832" t="s">
        <v>1943</v>
      </c>
      <c r="L1247" s="835">
        <v>52.61</v>
      </c>
      <c r="M1247" s="835">
        <v>52.61</v>
      </c>
      <c r="N1247" s="832">
        <v>1</v>
      </c>
      <c r="O1247" s="836">
        <v>0.5</v>
      </c>
      <c r="P1247" s="835">
        <v>52.61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13</v>
      </c>
      <c r="B1248" s="832" t="s">
        <v>1462</v>
      </c>
      <c r="C1248" s="832" t="s">
        <v>1466</v>
      </c>
      <c r="D1248" s="833" t="s">
        <v>2866</v>
      </c>
      <c r="E1248" s="834" t="s">
        <v>1493</v>
      </c>
      <c r="F1248" s="832" t="s">
        <v>1463</v>
      </c>
      <c r="G1248" s="832" t="s">
        <v>1682</v>
      </c>
      <c r="H1248" s="832" t="s">
        <v>577</v>
      </c>
      <c r="I1248" s="832" t="s">
        <v>1683</v>
      </c>
      <c r="J1248" s="832" t="s">
        <v>1684</v>
      </c>
      <c r="K1248" s="832" t="s">
        <v>1685</v>
      </c>
      <c r="L1248" s="835">
        <v>87.67</v>
      </c>
      <c r="M1248" s="835">
        <v>87.67</v>
      </c>
      <c r="N1248" s="832">
        <v>1</v>
      </c>
      <c r="O1248" s="836">
        <v>0.5</v>
      </c>
      <c r="P1248" s="835">
        <v>87.67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13</v>
      </c>
      <c r="B1249" s="832" t="s">
        <v>1462</v>
      </c>
      <c r="C1249" s="832" t="s">
        <v>1466</v>
      </c>
      <c r="D1249" s="833" t="s">
        <v>2866</v>
      </c>
      <c r="E1249" s="834" t="s">
        <v>1493</v>
      </c>
      <c r="F1249" s="832" t="s">
        <v>1463</v>
      </c>
      <c r="G1249" s="832" t="s">
        <v>2630</v>
      </c>
      <c r="H1249" s="832" t="s">
        <v>612</v>
      </c>
      <c r="I1249" s="832" t="s">
        <v>1342</v>
      </c>
      <c r="J1249" s="832" t="s">
        <v>1093</v>
      </c>
      <c r="K1249" s="832" t="s">
        <v>1343</v>
      </c>
      <c r="L1249" s="835">
        <v>2333.6999999999998</v>
      </c>
      <c r="M1249" s="835">
        <v>2333.6999999999998</v>
      </c>
      <c r="N1249" s="832">
        <v>1</v>
      </c>
      <c r="O1249" s="836">
        <v>0.5</v>
      </c>
      <c r="P1249" s="835">
        <v>2333.6999999999998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13</v>
      </c>
      <c r="B1250" s="832" t="s">
        <v>1462</v>
      </c>
      <c r="C1250" s="832" t="s">
        <v>1466</v>
      </c>
      <c r="D1250" s="833" t="s">
        <v>2866</v>
      </c>
      <c r="E1250" s="834" t="s">
        <v>1493</v>
      </c>
      <c r="F1250" s="832" t="s">
        <v>1463</v>
      </c>
      <c r="G1250" s="832" t="s">
        <v>1714</v>
      </c>
      <c r="H1250" s="832" t="s">
        <v>612</v>
      </c>
      <c r="I1250" s="832" t="s">
        <v>1308</v>
      </c>
      <c r="J1250" s="832" t="s">
        <v>1029</v>
      </c>
      <c r="K1250" s="832" t="s">
        <v>1309</v>
      </c>
      <c r="L1250" s="835">
        <v>154.36000000000001</v>
      </c>
      <c r="M1250" s="835">
        <v>463.08000000000004</v>
      </c>
      <c r="N1250" s="832">
        <v>3</v>
      </c>
      <c r="O1250" s="836">
        <v>3</v>
      </c>
      <c r="P1250" s="835">
        <v>308.72000000000003</v>
      </c>
      <c r="Q1250" s="837">
        <v>0.66666666666666663</v>
      </c>
      <c r="R1250" s="832">
        <v>2</v>
      </c>
      <c r="S1250" s="837">
        <v>0.66666666666666663</v>
      </c>
      <c r="T1250" s="836">
        <v>2</v>
      </c>
      <c r="U1250" s="838">
        <v>0.66666666666666663</v>
      </c>
    </row>
    <row r="1251" spans="1:21" ht="14.4" customHeight="1" x14ac:dyDescent="0.3">
      <c r="A1251" s="831">
        <v>13</v>
      </c>
      <c r="B1251" s="832" t="s">
        <v>1462</v>
      </c>
      <c r="C1251" s="832" t="s">
        <v>1466</v>
      </c>
      <c r="D1251" s="833" t="s">
        <v>2866</v>
      </c>
      <c r="E1251" s="834" t="s">
        <v>1494</v>
      </c>
      <c r="F1251" s="832" t="s">
        <v>1463</v>
      </c>
      <c r="G1251" s="832" t="s">
        <v>1524</v>
      </c>
      <c r="H1251" s="832" t="s">
        <v>577</v>
      </c>
      <c r="I1251" s="832" t="s">
        <v>1531</v>
      </c>
      <c r="J1251" s="832" t="s">
        <v>1532</v>
      </c>
      <c r="K1251" s="832" t="s">
        <v>1405</v>
      </c>
      <c r="L1251" s="835">
        <v>155.69999999999999</v>
      </c>
      <c r="M1251" s="835">
        <v>155.69999999999999</v>
      </c>
      <c r="N1251" s="832">
        <v>1</v>
      </c>
      <c r="O1251" s="836">
        <v>0.5</v>
      </c>
      <c r="P1251" s="835">
        <v>155.69999999999999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13</v>
      </c>
      <c r="B1252" s="832" t="s">
        <v>1462</v>
      </c>
      <c r="C1252" s="832" t="s">
        <v>1466</v>
      </c>
      <c r="D1252" s="833" t="s">
        <v>2866</v>
      </c>
      <c r="E1252" s="834" t="s">
        <v>1494</v>
      </c>
      <c r="F1252" s="832" t="s">
        <v>1463</v>
      </c>
      <c r="G1252" s="832" t="s">
        <v>1550</v>
      </c>
      <c r="H1252" s="832" t="s">
        <v>577</v>
      </c>
      <c r="I1252" s="832" t="s">
        <v>2162</v>
      </c>
      <c r="J1252" s="832" t="s">
        <v>1552</v>
      </c>
      <c r="K1252" s="832" t="s">
        <v>1646</v>
      </c>
      <c r="L1252" s="835">
        <v>238.72</v>
      </c>
      <c r="M1252" s="835">
        <v>238.72</v>
      </c>
      <c r="N1252" s="832">
        <v>1</v>
      </c>
      <c r="O1252" s="836">
        <v>1</v>
      </c>
      <c r="P1252" s="835">
        <v>238.72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13</v>
      </c>
      <c r="B1253" s="832" t="s">
        <v>1462</v>
      </c>
      <c r="C1253" s="832" t="s">
        <v>1466</v>
      </c>
      <c r="D1253" s="833" t="s">
        <v>2866</v>
      </c>
      <c r="E1253" s="834" t="s">
        <v>1494</v>
      </c>
      <c r="F1253" s="832" t="s">
        <v>1463</v>
      </c>
      <c r="G1253" s="832" t="s">
        <v>1637</v>
      </c>
      <c r="H1253" s="832" t="s">
        <v>577</v>
      </c>
      <c r="I1253" s="832" t="s">
        <v>1640</v>
      </c>
      <c r="J1253" s="832" t="s">
        <v>1058</v>
      </c>
      <c r="K1253" s="832" t="s">
        <v>1641</v>
      </c>
      <c r="L1253" s="835">
        <v>64.36</v>
      </c>
      <c r="M1253" s="835">
        <v>64.36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13</v>
      </c>
      <c r="B1254" s="832" t="s">
        <v>1462</v>
      </c>
      <c r="C1254" s="832" t="s">
        <v>1466</v>
      </c>
      <c r="D1254" s="833" t="s">
        <v>2866</v>
      </c>
      <c r="E1254" s="834" t="s">
        <v>1494</v>
      </c>
      <c r="F1254" s="832" t="s">
        <v>1463</v>
      </c>
      <c r="G1254" s="832" t="s">
        <v>1682</v>
      </c>
      <c r="H1254" s="832" t="s">
        <v>577</v>
      </c>
      <c r="I1254" s="832" t="s">
        <v>1683</v>
      </c>
      <c r="J1254" s="832" t="s">
        <v>1684</v>
      </c>
      <c r="K1254" s="832" t="s">
        <v>1685</v>
      </c>
      <c r="L1254" s="835">
        <v>87.67</v>
      </c>
      <c r="M1254" s="835">
        <v>87.67</v>
      </c>
      <c r="N1254" s="832">
        <v>1</v>
      </c>
      <c r="O1254" s="836">
        <v>0.5</v>
      </c>
      <c r="P1254" s="835">
        <v>87.67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13</v>
      </c>
      <c r="B1255" s="832" t="s">
        <v>1462</v>
      </c>
      <c r="C1255" s="832" t="s">
        <v>1466</v>
      </c>
      <c r="D1255" s="833" t="s">
        <v>2866</v>
      </c>
      <c r="E1255" s="834" t="s">
        <v>1494</v>
      </c>
      <c r="F1255" s="832" t="s">
        <v>1463</v>
      </c>
      <c r="G1255" s="832" t="s">
        <v>2074</v>
      </c>
      <c r="H1255" s="832" t="s">
        <v>577</v>
      </c>
      <c r="I1255" s="832" t="s">
        <v>2075</v>
      </c>
      <c r="J1255" s="832" t="s">
        <v>2076</v>
      </c>
      <c r="K1255" s="832" t="s">
        <v>2077</v>
      </c>
      <c r="L1255" s="835">
        <v>108.28</v>
      </c>
      <c r="M1255" s="835">
        <v>108.28</v>
      </c>
      <c r="N1255" s="832">
        <v>1</v>
      </c>
      <c r="O1255" s="836">
        <v>1</v>
      </c>
      <c r="P1255" s="835">
        <v>108.28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13</v>
      </c>
      <c r="B1256" s="832" t="s">
        <v>1462</v>
      </c>
      <c r="C1256" s="832" t="s">
        <v>1466</v>
      </c>
      <c r="D1256" s="833" t="s">
        <v>2866</v>
      </c>
      <c r="E1256" s="834" t="s">
        <v>1494</v>
      </c>
      <c r="F1256" s="832" t="s">
        <v>1463</v>
      </c>
      <c r="G1256" s="832" t="s">
        <v>1714</v>
      </c>
      <c r="H1256" s="832" t="s">
        <v>612</v>
      </c>
      <c r="I1256" s="832" t="s">
        <v>1308</v>
      </c>
      <c r="J1256" s="832" t="s">
        <v>1029</v>
      </c>
      <c r="K1256" s="832" t="s">
        <v>1309</v>
      </c>
      <c r="L1256" s="835">
        <v>154.36000000000001</v>
      </c>
      <c r="M1256" s="835">
        <v>308.72000000000003</v>
      </c>
      <c r="N1256" s="832">
        <v>2</v>
      </c>
      <c r="O1256" s="836">
        <v>2</v>
      </c>
      <c r="P1256" s="835">
        <v>308.72000000000003</v>
      </c>
      <c r="Q1256" s="837">
        <v>1</v>
      </c>
      <c r="R1256" s="832">
        <v>2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13</v>
      </c>
      <c r="B1257" s="832" t="s">
        <v>1462</v>
      </c>
      <c r="C1257" s="832" t="s">
        <v>1466</v>
      </c>
      <c r="D1257" s="833" t="s">
        <v>2866</v>
      </c>
      <c r="E1257" s="834" t="s">
        <v>1494</v>
      </c>
      <c r="F1257" s="832" t="s">
        <v>1463</v>
      </c>
      <c r="G1257" s="832" t="s">
        <v>1714</v>
      </c>
      <c r="H1257" s="832" t="s">
        <v>577</v>
      </c>
      <c r="I1257" s="832" t="s">
        <v>2297</v>
      </c>
      <c r="J1257" s="832" t="s">
        <v>1029</v>
      </c>
      <c r="K1257" s="832" t="s">
        <v>1309</v>
      </c>
      <c r="L1257" s="835">
        <v>154.36000000000001</v>
      </c>
      <c r="M1257" s="835">
        <v>154.36000000000001</v>
      </c>
      <c r="N1257" s="832">
        <v>1</v>
      </c>
      <c r="O1257" s="836">
        <v>1</v>
      </c>
      <c r="P1257" s="835">
        <v>154.36000000000001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13</v>
      </c>
      <c r="B1258" s="832" t="s">
        <v>1462</v>
      </c>
      <c r="C1258" s="832" t="s">
        <v>1466</v>
      </c>
      <c r="D1258" s="833" t="s">
        <v>2866</v>
      </c>
      <c r="E1258" s="834" t="s">
        <v>1494</v>
      </c>
      <c r="F1258" s="832" t="s">
        <v>1465</v>
      </c>
      <c r="G1258" s="832" t="s">
        <v>1848</v>
      </c>
      <c r="H1258" s="832" t="s">
        <v>577</v>
      </c>
      <c r="I1258" s="832" t="s">
        <v>1849</v>
      </c>
      <c r="J1258" s="832" t="s">
        <v>1850</v>
      </c>
      <c r="K1258" s="832" t="s">
        <v>1851</v>
      </c>
      <c r="L1258" s="835">
        <v>50</v>
      </c>
      <c r="M1258" s="835">
        <v>50</v>
      </c>
      <c r="N1258" s="832">
        <v>1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13</v>
      </c>
      <c r="B1259" s="832" t="s">
        <v>1462</v>
      </c>
      <c r="C1259" s="832" t="s">
        <v>1466</v>
      </c>
      <c r="D1259" s="833" t="s">
        <v>2866</v>
      </c>
      <c r="E1259" s="834" t="s">
        <v>1486</v>
      </c>
      <c r="F1259" s="832" t="s">
        <v>1463</v>
      </c>
      <c r="G1259" s="832" t="s">
        <v>2233</v>
      </c>
      <c r="H1259" s="832" t="s">
        <v>577</v>
      </c>
      <c r="I1259" s="832" t="s">
        <v>2234</v>
      </c>
      <c r="J1259" s="832" t="s">
        <v>2235</v>
      </c>
      <c r="K1259" s="832" t="s">
        <v>2236</v>
      </c>
      <c r="L1259" s="835">
        <v>31.09</v>
      </c>
      <c r="M1259" s="835">
        <v>31.09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13</v>
      </c>
      <c r="B1260" s="832" t="s">
        <v>1462</v>
      </c>
      <c r="C1260" s="832" t="s">
        <v>1466</v>
      </c>
      <c r="D1260" s="833" t="s">
        <v>2866</v>
      </c>
      <c r="E1260" s="834" t="s">
        <v>1486</v>
      </c>
      <c r="F1260" s="832" t="s">
        <v>1463</v>
      </c>
      <c r="G1260" s="832" t="s">
        <v>1524</v>
      </c>
      <c r="H1260" s="832" t="s">
        <v>577</v>
      </c>
      <c r="I1260" s="832" t="s">
        <v>2021</v>
      </c>
      <c r="J1260" s="832" t="s">
        <v>1530</v>
      </c>
      <c r="K1260" s="832" t="s">
        <v>1405</v>
      </c>
      <c r="L1260" s="835">
        <v>155.69999999999999</v>
      </c>
      <c r="M1260" s="835">
        <v>311.39999999999998</v>
      </c>
      <c r="N1260" s="832">
        <v>2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13</v>
      </c>
      <c r="B1261" s="832" t="s">
        <v>1462</v>
      </c>
      <c r="C1261" s="832" t="s">
        <v>1466</v>
      </c>
      <c r="D1261" s="833" t="s">
        <v>2866</v>
      </c>
      <c r="E1261" s="834" t="s">
        <v>1486</v>
      </c>
      <c r="F1261" s="832" t="s">
        <v>1463</v>
      </c>
      <c r="G1261" s="832" t="s">
        <v>1524</v>
      </c>
      <c r="H1261" s="832" t="s">
        <v>612</v>
      </c>
      <c r="I1261" s="832" t="s">
        <v>1528</v>
      </c>
      <c r="J1261" s="832" t="s">
        <v>1526</v>
      </c>
      <c r="K1261" s="832" t="s">
        <v>1407</v>
      </c>
      <c r="L1261" s="835">
        <v>129.75</v>
      </c>
      <c r="M1261" s="835">
        <v>389.25</v>
      </c>
      <c r="N1261" s="832">
        <v>3</v>
      </c>
      <c r="O1261" s="836">
        <v>0.5</v>
      </c>
      <c r="P1261" s="835">
        <v>389.25</v>
      </c>
      <c r="Q1261" s="837">
        <v>1</v>
      </c>
      <c r="R1261" s="832">
        <v>3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13</v>
      </c>
      <c r="B1262" s="832" t="s">
        <v>1462</v>
      </c>
      <c r="C1262" s="832" t="s">
        <v>1466</v>
      </c>
      <c r="D1262" s="833" t="s">
        <v>2866</v>
      </c>
      <c r="E1262" s="834" t="s">
        <v>1486</v>
      </c>
      <c r="F1262" s="832" t="s">
        <v>1463</v>
      </c>
      <c r="G1262" s="832" t="s">
        <v>1566</v>
      </c>
      <c r="H1262" s="832" t="s">
        <v>577</v>
      </c>
      <c r="I1262" s="832" t="s">
        <v>1567</v>
      </c>
      <c r="J1262" s="832" t="s">
        <v>1568</v>
      </c>
      <c r="K1262" s="832" t="s">
        <v>674</v>
      </c>
      <c r="L1262" s="835">
        <v>75.819999999999993</v>
      </c>
      <c r="M1262" s="835">
        <v>75.819999999999993</v>
      </c>
      <c r="N1262" s="832">
        <v>1</v>
      </c>
      <c r="O1262" s="836">
        <v>0.5</v>
      </c>
      <c r="P1262" s="835">
        <v>75.819999999999993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13</v>
      </c>
      <c r="B1263" s="832" t="s">
        <v>1462</v>
      </c>
      <c r="C1263" s="832" t="s">
        <v>1466</v>
      </c>
      <c r="D1263" s="833" t="s">
        <v>2866</v>
      </c>
      <c r="E1263" s="834" t="s">
        <v>1486</v>
      </c>
      <c r="F1263" s="832" t="s">
        <v>1463</v>
      </c>
      <c r="G1263" s="832" t="s">
        <v>1876</v>
      </c>
      <c r="H1263" s="832" t="s">
        <v>612</v>
      </c>
      <c r="I1263" s="832" t="s">
        <v>2033</v>
      </c>
      <c r="J1263" s="832" t="s">
        <v>2034</v>
      </c>
      <c r="K1263" s="832" t="s">
        <v>1427</v>
      </c>
      <c r="L1263" s="835">
        <v>65.989999999999995</v>
      </c>
      <c r="M1263" s="835">
        <v>65.989999999999995</v>
      </c>
      <c r="N1263" s="832">
        <v>1</v>
      </c>
      <c r="O1263" s="836">
        <v>0.5</v>
      </c>
      <c r="P1263" s="835">
        <v>65.989999999999995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13</v>
      </c>
      <c r="B1264" s="832" t="s">
        <v>1462</v>
      </c>
      <c r="C1264" s="832" t="s">
        <v>1466</v>
      </c>
      <c r="D1264" s="833" t="s">
        <v>2866</v>
      </c>
      <c r="E1264" s="834" t="s">
        <v>1486</v>
      </c>
      <c r="F1264" s="832" t="s">
        <v>1463</v>
      </c>
      <c r="G1264" s="832" t="s">
        <v>2603</v>
      </c>
      <c r="H1264" s="832" t="s">
        <v>577</v>
      </c>
      <c r="I1264" s="832" t="s">
        <v>2604</v>
      </c>
      <c r="J1264" s="832" t="s">
        <v>891</v>
      </c>
      <c r="K1264" s="832" t="s">
        <v>2605</v>
      </c>
      <c r="L1264" s="835">
        <v>0</v>
      </c>
      <c r="M1264" s="835">
        <v>0</v>
      </c>
      <c r="N1264" s="832">
        <v>1</v>
      </c>
      <c r="O1264" s="836">
        <v>1</v>
      </c>
      <c r="P1264" s="835">
        <v>0</v>
      </c>
      <c r="Q1264" s="837"/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13</v>
      </c>
      <c r="B1265" s="832" t="s">
        <v>1462</v>
      </c>
      <c r="C1265" s="832" t="s">
        <v>1466</v>
      </c>
      <c r="D1265" s="833" t="s">
        <v>2866</v>
      </c>
      <c r="E1265" s="834" t="s">
        <v>1486</v>
      </c>
      <c r="F1265" s="832" t="s">
        <v>1463</v>
      </c>
      <c r="G1265" s="832" t="s">
        <v>2571</v>
      </c>
      <c r="H1265" s="832" t="s">
        <v>577</v>
      </c>
      <c r="I1265" s="832" t="s">
        <v>2572</v>
      </c>
      <c r="J1265" s="832" t="s">
        <v>2573</v>
      </c>
      <c r="K1265" s="832" t="s">
        <v>2574</v>
      </c>
      <c r="L1265" s="835">
        <v>34.19</v>
      </c>
      <c r="M1265" s="835">
        <v>34.19</v>
      </c>
      <c r="N1265" s="832">
        <v>1</v>
      </c>
      <c r="O1265" s="836">
        <v>0.5</v>
      </c>
      <c r="P1265" s="835">
        <v>34.19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13</v>
      </c>
      <c r="B1266" s="832" t="s">
        <v>1462</v>
      </c>
      <c r="C1266" s="832" t="s">
        <v>1466</v>
      </c>
      <c r="D1266" s="833" t="s">
        <v>2866</v>
      </c>
      <c r="E1266" s="834" t="s">
        <v>1486</v>
      </c>
      <c r="F1266" s="832" t="s">
        <v>1463</v>
      </c>
      <c r="G1266" s="832" t="s">
        <v>1656</v>
      </c>
      <c r="H1266" s="832" t="s">
        <v>612</v>
      </c>
      <c r="I1266" s="832" t="s">
        <v>1413</v>
      </c>
      <c r="J1266" s="832" t="s">
        <v>1414</v>
      </c>
      <c r="K1266" s="832" t="s">
        <v>1415</v>
      </c>
      <c r="L1266" s="835">
        <v>141.25</v>
      </c>
      <c r="M1266" s="835">
        <v>141.25</v>
      </c>
      <c r="N1266" s="832">
        <v>1</v>
      </c>
      <c r="O1266" s="836">
        <v>1</v>
      </c>
      <c r="P1266" s="835">
        <v>141.25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13</v>
      </c>
      <c r="B1267" s="832" t="s">
        <v>1462</v>
      </c>
      <c r="C1267" s="832" t="s">
        <v>1466</v>
      </c>
      <c r="D1267" s="833" t="s">
        <v>2866</v>
      </c>
      <c r="E1267" s="834" t="s">
        <v>1486</v>
      </c>
      <c r="F1267" s="832" t="s">
        <v>1463</v>
      </c>
      <c r="G1267" s="832" t="s">
        <v>1656</v>
      </c>
      <c r="H1267" s="832" t="s">
        <v>577</v>
      </c>
      <c r="I1267" s="832" t="s">
        <v>1657</v>
      </c>
      <c r="J1267" s="832" t="s">
        <v>1414</v>
      </c>
      <c r="K1267" s="832" t="s">
        <v>1658</v>
      </c>
      <c r="L1267" s="835">
        <v>423.75</v>
      </c>
      <c r="M1267" s="835">
        <v>423.75</v>
      </c>
      <c r="N1267" s="832">
        <v>1</v>
      </c>
      <c r="O1267" s="836">
        <v>1</v>
      </c>
      <c r="P1267" s="835">
        <v>423.75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13</v>
      </c>
      <c r="B1268" s="832" t="s">
        <v>1462</v>
      </c>
      <c r="C1268" s="832" t="s">
        <v>1466</v>
      </c>
      <c r="D1268" s="833" t="s">
        <v>2866</v>
      </c>
      <c r="E1268" s="834" t="s">
        <v>1486</v>
      </c>
      <c r="F1268" s="832" t="s">
        <v>1463</v>
      </c>
      <c r="G1268" s="832" t="s">
        <v>1927</v>
      </c>
      <c r="H1268" s="832" t="s">
        <v>612</v>
      </c>
      <c r="I1268" s="832" t="s">
        <v>2631</v>
      </c>
      <c r="J1268" s="832" t="s">
        <v>747</v>
      </c>
      <c r="K1268" s="832" t="s">
        <v>1219</v>
      </c>
      <c r="L1268" s="835">
        <v>490.89</v>
      </c>
      <c r="M1268" s="835">
        <v>490.89</v>
      </c>
      <c r="N1268" s="832">
        <v>1</v>
      </c>
      <c r="O1268" s="836">
        <v>1</v>
      </c>
      <c r="P1268" s="835">
        <v>490.89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13</v>
      </c>
      <c r="B1269" s="832" t="s">
        <v>1462</v>
      </c>
      <c r="C1269" s="832" t="s">
        <v>1466</v>
      </c>
      <c r="D1269" s="833" t="s">
        <v>2866</v>
      </c>
      <c r="E1269" s="834" t="s">
        <v>1486</v>
      </c>
      <c r="F1269" s="832" t="s">
        <v>1463</v>
      </c>
      <c r="G1269" s="832" t="s">
        <v>1671</v>
      </c>
      <c r="H1269" s="832" t="s">
        <v>577</v>
      </c>
      <c r="I1269" s="832" t="s">
        <v>1932</v>
      </c>
      <c r="J1269" s="832" t="s">
        <v>770</v>
      </c>
      <c r="K1269" s="832" t="s">
        <v>1933</v>
      </c>
      <c r="L1269" s="835">
        <v>32.25</v>
      </c>
      <c r="M1269" s="835">
        <v>32.25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13</v>
      </c>
      <c r="B1270" s="832" t="s">
        <v>1462</v>
      </c>
      <c r="C1270" s="832" t="s">
        <v>1466</v>
      </c>
      <c r="D1270" s="833" t="s">
        <v>2866</v>
      </c>
      <c r="E1270" s="834" t="s">
        <v>1486</v>
      </c>
      <c r="F1270" s="832" t="s">
        <v>1463</v>
      </c>
      <c r="G1270" s="832" t="s">
        <v>1671</v>
      </c>
      <c r="H1270" s="832" t="s">
        <v>577</v>
      </c>
      <c r="I1270" s="832" t="s">
        <v>1813</v>
      </c>
      <c r="J1270" s="832" t="s">
        <v>770</v>
      </c>
      <c r="K1270" s="832" t="s">
        <v>1814</v>
      </c>
      <c r="L1270" s="835">
        <v>103.67</v>
      </c>
      <c r="M1270" s="835">
        <v>103.67</v>
      </c>
      <c r="N1270" s="832">
        <v>1</v>
      </c>
      <c r="O1270" s="836">
        <v>1</v>
      </c>
      <c r="P1270" s="835">
        <v>103.67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13</v>
      </c>
      <c r="B1271" s="832" t="s">
        <v>1462</v>
      </c>
      <c r="C1271" s="832" t="s">
        <v>1466</v>
      </c>
      <c r="D1271" s="833" t="s">
        <v>2866</v>
      </c>
      <c r="E1271" s="834" t="s">
        <v>1486</v>
      </c>
      <c r="F1271" s="832" t="s">
        <v>1463</v>
      </c>
      <c r="G1271" s="832" t="s">
        <v>1671</v>
      </c>
      <c r="H1271" s="832" t="s">
        <v>577</v>
      </c>
      <c r="I1271" s="832" t="s">
        <v>2279</v>
      </c>
      <c r="J1271" s="832" t="s">
        <v>770</v>
      </c>
      <c r="K1271" s="832" t="s">
        <v>1814</v>
      </c>
      <c r="L1271" s="835">
        <v>103.67</v>
      </c>
      <c r="M1271" s="835">
        <v>103.67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13</v>
      </c>
      <c r="B1272" s="832" t="s">
        <v>1462</v>
      </c>
      <c r="C1272" s="832" t="s">
        <v>1466</v>
      </c>
      <c r="D1272" s="833" t="s">
        <v>2866</v>
      </c>
      <c r="E1272" s="834" t="s">
        <v>1486</v>
      </c>
      <c r="F1272" s="832" t="s">
        <v>1463</v>
      </c>
      <c r="G1272" s="832" t="s">
        <v>1682</v>
      </c>
      <c r="H1272" s="832" t="s">
        <v>577</v>
      </c>
      <c r="I1272" s="832" t="s">
        <v>1683</v>
      </c>
      <c r="J1272" s="832" t="s">
        <v>1684</v>
      </c>
      <c r="K1272" s="832" t="s">
        <v>1685</v>
      </c>
      <c r="L1272" s="835">
        <v>87.67</v>
      </c>
      <c r="M1272" s="835">
        <v>350.68</v>
      </c>
      <c r="N1272" s="832">
        <v>4</v>
      </c>
      <c r="O1272" s="836">
        <v>1.5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13</v>
      </c>
      <c r="B1273" s="832" t="s">
        <v>1462</v>
      </c>
      <c r="C1273" s="832" t="s">
        <v>1466</v>
      </c>
      <c r="D1273" s="833" t="s">
        <v>2866</v>
      </c>
      <c r="E1273" s="834" t="s">
        <v>1486</v>
      </c>
      <c r="F1273" s="832" t="s">
        <v>1463</v>
      </c>
      <c r="G1273" s="832" t="s">
        <v>1705</v>
      </c>
      <c r="H1273" s="832" t="s">
        <v>612</v>
      </c>
      <c r="I1273" s="832" t="s">
        <v>1396</v>
      </c>
      <c r="J1273" s="832" t="s">
        <v>668</v>
      </c>
      <c r="K1273" s="832" t="s">
        <v>1397</v>
      </c>
      <c r="L1273" s="835">
        <v>0</v>
      </c>
      <c r="M1273" s="835">
        <v>0</v>
      </c>
      <c r="N1273" s="832">
        <v>1</v>
      </c>
      <c r="O1273" s="836">
        <v>0.5</v>
      </c>
      <c r="P1273" s="835"/>
      <c r="Q1273" s="837"/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13</v>
      </c>
      <c r="B1274" s="832" t="s">
        <v>1462</v>
      </c>
      <c r="C1274" s="832" t="s">
        <v>1466</v>
      </c>
      <c r="D1274" s="833" t="s">
        <v>2866</v>
      </c>
      <c r="E1274" s="834" t="s">
        <v>1486</v>
      </c>
      <c r="F1274" s="832" t="s">
        <v>1463</v>
      </c>
      <c r="G1274" s="832" t="s">
        <v>1714</v>
      </c>
      <c r="H1274" s="832" t="s">
        <v>612</v>
      </c>
      <c r="I1274" s="832" t="s">
        <v>1308</v>
      </c>
      <c r="J1274" s="832" t="s">
        <v>1029</v>
      </c>
      <c r="K1274" s="832" t="s">
        <v>1309</v>
      </c>
      <c r="L1274" s="835">
        <v>154.36000000000001</v>
      </c>
      <c r="M1274" s="835">
        <v>617.44000000000005</v>
      </c>
      <c r="N1274" s="832">
        <v>4</v>
      </c>
      <c r="O1274" s="836">
        <v>4</v>
      </c>
      <c r="P1274" s="835">
        <v>463.08000000000004</v>
      </c>
      <c r="Q1274" s="837">
        <v>0.75</v>
      </c>
      <c r="R1274" s="832">
        <v>3</v>
      </c>
      <c r="S1274" s="837">
        <v>0.75</v>
      </c>
      <c r="T1274" s="836">
        <v>3</v>
      </c>
      <c r="U1274" s="838">
        <v>0.75</v>
      </c>
    </row>
    <row r="1275" spans="1:21" ht="14.4" customHeight="1" x14ac:dyDescent="0.3">
      <c r="A1275" s="831">
        <v>13</v>
      </c>
      <c r="B1275" s="832" t="s">
        <v>1462</v>
      </c>
      <c r="C1275" s="832" t="s">
        <v>1466</v>
      </c>
      <c r="D1275" s="833" t="s">
        <v>2866</v>
      </c>
      <c r="E1275" s="834" t="s">
        <v>1486</v>
      </c>
      <c r="F1275" s="832" t="s">
        <v>1463</v>
      </c>
      <c r="G1275" s="832" t="s">
        <v>1714</v>
      </c>
      <c r="H1275" s="832" t="s">
        <v>577</v>
      </c>
      <c r="I1275" s="832" t="s">
        <v>1727</v>
      </c>
      <c r="J1275" s="832" t="s">
        <v>1029</v>
      </c>
      <c r="K1275" s="832" t="s">
        <v>1309</v>
      </c>
      <c r="L1275" s="835">
        <v>154.36000000000001</v>
      </c>
      <c r="M1275" s="835">
        <v>154.36000000000001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13</v>
      </c>
      <c r="B1276" s="832" t="s">
        <v>1462</v>
      </c>
      <c r="C1276" s="832" t="s">
        <v>1466</v>
      </c>
      <c r="D1276" s="833" t="s">
        <v>2866</v>
      </c>
      <c r="E1276" s="834" t="s">
        <v>1488</v>
      </c>
      <c r="F1276" s="832" t="s">
        <v>1463</v>
      </c>
      <c r="G1276" s="832" t="s">
        <v>1524</v>
      </c>
      <c r="H1276" s="832" t="s">
        <v>612</v>
      </c>
      <c r="I1276" s="832" t="s">
        <v>1528</v>
      </c>
      <c r="J1276" s="832" t="s">
        <v>1526</v>
      </c>
      <c r="K1276" s="832" t="s">
        <v>1407</v>
      </c>
      <c r="L1276" s="835">
        <v>129.75</v>
      </c>
      <c r="M1276" s="835">
        <v>648.75</v>
      </c>
      <c r="N1276" s="832">
        <v>5</v>
      </c>
      <c r="O1276" s="836">
        <v>1.5</v>
      </c>
      <c r="P1276" s="835">
        <v>648.75</v>
      </c>
      <c r="Q1276" s="837">
        <v>1</v>
      </c>
      <c r="R1276" s="832">
        <v>5</v>
      </c>
      <c r="S1276" s="837">
        <v>1</v>
      </c>
      <c r="T1276" s="836">
        <v>1.5</v>
      </c>
      <c r="U1276" s="838">
        <v>1</v>
      </c>
    </row>
    <row r="1277" spans="1:21" ht="14.4" customHeight="1" x14ac:dyDescent="0.3">
      <c r="A1277" s="831">
        <v>13</v>
      </c>
      <c r="B1277" s="832" t="s">
        <v>1462</v>
      </c>
      <c r="C1277" s="832" t="s">
        <v>1466</v>
      </c>
      <c r="D1277" s="833" t="s">
        <v>2866</v>
      </c>
      <c r="E1277" s="834" t="s">
        <v>1488</v>
      </c>
      <c r="F1277" s="832" t="s">
        <v>1463</v>
      </c>
      <c r="G1277" s="832" t="s">
        <v>1566</v>
      </c>
      <c r="H1277" s="832" t="s">
        <v>577</v>
      </c>
      <c r="I1277" s="832" t="s">
        <v>1569</v>
      </c>
      <c r="J1277" s="832" t="s">
        <v>1568</v>
      </c>
      <c r="K1277" s="832" t="s">
        <v>1044</v>
      </c>
      <c r="L1277" s="835">
        <v>78.33</v>
      </c>
      <c r="M1277" s="835">
        <v>156.66</v>
      </c>
      <c r="N1277" s="832">
        <v>2</v>
      </c>
      <c r="O1277" s="836">
        <v>1</v>
      </c>
      <c r="P1277" s="835">
        <v>156.66</v>
      </c>
      <c r="Q1277" s="837">
        <v>1</v>
      </c>
      <c r="R1277" s="832">
        <v>2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13</v>
      </c>
      <c r="B1278" s="832" t="s">
        <v>1462</v>
      </c>
      <c r="C1278" s="832" t="s">
        <v>1466</v>
      </c>
      <c r="D1278" s="833" t="s">
        <v>2866</v>
      </c>
      <c r="E1278" s="834" t="s">
        <v>1488</v>
      </c>
      <c r="F1278" s="832" t="s">
        <v>1463</v>
      </c>
      <c r="G1278" s="832" t="s">
        <v>2036</v>
      </c>
      <c r="H1278" s="832" t="s">
        <v>577</v>
      </c>
      <c r="I1278" s="832" t="s">
        <v>2502</v>
      </c>
      <c r="J1278" s="832" t="s">
        <v>2503</v>
      </c>
      <c r="K1278" s="832" t="s">
        <v>2504</v>
      </c>
      <c r="L1278" s="835">
        <v>80.7</v>
      </c>
      <c r="M1278" s="835">
        <v>80.7</v>
      </c>
      <c r="N1278" s="832">
        <v>1</v>
      </c>
      <c r="O1278" s="836">
        <v>0.5</v>
      </c>
      <c r="P1278" s="835">
        <v>80.7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13</v>
      </c>
      <c r="B1279" s="832" t="s">
        <v>1462</v>
      </c>
      <c r="C1279" s="832" t="s">
        <v>1466</v>
      </c>
      <c r="D1279" s="833" t="s">
        <v>2866</v>
      </c>
      <c r="E1279" s="834" t="s">
        <v>1488</v>
      </c>
      <c r="F1279" s="832" t="s">
        <v>1463</v>
      </c>
      <c r="G1279" s="832" t="s">
        <v>1637</v>
      </c>
      <c r="H1279" s="832" t="s">
        <v>577</v>
      </c>
      <c r="I1279" s="832" t="s">
        <v>1638</v>
      </c>
      <c r="J1279" s="832" t="s">
        <v>1058</v>
      </c>
      <c r="K1279" s="832" t="s">
        <v>1639</v>
      </c>
      <c r="L1279" s="835">
        <v>48.09</v>
      </c>
      <c r="M1279" s="835">
        <v>96.18</v>
      </c>
      <c r="N1279" s="832">
        <v>2</v>
      </c>
      <c r="O1279" s="836">
        <v>2</v>
      </c>
      <c r="P1279" s="835">
        <v>48.09</v>
      </c>
      <c r="Q1279" s="837">
        <v>0.5</v>
      </c>
      <c r="R1279" s="832">
        <v>1</v>
      </c>
      <c r="S1279" s="837">
        <v>0.5</v>
      </c>
      <c r="T1279" s="836">
        <v>1</v>
      </c>
      <c r="U1279" s="838">
        <v>0.5</v>
      </c>
    </row>
    <row r="1280" spans="1:21" ht="14.4" customHeight="1" x14ac:dyDescent="0.3">
      <c r="A1280" s="831">
        <v>13</v>
      </c>
      <c r="B1280" s="832" t="s">
        <v>1462</v>
      </c>
      <c r="C1280" s="832" t="s">
        <v>1466</v>
      </c>
      <c r="D1280" s="833" t="s">
        <v>2866</v>
      </c>
      <c r="E1280" s="834" t="s">
        <v>1488</v>
      </c>
      <c r="F1280" s="832" t="s">
        <v>1463</v>
      </c>
      <c r="G1280" s="832" t="s">
        <v>1644</v>
      </c>
      <c r="H1280" s="832" t="s">
        <v>577</v>
      </c>
      <c r="I1280" s="832" t="s">
        <v>1647</v>
      </c>
      <c r="J1280" s="832" t="s">
        <v>1065</v>
      </c>
      <c r="K1280" s="832" t="s">
        <v>1646</v>
      </c>
      <c r="L1280" s="835">
        <v>98.75</v>
      </c>
      <c r="M1280" s="835">
        <v>98.75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13</v>
      </c>
      <c r="B1281" s="832" t="s">
        <v>1462</v>
      </c>
      <c r="C1281" s="832" t="s">
        <v>1466</v>
      </c>
      <c r="D1281" s="833" t="s">
        <v>2866</v>
      </c>
      <c r="E1281" s="834" t="s">
        <v>1488</v>
      </c>
      <c r="F1281" s="832" t="s">
        <v>1463</v>
      </c>
      <c r="G1281" s="832" t="s">
        <v>2120</v>
      </c>
      <c r="H1281" s="832" t="s">
        <v>577</v>
      </c>
      <c r="I1281" s="832" t="s">
        <v>2513</v>
      </c>
      <c r="J1281" s="832" t="s">
        <v>2514</v>
      </c>
      <c r="K1281" s="832" t="s">
        <v>2324</v>
      </c>
      <c r="L1281" s="835">
        <v>73.45</v>
      </c>
      <c r="M1281" s="835">
        <v>73.45</v>
      </c>
      <c r="N1281" s="832">
        <v>1</v>
      </c>
      <c r="O1281" s="836">
        <v>0.5</v>
      </c>
      <c r="P1281" s="835">
        <v>73.45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13</v>
      </c>
      <c r="B1282" s="832" t="s">
        <v>1462</v>
      </c>
      <c r="C1282" s="832" t="s">
        <v>1466</v>
      </c>
      <c r="D1282" s="833" t="s">
        <v>2866</v>
      </c>
      <c r="E1282" s="834" t="s">
        <v>1488</v>
      </c>
      <c r="F1282" s="832" t="s">
        <v>1463</v>
      </c>
      <c r="G1282" s="832" t="s">
        <v>1671</v>
      </c>
      <c r="H1282" s="832" t="s">
        <v>577</v>
      </c>
      <c r="I1282" s="832" t="s">
        <v>1813</v>
      </c>
      <c r="J1282" s="832" t="s">
        <v>770</v>
      </c>
      <c r="K1282" s="832" t="s">
        <v>1814</v>
      </c>
      <c r="L1282" s="835">
        <v>103.67</v>
      </c>
      <c r="M1282" s="835">
        <v>207.34</v>
      </c>
      <c r="N1282" s="832">
        <v>2</v>
      </c>
      <c r="O1282" s="836">
        <v>2</v>
      </c>
      <c r="P1282" s="835">
        <v>103.67</v>
      </c>
      <c r="Q1282" s="837">
        <v>0.5</v>
      </c>
      <c r="R1282" s="832">
        <v>1</v>
      </c>
      <c r="S1282" s="837">
        <v>0.5</v>
      </c>
      <c r="T1282" s="836">
        <v>1</v>
      </c>
      <c r="U1282" s="838">
        <v>0.5</v>
      </c>
    </row>
    <row r="1283" spans="1:21" ht="14.4" customHeight="1" x14ac:dyDescent="0.3">
      <c r="A1283" s="831">
        <v>13</v>
      </c>
      <c r="B1283" s="832" t="s">
        <v>1462</v>
      </c>
      <c r="C1283" s="832" t="s">
        <v>1466</v>
      </c>
      <c r="D1283" s="833" t="s">
        <v>2866</v>
      </c>
      <c r="E1283" s="834" t="s">
        <v>1488</v>
      </c>
      <c r="F1283" s="832" t="s">
        <v>1463</v>
      </c>
      <c r="G1283" s="832" t="s">
        <v>1698</v>
      </c>
      <c r="H1283" s="832" t="s">
        <v>577</v>
      </c>
      <c r="I1283" s="832" t="s">
        <v>2089</v>
      </c>
      <c r="J1283" s="832" t="s">
        <v>958</v>
      </c>
      <c r="K1283" s="832" t="s">
        <v>2090</v>
      </c>
      <c r="L1283" s="835">
        <v>55.16</v>
      </c>
      <c r="M1283" s="835">
        <v>55.16</v>
      </c>
      <c r="N1283" s="832">
        <v>1</v>
      </c>
      <c r="O1283" s="836">
        <v>0.5</v>
      </c>
      <c r="P1283" s="835">
        <v>55.16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13</v>
      </c>
      <c r="B1284" s="832" t="s">
        <v>1462</v>
      </c>
      <c r="C1284" s="832" t="s">
        <v>1466</v>
      </c>
      <c r="D1284" s="833" t="s">
        <v>2866</v>
      </c>
      <c r="E1284" s="834" t="s">
        <v>1488</v>
      </c>
      <c r="F1284" s="832" t="s">
        <v>1463</v>
      </c>
      <c r="G1284" s="832" t="s">
        <v>2520</v>
      </c>
      <c r="H1284" s="832" t="s">
        <v>577</v>
      </c>
      <c r="I1284" s="832" t="s">
        <v>2522</v>
      </c>
      <c r="J1284" s="832" t="s">
        <v>848</v>
      </c>
      <c r="K1284" s="832" t="s">
        <v>849</v>
      </c>
      <c r="L1284" s="835">
        <v>0</v>
      </c>
      <c r="M1284" s="835">
        <v>0</v>
      </c>
      <c r="N1284" s="832">
        <v>1</v>
      </c>
      <c r="O1284" s="836">
        <v>0.5</v>
      </c>
      <c r="P1284" s="835">
        <v>0</v>
      </c>
      <c r="Q1284" s="837"/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13</v>
      </c>
      <c r="B1285" s="832" t="s">
        <v>1462</v>
      </c>
      <c r="C1285" s="832" t="s">
        <v>1466</v>
      </c>
      <c r="D1285" s="833" t="s">
        <v>2866</v>
      </c>
      <c r="E1285" s="834" t="s">
        <v>1488</v>
      </c>
      <c r="F1285" s="832" t="s">
        <v>1463</v>
      </c>
      <c r="G1285" s="832" t="s">
        <v>1714</v>
      </c>
      <c r="H1285" s="832" t="s">
        <v>612</v>
      </c>
      <c r="I1285" s="832" t="s">
        <v>1308</v>
      </c>
      <c r="J1285" s="832" t="s">
        <v>1029</v>
      </c>
      <c r="K1285" s="832" t="s">
        <v>1309</v>
      </c>
      <c r="L1285" s="835">
        <v>154.36000000000001</v>
      </c>
      <c r="M1285" s="835">
        <v>308.72000000000003</v>
      </c>
      <c r="N1285" s="832">
        <v>2</v>
      </c>
      <c r="O1285" s="836">
        <v>1.5</v>
      </c>
      <c r="P1285" s="835">
        <v>154.36000000000001</v>
      </c>
      <c r="Q1285" s="837">
        <v>0.5</v>
      </c>
      <c r="R1285" s="832">
        <v>1</v>
      </c>
      <c r="S1285" s="837">
        <v>0.5</v>
      </c>
      <c r="T1285" s="836">
        <v>0.5</v>
      </c>
      <c r="U1285" s="838">
        <v>0.33333333333333331</v>
      </c>
    </row>
    <row r="1286" spans="1:21" ht="14.4" customHeight="1" x14ac:dyDescent="0.3">
      <c r="A1286" s="831">
        <v>13</v>
      </c>
      <c r="B1286" s="832" t="s">
        <v>1462</v>
      </c>
      <c r="C1286" s="832" t="s">
        <v>1466</v>
      </c>
      <c r="D1286" s="833" t="s">
        <v>2866</v>
      </c>
      <c r="E1286" s="834" t="s">
        <v>1488</v>
      </c>
      <c r="F1286" s="832" t="s">
        <v>1463</v>
      </c>
      <c r="G1286" s="832" t="s">
        <v>1714</v>
      </c>
      <c r="H1286" s="832" t="s">
        <v>612</v>
      </c>
      <c r="I1286" s="832" t="s">
        <v>1306</v>
      </c>
      <c r="J1286" s="832" t="s">
        <v>1029</v>
      </c>
      <c r="K1286" s="832" t="s">
        <v>1307</v>
      </c>
      <c r="L1286" s="835">
        <v>225.06</v>
      </c>
      <c r="M1286" s="835">
        <v>225.06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13</v>
      </c>
      <c r="B1287" s="832" t="s">
        <v>1462</v>
      </c>
      <c r="C1287" s="832" t="s">
        <v>1466</v>
      </c>
      <c r="D1287" s="833" t="s">
        <v>2866</v>
      </c>
      <c r="E1287" s="834" t="s">
        <v>1496</v>
      </c>
      <c r="F1287" s="832" t="s">
        <v>1463</v>
      </c>
      <c r="G1287" s="832" t="s">
        <v>1550</v>
      </c>
      <c r="H1287" s="832" t="s">
        <v>612</v>
      </c>
      <c r="I1287" s="832" t="s">
        <v>1874</v>
      </c>
      <c r="J1287" s="832" t="s">
        <v>1316</v>
      </c>
      <c r="K1287" s="832" t="s">
        <v>1875</v>
      </c>
      <c r="L1287" s="835">
        <v>272.83</v>
      </c>
      <c r="M1287" s="835">
        <v>545.66</v>
      </c>
      <c r="N1287" s="832">
        <v>2</v>
      </c>
      <c r="O1287" s="836">
        <v>0.5</v>
      </c>
      <c r="P1287" s="835">
        <v>545.66</v>
      </c>
      <c r="Q1287" s="837">
        <v>1</v>
      </c>
      <c r="R1287" s="832">
        <v>2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13</v>
      </c>
      <c r="B1288" s="832" t="s">
        <v>1462</v>
      </c>
      <c r="C1288" s="832" t="s">
        <v>1466</v>
      </c>
      <c r="D1288" s="833" t="s">
        <v>2866</v>
      </c>
      <c r="E1288" s="834" t="s">
        <v>1496</v>
      </c>
      <c r="F1288" s="832" t="s">
        <v>1463</v>
      </c>
      <c r="G1288" s="832" t="s">
        <v>1559</v>
      </c>
      <c r="H1288" s="832" t="s">
        <v>612</v>
      </c>
      <c r="I1288" s="832" t="s">
        <v>1560</v>
      </c>
      <c r="J1288" s="832" t="s">
        <v>996</v>
      </c>
      <c r="K1288" s="832" t="s">
        <v>1561</v>
      </c>
      <c r="L1288" s="835">
        <v>0</v>
      </c>
      <c r="M1288" s="835">
        <v>0</v>
      </c>
      <c r="N1288" s="832">
        <v>1</v>
      </c>
      <c r="O1288" s="836">
        <v>0.5</v>
      </c>
      <c r="P1288" s="835">
        <v>0</v>
      </c>
      <c r="Q1288" s="837"/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13</v>
      </c>
      <c r="B1289" s="832" t="s">
        <v>1462</v>
      </c>
      <c r="C1289" s="832" t="s">
        <v>1466</v>
      </c>
      <c r="D1289" s="833" t="s">
        <v>2866</v>
      </c>
      <c r="E1289" s="834" t="s">
        <v>1496</v>
      </c>
      <c r="F1289" s="832" t="s">
        <v>1463</v>
      </c>
      <c r="G1289" s="832" t="s">
        <v>1566</v>
      </c>
      <c r="H1289" s="832" t="s">
        <v>577</v>
      </c>
      <c r="I1289" s="832" t="s">
        <v>1569</v>
      </c>
      <c r="J1289" s="832" t="s">
        <v>1568</v>
      </c>
      <c r="K1289" s="832" t="s">
        <v>1044</v>
      </c>
      <c r="L1289" s="835">
        <v>78.33</v>
      </c>
      <c r="M1289" s="835">
        <v>156.66</v>
      </c>
      <c r="N1289" s="832">
        <v>2</v>
      </c>
      <c r="O1289" s="836">
        <v>0.5</v>
      </c>
      <c r="P1289" s="835">
        <v>156.66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13</v>
      </c>
      <c r="B1290" s="832" t="s">
        <v>1462</v>
      </c>
      <c r="C1290" s="832" t="s">
        <v>1466</v>
      </c>
      <c r="D1290" s="833" t="s">
        <v>2866</v>
      </c>
      <c r="E1290" s="834" t="s">
        <v>1496</v>
      </c>
      <c r="F1290" s="832" t="s">
        <v>1463</v>
      </c>
      <c r="G1290" s="832" t="s">
        <v>1589</v>
      </c>
      <c r="H1290" s="832" t="s">
        <v>577</v>
      </c>
      <c r="I1290" s="832" t="s">
        <v>2167</v>
      </c>
      <c r="J1290" s="832" t="s">
        <v>852</v>
      </c>
      <c r="K1290" s="832" t="s">
        <v>853</v>
      </c>
      <c r="L1290" s="835">
        <v>42.05</v>
      </c>
      <c r="M1290" s="835">
        <v>42.05</v>
      </c>
      <c r="N1290" s="832">
        <v>1</v>
      </c>
      <c r="O1290" s="836">
        <v>0.5</v>
      </c>
      <c r="P1290" s="835">
        <v>42.05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13</v>
      </c>
      <c r="B1291" s="832" t="s">
        <v>1462</v>
      </c>
      <c r="C1291" s="832" t="s">
        <v>1466</v>
      </c>
      <c r="D1291" s="833" t="s">
        <v>2866</v>
      </c>
      <c r="E1291" s="834" t="s">
        <v>1496</v>
      </c>
      <c r="F1291" s="832" t="s">
        <v>1463</v>
      </c>
      <c r="G1291" s="832" t="s">
        <v>1603</v>
      </c>
      <c r="H1291" s="832" t="s">
        <v>577</v>
      </c>
      <c r="I1291" s="832" t="s">
        <v>1607</v>
      </c>
      <c r="J1291" s="832" t="s">
        <v>1605</v>
      </c>
      <c r="K1291" s="832" t="s">
        <v>1608</v>
      </c>
      <c r="L1291" s="835">
        <v>159.16999999999999</v>
      </c>
      <c r="M1291" s="835">
        <v>159.16999999999999</v>
      </c>
      <c r="N1291" s="832">
        <v>1</v>
      </c>
      <c r="O1291" s="836">
        <v>0.5</v>
      </c>
      <c r="P1291" s="835">
        <v>159.16999999999999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13</v>
      </c>
      <c r="B1292" s="832" t="s">
        <v>1462</v>
      </c>
      <c r="C1292" s="832" t="s">
        <v>1466</v>
      </c>
      <c r="D1292" s="833" t="s">
        <v>2866</v>
      </c>
      <c r="E1292" s="834" t="s">
        <v>1496</v>
      </c>
      <c r="F1292" s="832" t="s">
        <v>1463</v>
      </c>
      <c r="G1292" s="832" t="s">
        <v>2044</v>
      </c>
      <c r="H1292" s="832" t="s">
        <v>577</v>
      </c>
      <c r="I1292" s="832" t="s">
        <v>2045</v>
      </c>
      <c r="J1292" s="832" t="s">
        <v>846</v>
      </c>
      <c r="K1292" s="832" t="s">
        <v>2046</v>
      </c>
      <c r="L1292" s="835">
        <v>107.27</v>
      </c>
      <c r="M1292" s="835">
        <v>107.27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13</v>
      </c>
      <c r="B1293" s="832" t="s">
        <v>1462</v>
      </c>
      <c r="C1293" s="832" t="s">
        <v>1466</v>
      </c>
      <c r="D1293" s="833" t="s">
        <v>2866</v>
      </c>
      <c r="E1293" s="834" t="s">
        <v>1496</v>
      </c>
      <c r="F1293" s="832" t="s">
        <v>1463</v>
      </c>
      <c r="G1293" s="832" t="s">
        <v>1651</v>
      </c>
      <c r="H1293" s="832" t="s">
        <v>612</v>
      </c>
      <c r="I1293" s="832" t="s">
        <v>1431</v>
      </c>
      <c r="J1293" s="832" t="s">
        <v>1432</v>
      </c>
      <c r="K1293" s="832" t="s">
        <v>1433</v>
      </c>
      <c r="L1293" s="835">
        <v>58.77</v>
      </c>
      <c r="M1293" s="835">
        <v>58.77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13</v>
      </c>
      <c r="B1294" s="832" t="s">
        <v>1462</v>
      </c>
      <c r="C1294" s="832" t="s">
        <v>1466</v>
      </c>
      <c r="D1294" s="833" t="s">
        <v>2866</v>
      </c>
      <c r="E1294" s="834" t="s">
        <v>1496</v>
      </c>
      <c r="F1294" s="832" t="s">
        <v>1463</v>
      </c>
      <c r="G1294" s="832" t="s">
        <v>1656</v>
      </c>
      <c r="H1294" s="832" t="s">
        <v>612</v>
      </c>
      <c r="I1294" s="832" t="s">
        <v>1413</v>
      </c>
      <c r="J1294" s="832" t="s">
        <v>1414</v>
      </c>
      <c r="K1294" s="832" t="s">
        <v>1415</v>
      </c>
      <c r="L1294" s="835">
        <v>141.25</v>
      </c>
      <c r="M1294" s="835">
        <v>141.25</v>
      </c>
      <c r="N1294" s="832">
        <v>1</v>
      </c>
      <c r="O1294" s="836">
        <v>0.5</v>
      </c>
      <c r="P1294" s="835">
        <v>141.25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13</v>
      </c>
      <c r="B1295" s="832" t="s">
        <v>1462</v>
      </c>
      <c r="C1295" s="832" t="s">
        <v>1466</v>
      </c>
      <c r="D1295" s="833" t="s">
        <v>2866</v>
      </c>
      <c r="E1295" s="834" t="s">
        <v>1496</v>
      </c>
      <c r="F1295" s="832" t="s">
        <v>1463</v>
      </c>
      <c r="G1295" s="832" t="s">
        <v>1927</v>
      </c>
      <c r="H1295" s="832" t="s">
        <v>612</v>
      </c>
      <c r="I1295" s="832" t="s">
        <v>2486</v>
      </c>
      <c r="J1295" s="832" t="s">
        <v>747</v>
      </c>
      <c r="K1295" s="832" t="s">
        <v>1211</v>
      </c>
      <c r="L1295" s="835">
        <v>923.74</v>
      </c>
      <c r="M1295" s="835">
        <v>1847.48</v>
      </c>
      <c r="N1295" s="832">
        <v>2</v>
      </c>
      <c r="O1295" s="836">
        <v>0.5</v>
      </c>
      <c r="P1295" s="835">
        <v>1847.48</v>
      </c>
      <c r="Q1295" s="837">
        <v>1</v>
      </c>
      <c r="R1295" s="832">
        <v>2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13</v>
      </c>
      <c r="B1296" s="832" t="s">
        <v>1462</v>
      </c>
      <c r="C1296" s="832" t="s">
        <v>1466</v>
      </c>
      <c r="D1296" s="833" t="s">
        <v>2866</v>
      </c>
      <c r="E1296" s="834" t="s">
        <v>1496</v>
      </c>
      <c r="F1296" s="832" t="s">
        <v>1463</v>
      </c>
      <c r="G1296" s="832" t="s">
        <v>1961</v>
      </c>
      <c r="H1296" s="832" t="s">
        <v>612</v>
      </c>
      <c r="I1296" s="832" t="s">
        <v>1359</v>
      </c>
      <c r="J1296" s="832" t="s">
        <v>881</v>
      </c>
      <c r="K1296" s="832" t="s">
        <v>1360</v>
      </c>
      <c r="L1296" s="835">
        <v>0</v>
      </c>
      <c r="M1296" s="835">
        <v>0</v>
      </c>
      <c r="N1296" s="832">
        <v>2</v>
      </c>
      <c r="O1296" s="836">
        <v>2</v>
      </c>
      <c r="P1296" s="835">
        <v>0</v>
      </c>
      <c r="Q1296" s="837"/>
      <c r="R1296" s="832">
        <v>2</v>
      </c>
      <c r="S1296" s="837">
        <v>1</v>
      </c>
      <c r="T1296" s="836">
        <v>2</v>
      </c>
      <c r="U1296" s="838">
        <v>1</v>
      </c>
    </row>
    <row r="1297" spans="1:21" ht="14.4" customHeight="1" x14ac:dyDescent="0.3">
      <c r="A1297" s="831">
        <v>13</v>
      </c>
      <c r="B1297" s="832" t="s">
        <v>1462</v>
      </c>
      <c r="C1297" s="832" t="s">
        <v>1466</v>
      </c>
      <c r="D1297" s="833" t="s">
        <v>2866</v>
      </c>
      <c r="E1297" s="834" t="s">
        <v>1496</v>
      </c>
      <c r="F1297" s="832" t="s">
        <v>1463</v>
      </c>
      <c r="G1297" s="832" t="s">
        <v>1714</v>
      </c>
      <c r="H1297" s="832" t="s">
        <v>577</v>
      </c>
      <c r="I1297" s="832" t="s">
        <v>1727</v>
      </c>
      <c r="J1297" s="832" t="s">
        <v>1029</v>
      </c>
      <c r="K1297" s="832" t="s">
        <v>1309</v>
      </c>
      <c r="L1297" s="835">
        <v>154.36000000000001</v>
      </c>
      <c r="M1297" s="835">
        <v>308.72000000000003</v>
      </c>
      <c r="N1297" s="832">
        <v>2</v>
      </c>
      <c r="O1297" s="836">
        <v>1.5</v>
      </c>
      <c r="P1297" s="835">
        <v>308.72000000000003</v>
      </c>
      <c r="Q1297" s="837">
        <v>1</v>
      </c>
      <c r="R1297" s="832">
        <v>2</v>
      </c>
      <c r="S1297" s="837">
        <v>1</v>
      </c>
      <c r="T1297" s="836">
        <v>1.5</v>
      </c>
      <c r="U1297" s="838">
        <v>1</v>
      </c>
    </row>
    <row r="1298" spans="1:21" ht="14.4" customHeight="1" x14ac:dyDescent="0.3">
      <c r="A1298" s="831">
        <v>13</v>
      </c>
      <c r="B1298" s="832" t="s">
        <v>1462</v>
      </c>
      <c r="C1298" s="832" t="s">
        <v>1466</v>
      </c>
      <c r="D1298" s="833" t="s">
        <v>2866</v>
      </c>
      <c r="E1298" s="834" t="s">
        <v>1496</v>
      </c>
      <c r="F1298" s="832" t="s">
        <v>1465</v>
      </c>
      <c r="G1298" s="832" t="s">
        <v>1848</v>
      </c>
      <c r="H1298" s="832" t="s">
        <v>577</v>
      </c>
      <c r="I1298" s="832" t="s">
        <v>1849</v>
      </c>
      <c r="J1298" s="832" t="s">
        <v>1850</v>
      </c>
      <c r="K1298" s="832" t="s">
        <v>1851</v>
      </c>
      <c r="L1298" s="835">
        <v>50</v>
      </c>
      <c r="M1298" s="835">
        <v>150</v>
      </c>
      <c r="N1298" s="832">
        <v>3</v>
      </c>
      <c r="O1298" s="836">
        <v>1</v>
      </c>
      <c r="P1298" s="835">
        <v>150</v>
      </c>
      <c r="Q1298" s="837">
        <v>1</v>
      </c>
      <c r="R1298" s="832">
        <v>3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13</v>
      </c>
      <c r="B1299" s="832" t="s">
        <v>1462</v>
      </c>
      <c r="C1299" s="832" t="s">
        <v>1466</v>
      </c>
      <c r="D1299" s="833" t="s">
        <v>2866</v>
      </c>
      <c r="E1299" s="834" t="s">
        <v>1496</v>
      </c>
      <c r="F1299" s="832" t="s">
        <v>1465</v>
      </c>
      <c r="G1299" s="832" t="s">
        <v>1852</v>
      </c>
      <c r="H1299" s="832" t="s">
        <v>577</v>
      </c>
      <c r="I1299" s="832" t="s">
        <v>1853</v>
      </c>
      <c r="J1299" s="832" t="s">
        <v>1854</v>
      </c>
      <c r="K1299" s="832" t="s">
        <v>1855</v>
      </c>
      <c r="L1299" s="835">
        <v>1697.06</v>
      </c>
      <c r="M1299" s="835">
        <v>3394.12</v>
      </c>
      <c r="N1299" s="832">
        <v>2</v>
      </c>
      <c r="O1299" s="836">
        <v>1</v>
      </c>
      <c r="P1299" s="835">
        <v>3394.12</v>
      </c>
      <c r="Q1299" s="837">
        <v>1</v>
      </c>
      <c r="R1299" s="832">
        <v>2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13</v>
      </c>
      <c r="B1300" s="832" t="s">
        <v>1462</v>
      </c>
      <c r="C1300" s="832" t="s">
        <v>1466</v>
      </c>
      <c r="D1300" s="833" t="s">
        <v>2866</v>
      </c>
      <c r="E1300" s="834" t="s">
        <v>1492</v>
      </c>
      <c r="F1300" s="832" t="s">
        <v>1463</v>
      </c>
      <c r="G1300" s="832" t="s">
        <v>1550</v>
      </c>
      <c r="H1300" s="832" t="s">
        <v>612</v>
      </c>
      <c r="I1300" s="832" t="s">
        <v>1315</v>
      </c>
      <c r="J1300" s="832" t="s">
        <v>1316</v>
      </c>
      <c r="K1300" s="832" t="s">
        <v>1044</v>
      </c>
      <c r="L1300" s="835">
        <v>170.52</v>
      </c>
      <c r="M1300" s="835">
        <v>170.52</v>
      </c>
      <c r="N1300" s="832">
        <v>1</v>
      </c>
      <c r="O1300" s="836">
        <v>1</v>
      </c>
      <c r="P1300" s="835">
        <v>170.52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13</v>
      </c>
      <c r="B1301" s="832" t="s">
        <v>1462</v>
      </c>
      <c r="C1301" s="832" t="s">
        <v>1466</v>
      </c>
      <c r="D1301" s="833" t="s">
        <v>2866</v>
      </c>
      <c r="E1301" s="834" t="s">
        <v>1492</v>
      </c>
      <c r="F1301" s="832" t="s">
        <v>1463</v>
      </c>
      <c r="G1301" s="832" t="s">
        <v>1637</v>
      </c>
      <c r="H1301" s="832" t="s">
        <v>577</v>
      </c>
      <c r="I1301" s="832" t="s">
        <v>1638</v>
      </c>
      <c r="J1301" s="832" t="s">
        <v>1058</v>
      </c>
      <c r="K1301" s="832" t="s">
        <v>1639</v>
      </c>
      <c r="L1301" s="835">
        <v>48.09</v>
      </c>
      <c r="M1301" s="835">
        <v>48.09</v>
      </c>
      <c r="N1301" s="832">
        <v>1</v>
      </c>
      <c r="O1301" s="836">
        <v>0.5</v>
      </c>
      <c r="P1301" s="835">
        <v>48.09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13</v>
      </c>
      <c r="B1302" s="832" t="s">
        <v>1462</v>
      </c>
      <c r="C1302" s="832" t="s">
        <v>1466</v>
      </c>
      <c r="D1302" s="833" t="s">
        <v>2866</v>
      </c>
      <c r="E1302" s="834" t="s">
        <v>1492</v>
      </c>
      <c r="F1302" s="832" t="s">
        <v>1463</v>
      </c>
      <c r="G1302" s="832" t="s">
        <v>1637</v>
      </c>
      <c r="H1302" s="832" t="s">
        <v>577</v>
      </c>
      <c r="I1302" s="832" t="s">
        <v>1640</v>
      </c>
      <c r="J1302" s="832" t="s">
        <v>1058</v>
      </c>
      <c r="K1302" s="832" t="s">
        <v>1641</v>
      </c>
      <c r="L1302" s="835">
        <v>64.36</v>
      </c>
      <c r="M1302" s="835">
        <v>64.36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13</v>
      </c>
      <c r="B1303" s="832" t="s">
        <v>1462</v>
      </c>
      <c r="C1303" s="832" t="s">
        <v>1466</v>
      </c>
      <c r="D1303" s="833" t="s">
        <v>2866</v>
      </c>
      <c r="E1303" s="834" t="s">
        <v>1492</v>
      </c>
      <c r="F1303" s="832" t="s">
        <v>1463</v>
      </c>
      <c r="G1303" s="832" t="s">
        <v>1644</v>
      </c>
      <c r="H1303" s="832" t="s">
        <v>577</v>
      </c>
      <c r="I1303" s="832" t="s">
        <v>1898</v>
      </c>
      <c r="J1303" s="832" t="s">
        <v>1899</v>
      </c>
      <c r="K1303" s="832" t="s">
        <v>1646</v>
      </c>
      <c r="L1303" s="835">
        <v>98.75</v>
      </c>
      <c r="M1303" s="835">
        <v>98.75</v>
      </c>
      <c r="N1303" s="832">
        <v>1</v>
      </c>
      <c r="O1303" s="836">
        <v>0.5</v>
      </c>
      <c r="P1303" s="835">
        <v>98.75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13</v>
      </c>
      <c r="B1304" s="832" t="s">
        <v>1462</v>
      </c>
      <c r="C1304" s="832" t="s">
        <v>1466</v>
      </c>
      <c r="D1304" s="833" t="s">
        <v>2866</v>
      </c>
      <c r="E1304" s="834" t="s">
        <v>1492</v>
      </c>
      <c r="F1304" s="832" t="s">
        <v>1463</v>
      </c>
      <c r="G1304" s="832" t="s">
        <v>1671</v>
      </c>
      <c r="H1304" s="832" t="s">
        <v>577</v>
      </c>
      <c r="I1304" s="832" t="s">
        <v>1813</v>
      </c>
      <c r="J1304" s="832" t="s">
        <v>770</v>
      </c>
      <c r="K1304" s="832" t="s">
        <v>1814</v>
      </c>
      <c r="L1304" s="835">
        <v>103.67</v>
      </c>
      <c r="M1304" s="835">
        <v>103.67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13</v>
      </c>
      <c r="B1305" s="832" t="s">
        <v>1462</v>
      </c>
      <c r="C1305" s="832" t="s">
        <v>1466</v>
      </c>
      <c r="D1305" s="833" t="s">
        <v>2866</v>
      </c>
      <c r="E1305" s="834" t="s">
        <v>1492</v>
      </c>
      <c r="F1305" s="832" t="s">
        <v>1463</v>
      </c>
      <c r="G1305" s="832" t="s">
        <v>2520</v>
      </c>
      <c r="H1305" s="832" t="s">
        <v>577</v>
      </c>
      <c r="I1305" s="832" t="s">
        <v>2521</v>
      </c>
      <c r="J1305" s="832" t="s">
        <v>850</v>
      </c>
      <c r="K1305" s="832" t="s">
        <v>851</v>
      </c>
      <c r="L1305" s="835">
        <v>0</v>
      </c>
      <c r="M1305" s="835">
        <v>0</v>
      </c>
      <c r="N1305" s="832">
        <v>1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13</v>
      </c>
      <c r="B1306" s="832" t="s">
        <v>1462</v>
      </c>
      <c r="C1306" s="832" t="s">
        <v>1466</v>
      </c>
      <c r="D1306" s="833" t="s">
        <v>2866</v>
      </c>
      <c r="E1306" s="834" t="s">
        <v>1499</v>
      </c>
      <c r="F1306" s="832" t="s">
        <v>1463</v>
      </c>
      <c r="G1306" s="832" t="s">
        <v>2562</v>
      </c>
      <c r="H1306" s="832" t="s">
        <v>577</v>
      </c>
      <c r="I1306" s="832" t="s">
        <v>2563</v>
      </c>
      <c r="J1306" s="832" t="s">
        <v>2564</v>
      </c>
      <c r="K1306" s="832" t="s">
        <v>2565</v>
      </c>
      <c r="L1306" s="835">
        <v>254.83</v>
      </c>
      <c r="M1306" s="835">
        <v>509.66</v>
      </c>
      <c r="N1306" s="832">
        <v>2</v>
      </c>
      <c r="O1306" s="836">
        <v>1.5</v>
      </c>
      <c r="P1306" s="835">
        <v>254.83</v>
      </c>
      <c r="Q1306" s="837">
        <v>0.5</v>
      </c>
      <c r="R1306" s="832">
        <v>1</v>
      </c>
      <c r="S1306" s="837">
        <v>0.5</v>
      </c>
      <c r="T1306" s="836">
        <v>0.5</v>
      </c>
      <c r="U1306" s="838">
        <v>0.33333333333333331</v>
      </c>
    </row>
    <row r="1307" spans="1:21" ht="14.4" customHeight="1" x14ac:dyDescent="0.3">
      <c r="A1307" s="831">
        <v>13</v>
      </c>
      <c r="B1307" s="832" t="s">
        <v>1462</v>
      </c>
      <c r="C1307" s="832" t="s">
        <v>1466</v>
      </c>
      <c r="D1307" s="833" t="s">
        <v>2866</v>
      </c>
      <c r="E1307" s="834" t="s">
        <v>1499</v>
      </c>
      <c r="F1307" s="832" t="s">
        <v>1463</v>
      </c>
      <c r="G1307" s="832" t="s">
        <v>1589</v>
      </c>
      <c r="H1307" s="832" t="s">
        <v>577</v>
      </c>
      <c r="I1307" s="832" t="s">
        <v>1593</v>
      </c>
      <c r="J1307" s="832" t="s">
        <v>852</v>
      </c>
      <c r="K1307" s="832" t="s">
        <v>639</v>
      </c>
      <c r="L1307" s="835">
        <v>42.05</v>
      </c>
      <c r="M1307" s="835">
        <v>42.05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13</v>
      </c>
      <c r="B1308" s="832" t="s">
        <v>1462</v>
      </c>
      <c r="C1308" s="832" t="s">
        <v>1466</v>
      </c>
      <c r="D1308" s="833" t="s">
        <v>2866</v>
      </c>
      <c r="E1308" s="834" t="s">
        <v>1499</v>
      </c>
      <c r="F1308" s="832" t="s">
        <v>1463</v>
      </c>
      <c r="G1308" s="832" t="s">
        <v>2036</v>
      </c>
      <c r="H1308" s="832" t="s">
        <v>577</v>
      </c>
      <c r="I1308" s="832" t="s">
        <v>2632</v>
      </c>
      <c r="J1308" s="832" t="s">
        <v>2633</v>
      </c>
      <c r="K1308" s="832" t="s">
        <v>2634</v>
      </c>
      <c r="L1308" s="835">
        <v>72.64</v>
      </c>
      <c r="M1308" s="835">
        <v>72.64</v>
      </c>
      <c r="N1308" s="832">
        <v>1</v>
      </c>
      <c r="O1308" s="836">
        <v>0.5</v>
      </c>
      <c r="P1308" s="835">
        <v>72.64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13</v>
      </c>
      <c r="B1309" s="832" t="s">
        <v>1462</v>
      </c>
      <c r="C1309" s="832" t="s">
        <v>1466</v>
      </c>
      <c r="D1309" s="833" t="s">
        <v>2866</v>
      </c>
      <c r="E1309" s="834" t="s">
        <v>1499</v>
      </c>
      <c r="F1309" s="832" t="s">
        <v>1463</v>
      </c>
      <c r="G1309" s="832" t="s">
        <v>1637</v>
      </c>
      <c r="H1309" s="832" t="s">
        <v>577</v>
      </c>
      <c r="I1309" s="832" t="s">
        <v>1640</v>
      </c>
      <c r="J1309" s="832" t="s">
        <v>1058</v>
      </c>
      <c r="K1309" s="832" t="s">
        <v>1641</v>
      </c>
      <c r="L1309" s="835">
        <v>64.36</v>
      </c>
      <c r="M1309" s="835">
        <v>64.36</v>
      </c>
      <c r="N1309" s="832">
        <v>1</v>
      </c>
      <c r="O1309" s="836">
        <v>1</v>
      </c>
      <c r="P1309" s="835">
        <v>64.36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13</v>
      </c>
      <c r="B1310" s="832" t="s">
        <v>1462</v>
      </c>
      <c r="C1310" s="832" t="s">
        <v>1466</v>
      </c>
      <c r="D1310" s="833" t="s">
        <v>2866</v>
      </c>
      <c r="E1310" s="834" t="s">
        <v>1499</v>
      </c>
      <c r="F1310" s="832" t="s">
        <v>1463</v>
      </c>
      <c r="G1310" s="832" t="s">
        <v>1637</v>
      </c>
      <c r="H1310" s="832" t="s">
        <v>577</v>
      </c>
      <c r="I1310" s="832" t="s">
        <v>1642</v>
      </c>
      <c r="J1310" s="832" t="s">
        <v>1077</v>
      </c>
      <c r="K1310" s="832" t="s">
        <v>1643</v>
      </c>
      <c r="L1310" s="835">
        <v>89.91</v>
      </c>
      <c r="M1310" s="835">
        <v>89.91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13</v>
      </c>
      <c r="B1311" s="832" t="s">
        <v>1462</v>
      </c>
      <c r="C1311" s="832" t="s">
        <v>1466</v>
      </c>
      <c r="D1311" s="833" t="s">
        <v>2866</v>
      </c>
      <c r="E1311" s="834" t="s">
        <v>1499</v>
      </c>
      <c r="F1311" s="832" t="s">
        <v>1463</v>
      </c>
      <c r="G1311" s="832" t="s">
        <v>1644</v>
      </c>
      <c r="H1311" s="832" t="s">
        <v>577</v>
      </c>
      <c r="I1311" s="832" t="s">
        <v>1645</v>
      </c>
      <c r="J1311" s="832" t="s">
        <v>1065</v>
      </c>
      <c r="K1311" s="832" t="s">
        <v>1646</v>
      </c>
      <c r="L1311" s="835">
        <v>98.75</v>
      </c>
      <c r="M1311" s="835">
        <v>98.75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13</v>
      </c>
      <c r="B1312" s="832" t="s">
        <v>1462</v>
      </c>
      <c r="C1312" s="832" t="s">
        <v>1466</v>
      </c>
      <c r="D1312" s="833" t="s">
        <v>2866</v>
      </c>
      <c r="E1312" s="834" t="s">
        <v>1499</v>
      </c>
      <c r="F1312" s="832" t="s">
        <v>1463</v>
      </c>
      <c r="G1312" s="832" t="s">
        <v>1913</v>
      </c>
      <c r="H1312" s="832" t="s">
        <v>577</v>
      </c>
      <c r="I1312" s="832" t="s">
        <v>2607</v>
      </c>
      <c r="J1312" s="832" t="s">
        <v>841</v>
      </c>
      <c r="K1312" s="832" t="s">
        <v>2588</v>
      </c>
      <c r="L1312" s="835">
        <v>0</v>
      </c>
      <c r="M1312" s="835">
        <v>0</v>
      </c>
      <c r="N1312" s="832">
        <v>3</v>
      </c>
      <c r="O1312" s="836">
        <v>2</v>
      </c>
      <c r="P1312" s="835">
        <v>0</v>
      </c>
      <c r="Q1312" s="837"/>
      <c r="R1312" s="832">
        <v>2</v>
      </c>
      <c r="S1312" s="837">
        <v>0.66666666666666663</v>
      </c>
      <c r="T1312" s="836">
        <v>1.5</v>
      </c>
      <c r="U1312" s="838">
        <v>0.75</v>
      </c>
    </row>
    <row r="1313" spans="1:21" ht="14.4" customHeight="1" x14ac:dyDescent="0.3">
      <c r="A1313" s="831">
        <v>13</v>
      </c>
      <c r="B1313" s="832" t="s">
        <v>1462</v>
      </c>
      <c r="C1313" s="832" t="s">
        <v>1466</v>
      </c>
      <c r="D1313" s="833" t="s">
        <v>2866</v>
      </c>
      <c r="E1313" s="834" t="s">
        <v>1499</v>
      </c>
      <c r="F1313" s="832" t="s">
        <v>1463</v>
      </c>
      <c r="G1313" s="832" t="s">
        <v>1927</v>
      </c>
      <c r="H1313" s="832" t="s">
        <v>612</v>
      </c>
      <c r="I1313" s="832" t="s">
        <v>2635</v>
      </c>
      <c r="J1313" s="832" t="s">
        <v>753</v>
      </c>
      <c r="K1313" s="832" t="s">
        <v>2636</v>
      </c>
      <c r="L1313" s="835">
        <v>2309.36</v>
      </c>
      <c r="M1313" s="835">
        <v>2309.36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13</v>
      </c>
      <c r="B1314" s="832" t="s">
        <v>1462</v>
      </c>
      <c r="C1314" s="832" t="s">
        <v>1466</v>
      </c>
      <c r="D1314" s="833" t="s">
        <v>2866</v>
      </c>
      <c r="E1314" s="834" t="s">
        <v>1499</v>
      </c>
      <c r="F1314" s="832" t="s">
        <v>1463</v>
      </c>
      <c r="G1314" s="832" t="s">
        <v>1671</v>
      </c>
      <c r="H1314" s="832" t="s">
        <v>577</v>
      </c>
      <c r="I1314" s="832" t="s">
        <v>1813</v>
      </c>
      <c r="J1314" s="832" t="s">
        <v>770</v>
      </c>
      <c r="K1314" s="832" t="s">
        <v>1814</v>
      </c>
      <c r="L1314" s="835">
        <v>103.67</v>
      </c>
      <c r="M1314" s="835">
        <v>311.01</v>
      </c>
      <c r="N1314" s="832">
        <v>3</v>
      </c>
      <c r="O1314" s="836">
        <v>2</v>
      </c>
      <c r="P1314" s="835">
        <v>311.01</v>
      </c>
      <c r="Q1314" s="837">
        <v>1</v>
      </c>
      <c r="R1314" s="832">
        <v>3</v>
      </c>
      <c r="S1314" s="837">
        <v>1</v>
      </c>
      <c r="T1314" s="836">
        <v>2</v>
      </c>
      <c r="U1314" s="838">
        <v>1</v>
      </c>
    </row>
    <row r="1315" spans="1:21" ht="14.4" customHeight="1" x14ac:dyDescent="0.3">
      <c r="A1315" s="831">
        <v>13</v>
      </c>
      <c r="B1315" s="832" t="s">
        <v>1462</v>
      </c>
      <c r="C1315" s="832" t="s">
        <v>1466</v>
      </c>
      <c r="D1315" s="833" t="s">
        <v>2866</v>
      </c>
      <c r="E1315" s="834" t="s">
        <v>1499</v>
      </c>
      <c r="F1315" s="832" t="s">
        <v>1463</v>
      </c>
      <c r="G1315" s="832" t="s">
        <v>1671</v>
      </c>
      <c r="H1315" s="832" t="s">
        <v>577</v>
      </c>
      <c r="I1315" s="832" t="s">
        <v>2064</v>
      </c>
      <c r="J1315" s="832" t="s">
        <v>770</v>
      </c>
      <c r="K1315" s="832" t="s">
        <v>1812</v>
      </c>
      <c r="L1315" s="835">
        <v>16.12</v>
      </c>
      <c r="M1315" s="835">
        <v>16.12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13</v>
      </c>
      <c r="B1316" s="832" t="s">
        <v>1462</v>
      </c>
      <c r="C1316" s="832" t="s">
        <v>1466</v>
      </c>
      <c r="D1316" s="833" t="s">
        <v>2866</v>
      </c>
      <c r="E1316" s="834" t="s">
        <v>1499</v>
      </c>
      <c r="F1316" s="832" t="s">
        <v>1463</v>
      </c>
      <c r="G1316" s="832" t="s">
        <v>1941</v>
      </c>
      <c r="H1316" s="832" t="s">
        <v>577</v>
      </c>
      <c r="I1316" s="832" t="s">
        <v>1942</v>
      </c>
      <c r="J1316" s="832" t="s">
        <v>608</v>
      </c>
      <c r="K1316" s="832" t="s">
        <v>1943</v>
      </c>
      <c r="L1316" s="835">
        <v>52.61</v>
      </c>
      <c r="M1316" s="835">
        <v>52.61</v>
      </c>
      <c r="N1316" s="832">
        <v>1</v>
      </c>
      <c r="O1316" s="836">
        <v>1</v>
      </c>
      <c r="P1316" s="835">
        <v>52.61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13</v>
      </c>
      <c r="B1317" s="832" t="s">
        <v>1462</v>
      </c>
      <c r="C1317" s="832" t="s">
        <v>1466</v>
      </c>
      <c r="D1317" s="833" t="s">
        <v>2866</v>
      </c>
      <c r="E1317" s="834" t="s">
        <v>1499</v>
      </c>
      <c r="F1317" s="832" t="s">
        <v>1463</v>
      </c>
      <c r="G1317" s="832" t="s">
        <v>1682</v>
      </c>
      <c r="H1317" s="832" t="s">
        <v>577</v>
      </c>
      <c r="I1317" s="832" t="s">
        <v>1683</v>
      </c>
      <c r="J1317" s="832" t="s">
        <v>1684</v>
      </c>
      <c r="K1317" s="832" t="s">
        <v>1685</v>
      </c>
      <c r="L1317" s="835">
        <v>87.67</v>
      </c>
      <c r="M1317" s="835">
        <v>175.34</v>
      </c>
      <c r="N1317" s="832">
        <v>2</v>
      </c>
      <c r="O1317" s="836">
        <v>1</v>
      </c>
      <c r="P1317" s="835">
        <v>87.67</v>
      </c>
      <c r="Q1317" s="837">
        <v>0.5</v>
      </c>
      <c r="R1317" s="832">
        <v>1</v>
      </c>
      <c r="S1317" s="837">
        <v>0.5</v>
      </c>
      <c r="T1317" s="836">
        <v>0.5</v>
      </c>
      <c r="U1317" s="838">
        <v>0.5</v>
      </c>
    </row>
    <row r="1318" spans="1:21" ht="14.4" customHeight="1" x14ac:dyDescent="0.3">
      <c r="A1318" s="831">
        <v>13</v>
      </c>
      <c r="B1318" s="832" t="s">
        <v>1462</v>
      </c>
      <c r="C1318" s="832" t="s">
        <v>1466</v>
      </c>
      <c r="D1318" s="833" t="s">
        <v>2866</v>
      </c>
      <c r="E1318" s="834" t="s">
        <v>1499</v>
      </c>
      <c r="F1318" s="832" t="s">
        <v>1463</v>
      </c>
      <c r="G1318" s="832" t="s">
        <v>2517</v>
      </c>
      <c r="H1318" s="832" t="s">
        <v>612</v>
      </c>
      <c r="I1318" s="832" t="s">
        <v>2637</v>
      </c>
      <c r="J1318" s="832" t="s">
        <v>2519</v>
      </c>
      <c r="K1318" s="832" t="s">
        <v>2638</v>
      </c>
      <c r="L1318" s="835">
        <v>10.34</v>
      </c>
      <c r="M1318" s="835">
        <v>10.34</v>
      </c>
      <c r="N1318" s="832">
        <v>1</v>
      </c>
      <c r="O1318" s="836">
        <v>1</v>
      </c>
      <c r="P1318" s="835">
        <v>10.34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13</v>
      </c>
      <c r="B1319" s="832" t="s">
        <v>1462</v>
      </c>
      <c r="C1319" s="832" t="s">
        <v>1466</v>
      </c>
      <c r="D1319" s="833" t="s">
        <v>2866</v>
      </c>
      <c r="E1319" s="834" t="s">
        <v>1499</v>
      </c>
      <c r="F1319" s="832" t="s">
        <v>1463</v>
      </c>
      <c r="G1319" s="832" t="s">
        <v>1961</v>
      </c>
      <c r="H1319" s="832" t="s">
        <v>612</v>
      </c>
      <c r="I1319" s="832" t="s">
        <v>1359</v>
      </c>
      <c r="J1319" s="832" t="s">
        <v>881</v>
      </c>
      <c r="K1319" s="832" t="s">
        <v>1360</v>
      </c>
      <c r="L1319" s="835">
        <v>0</v>
      </c>
      <c r="M1319" s="835">
        <v>0</v>
      </c>
      <c r="N1319" s="832">
        <v>1</v>
      </c>
      <c r="O1319" s="836">
        <v>1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13</v>
      </c>
      <c r="B1320" s="832" t="s">
        <v>1462</v>
      </c>
      <c r="C1320" s="832" t="s">
        <v>1466</v>
      </c>
      <c r="D1320" s="833" t="s">
        <v>2866</v>
      </c>
      <c r="E1320" s="834" t="s">
        <v>1499</v>
      </c>
      <c r="F1320" s="832" t="s">
        <v>1463</v>
      </c>
      <c r="G1320" s="832" t="s">
        <v>2520</v>
      </c>
      <c r="H1320" s="832" t="s">
        <v>577</v>
      </c>
      <c r="I1320" s="832" t="s">
        <v>2521</v>
      </c>
      <c r="J1320" s="832" t="s">
        <v>850</v>
      </c>
      <c r="K1320" s="832" t="s">
        <v>851</v>
      </c>
      <c r="L1320" s="835">
        <v>0</v>
      </c>
      <c r="M1320" s="835">
        <v>0</v>
      </c>
      <c r="N1320" s="832">
        <v>5</v>
      </c>
      <c r="O1320" s="836">
        <v>2</v>
      </c>
      <c r="P1320" s="835">
        <v>0</v>
      </c>
      <c r="Q1320" s="837"/>
      <c r="R1320" s="832">
        <v>1</v>
      </c>
      <c r="S1320" s="837">
        <v>0.2</v>
      </c>
      <c r="T1320" s="836">
        <v>0.5</v>
      </c>
      <c r="U1320" s="838">
        <v>0.25</v>
      </c>
    </row>
    <row r="1321" spans="1:21" ht="14.4" customHeight="1" x14ac:dyDescent="0.3">
      <c r="A1321" s="831">
        <v>13</v>
      </c>
      <c r="B1321" s="832" t="s">
        <v>1462</v>
      </c>
      <c r="C1321" s="832" t="s">
        <v>1466</v>
      </c>
      <c r="D1321" s="833" t="s">
        <v>2866</v>
      </c>
      <c r="E1321" s="834" t="s">
        <v>1499</v>
      </c>
      <c r="F1321" s="832" t="s">
        <v>1463</v>
      </c>
      <c r="G1321" s="832" t="s">
        <v>2520</v>
      </c>
      <c r="H1321" s="832" t="s">
        <v>577</v>
      </c>
      <c r="I1321" s="832" t="s">
        <v>2586</v>
      </c>
      <c r="J1321" s="832" t="s">
        <v>2587</v>
      </c>
      <c r="K1321" s="832" t="s">
        <v>2588</v>
      </c>
      <c r="L1321" s="835">
        <v>0</v>
      </c>
      <c r="M1321" s="835">
        <v>0</v>
      </c>
      <c r="N1321" s="832">
        <v>1</v>
      </c>
      <c r="O1321" s="836">
        <v>0.5</v>
      </c>
      <c r="P1321" s="835">
        <v>0</v>
      </c>
      <c r="Q1321" s="837"/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13</v>
      </c>
      <c r="B1322" s="832" t="s">
        <v>1462</v>
      </c>
      <c r="C1322" s="832" t="s">
        <v>1466</v>
      </c>
      <c r="D1322" s="833" t="s">
        <v>2866</v>
      </c>
      <c r="E1322" s="834" t="s">
        <v>1499</v>
      </c>
      <c r="F1322" s="832" t="s">
        <v>1463</v>
      </c>
      <c r="G1322" s="832" t="s">
        <v>2620</v>
      </c>
      <c r="H1322" s="832" t="s">
        <v>577</v>
      </c>
      <c r="I1322" s="832" t="s">
        <v>2639</v>
      </c>
      <c r="J1322" s="832" t="s">
        <v>980</v>
      </c>
      <c r="K1322" s="832" t="s">
        <v>2640</v>
      </c>
      <c r="L1322" s="835">
        <v>86.73</v>
      </c>
      <c r="M1322" s="835">
        <v>86.73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13</v>
      </c>
      <c r="B1323" s="832" t="s">
        <v>1462</v>
      </c>
      <c r="C1323" s="832" t="s">
        <v>1466</v>
      </c>
      <c r="D1323" s="833" t="s">
        <v>2866</v>
      </c>
      <c r="E1323" s="834" t="s">
        <v>1499</v>
      </c>
      <c r="F1323" s="832" t="s">
        <v>1463</v>
      </c>
      <c r="G1323" s="832" t="s">
        <v>1705</v>
      </c>
      <c r="H1323" s="832" t="s">
        <v>612</v>
      </c>
      <c r="I1323" s="832" t="s">
        <v>1396</v>
      </c>
      <c r="J1323" s="832" t="s">
        <v>668</v>
      </c>
      <c r="K1323" s="832" t="s">
        <v>1397</v>
      </c>
      <c r="L1323" s="835">
        <v>0</v>
      </c>
      <c r="M1323" s="835">
        <v>0</v>
      </c>
      <c r="N1323" s="832">
        <v>1</v>
      </c>
      <c r="O1323" s="836">
        <v>1</v>
      </c>
      <c r="P1323" s="835"/>
      <c r="Q1323" s="837"/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13</v>
      </c>
      <c r="B1324" s="832" t="s">
        <v>1462</v>
      </c>
      <c r="C1324" s="832" t="s">
        <v>1466</v>
      </c>
      <c r="D1324" s="833" t="s">
        <v>2866</v>
      </c>
      <c r="E1324" s="834" t="s">
        <v>1499</v>
      </c>
      <c r="F1324" s="832" t="s">
        <v>1463</v>
      </c>
      <c r="G1324" s="832" t="s">
        <v>1705</v>
      </c>
      <c r="H1324" s="832" t="s">
        <v>612</v>
      </c>
      <c r="I1324" s="832" t="s">
        <v>1398</v>
      </c>
      <c r="J1324" s="832" t="s">
        <v>665</v>
      </c>
      <c r="K1324" s="832" t="s">
        <v>1399</v>
      </c>
      <c r="L1324" s="835">
        <v>0</v>
      </c>
      <c r="M1324" s="835">
        <v>0</v>
      </c>
      <c r="N1324" s="832">
        <v>1</v>
      </c>
      <c r="O1324" s="836">
        <v>0.5</v>
      </c>
      <c r="P1324" s="835">
        <v>0</v>
      </c>
      <c r="Q1324" s="837"/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13</v>
      </c>
      <c r="B1325" s="832" t="s">
        <v>1462</v>
      </c>
      <c r="C1325" s="832" t="s">
        <v>1466</v>
      </c>
      <c r="D1325" s="833" t="s">
        <v>2866</v>
      </c>
      <c r="E1325" s="834" t="s">
        <v>1499</v>
      </c>
      <c r="F1325" s="832" t="s">
        <v>1463</v>
      </c>
      <c r="G1325" s="832" t="s">
        <v>1705</v>
      </c>
      <c r="H1325" s="832" t="s">
        <v>612</v>
      </c>
      <c r="I1325" s="832" t="s">
        <v>1400</v>
      </c>
      <c r="J1325" s="832" t="s">
        <v>665</v>
      </c>
      <c r="K1325" s="832" t="s">
        <v>1401</v>
      </c>
      <c r="L1325" s="835">
        <v>0</v>
      </c>
      <c r="M1325" s="835">
        <v>0</v>
      </c>
      <c r="N1325" s="832">
        <v>3</v>
      </c>
      <c r="O1325" s="836">
        <v>1</v>
      </c>
      <c r="P1325" s="835"/>
      <c r="Q1325" s="837"/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13</v>
      </c>
      <c r="B1326" s="832" t="s">
        <v>1462</v>
      </c>
      <c r="C1326" s="832" t="s">
        <v>1466</v>
      </c>
      <c r="D1326" s="833" t="s">
        <v>2866</v>
      </c>
      <c r="E1326" s="834" t="s">
        <v>1499</v>
      </c>
      <c r="F1326" s="832" t="s">
        <v>1463</v>
      </c>
      <c r="G1326" s="832" t="s">
        <v>1714</v>
      </c>
      <c r="H1326" s="832" t="s">
        <v>612</v>
      </c>
      <c r="I1326" s="832" t="s">
        <v>1308</v>
      </c>
      <c r="J1326" s="832" t="s">
        <v>1029</v>
      </c>
      <c r="K1326" s="832" t="s">
        <v>1309</v>
      </c>
      <c r="L1326" s="835">
        <v>154.36000000000001</v>
      </c>
      <c r="M1326" s="835">
        <v>308.72000000000003</v>
      </c>
      <c r="N1326" s="832">
        <v>2</v>
      </c>
      <c r="O1326" s="836">
        <v>1.5</v>
      </c>
      <c r="P1326" s="835">
        <v>308.72000000000003</v>
      </c>
      <c r="Q1326" s="837">
        <v>1</v>
      </c>
      <c r="R1326" s="832">
        <v>2</v>
      </c>
      <c r="S1326" s="837">
        <v>1</v>
      </c>
      <c r="T1326" s="836">
        <v>1.5</v>
      </c>
      <c r="U1326" s="838">
        <v>1</v>
      </c>
    </row>
    <row r="1327" spans="1:21" ht="14.4" customHeight="1" x14ac:dyDescent="0.3">
      <c r="A1327" s="831">
        <v>13</v>
      </c>
      <c r="B1327" s="832" t="s">
        <v>1462</v>
      </c>
      <c r="C1327" s="832" t="s">
        <v>1466</v>
      </c>
      <c r="D1327" s="833" t="s">
        <v>2866</v>
      </c>
      <c r="E1327" s="834" t="s">
        <v>1483</v>
      </c>
      <c r="F1327" s="832" t="s">
        <v>1463</v>
      </c>
      <c r="G1327" s="832" t="s">
        <v>1714</v>
      </c>
      <c r="H1327" s="832" t="s">
        <v>612</v>
      </c>
      <c r="I1327" s="832" t="s">
        <v>1308</v>
      </c>
      <c r="J1327" s="832" t="s">
        <v>1029</v>
      </c>
      <c r="K1327" s="832" t="s">
        <v>1309</v>
      </c>
      <c r="L1327" s="835">
        <v>154.36000000000001</v>
      </c>
      <c r="M1327" s="835">
        <v>154.36000000000001</v>
      </c>
      <c r="N1327" s="832">
        <v>1</v>
      </c>
      <c r="O1327" s="836">
        <v>1</v>
      </c>
      <c r="P1327" s="835">
        <v>154.36000000000001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13</v>
      </c>
      <c r="B1328" s="832" t="s">
        <v>1462</v>
      </c>
      <c r="C1328" s="832" t="s">
        <v>1466</v>
      </c>
      <c r="D1328" s="833" t="s">
        <v>2866</v>
      </c>
      <c r="E1328" s="834" t="s">
        <v>1483</v>
      </c>
      <c r="F1328" s="832" t="s">
        <v>1463</v>
      </c>
      <c r="G1328" s="832" t="s">
        <v>1714</v>
      </c>
      <c r="H1328" s="832" t="s">
        <v>577</v>
      </c>
      <c r="I1328" s="832" t="s">
        <v>1727</v>
      </c>
      <c r="J1328" s="832" t="s">
        <v>1029</v>
      </c>
      <c r="K1328" s="832" t="s">
        <v>1309</v>
      </c>
      <c r="L1328" s="835">
        <v>154.36000000000001</v>
      </c>
      <c r="M1328" s="835">
        <v>154.36000000000001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13</v>
      </c>
      <c r="B1329" s="832" t="s">
        <v>1462</v>
      </c>
      <c r="C1329" s="832" t="s">
        <v>1466</v>
      </c>
      <c r="D1329" s="833" t="s">
        <v>2866</v>
      </c>
      <c r="E1329" s="834" t="s">
        <v>1483</v>
      </c>
      <c r="F1329" s="832" t="s">
        <v>1463</v>
      </c>
      <c r="G1329" s="832" t="s">
        <v>1714</v>
      </c>
      <c r="H1329" s="832" t="s">
        <v>577</v>
      </c>
      <c r="I1329" s="832" t="s">
        <v>2297</v>
      </c>
      <c r="J1329" s="832" t="s">
        <v>1029</v>
      </c>
      <c r="K1329" s="832" t="s">
        <v>1309</v>
      </c>
      <c r="L1329" s="835">
        <v>154.36000000000001</v>
      </c>
      <c r="M1329" s="835">
        <v>154.36000000000001</v>
      </c>
      <c r="N1329" s="832">
        <v>1</v>
      </c>
      <c r="O1329" s="836"/>
      <c r="P1329" s="835"/>
      <c r="Q1329" s="837">
        <v>0</v>
      </c>
      <c r="R1329" s="832"/>
      <c r="S1329" s="837">
        <v>0</v>
      </c>
      <c r="T1329" s="836"/>
      <c r="U1329" s="838"/>
    </row>
    <row r="1330" spans="1:21" ht="14.4" customHeight="1" x14ac:dyDescent="0.3">
      <c r="A1330" s="831">
        <v>13</v>
      </c>
      <c r="B1330" s="832" t="s">
        <v>1462</v>
      </c>
      <c r="C1330" s="832" t="s">
        <v>1470</v>
      </c>
      <c r="D1330" s="833" t="s">
        <v>2867</v>
      </c>
      <c r="E1330" s="834" t="s">
        <v>1481</v>
      </c>
      <c r="F1330" s="832" t="s">
        <v>1463</v>
      </c>
      <c r="G1330" s="832" t="s">
        <v>1524</v>
      </c>
      <c r="H1330" s="832" t="s">
        <v>612</v>
      </c>
      <c r="I1330" s="832" t="s">
        <v>1528</v>
      </c>
      <c r="J1330" s="832" t="s">
        <v>1526</v>
      </c>
      <c r="K1330" s="832" t="s">
        <v>1407</v>
      </c>
      <c r="L1330" s="835">
        <v>129.75</v>
      </c>
      <c r="M1330" s="835">
        <v>778.5</v>
      </c>
      <c r="N1330" s="832">
        <v>6</v>
      </c>
      <c r="O1330" s="836">
        <v>1</v>
      </c>
      <c r="P1330" s="835">
        <v>778.5</v>
      </c>
      <c r="Q1330" s="837">
        <v>1</v>
      </c>
      <c r="R1330" s="832">
        <v>6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13</v>
      </c>
      <c r="B1331" s="832" t="s">
        <v>1462</v>
      </c>
      <c r="C1331" s="832" t="s">
        <v>1470</v>
      </c>
      <c r="D1331" s="833" t="s">
        <v>2867</v>
      </c>
      <c r="E1331" s="834" t="s">
        <v>1481</v>
      </c>
      <c r="F1331" s="832" t="s">
        <v>1463</v>
      </c>
      <c r="G1331" s="832" t="s">
        <v>1589</v>
      </c>
      <c r="H1331" s="832" t="s">
        <v>577</v>
      </c>
      <c r="I1331" s="832" t="s">
        <v>1593</v>
      </c>
      <c r="J1331" s="832" t="s">
        <v>852</v>
      </c>
      <c r="K1331" s="832" t="s">
        <v>639</v>
      </c>
      <c r="L1331" s="835">
        <v>42.05</v>
      </c>
      <c r="M1331" s="835">
        <v>42.05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13</v>
      </c>
      <c r="B1332" s="832" t="s">
        <v>1462</v>
      </c>
      <c r="C1332" s="832" t="s">
        <v>1470</v>
      </c>
      <c r="D1332" s="833" t="s">
        <v>2867</v>
      </c>
      <c r="E1332" s="834" t="s">
        <v>1481</v>
      </c>
      <c r="F1332" s="832" t="s">
        <v>1463</v>
      </c>
      <c r="G1332" s="832" t="s">
        <v>1774</v>
      </c>
      <c r="H1332" s="832" t="s">
        <v>577</v>
      </c>
      <c r="I1332" s="832" t="s">
        <v>1775</v>
      </c>
      <c r="J1332" s="832" t="s">
        <v>1776</v>
      </c>
      <c r="K1332" s="832" t="s">
        <v>1777</v>
      </c>
      <c r="L1332" s="835">
        <v>0</v>
      </c>
      <c r="M1332" s="835">
        <v>0</v>
      </c>
      <c r="N1332" s="832">
        <v>1</v>
      </c>
      <c r="O1332" s="836">
        <v>1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13</v>
      </c>
      <c r="B1333" s="832" t="s">
        <v>1462</v>
      </c>
      <c r="C1333" s="832" t="s">
        <v>1470</v>
      </c>
      <c r="D1333" s="833" t="s">
        <v>2867</v>
      </c>
      <c r="E1333" s="834" t="s">
        <v>1481</v>
      </c>
      <c r="F1333" s="832" t="s">
        <v>1463</v>
      </c>
      <c r="G1333" s="832" t="s">
        <v>1671</v>
      </c>
      <c r="H1333" s="832" t="s">
        <v>577</v>
      </c>
      <c r="I1333" s="832" t="s">
        <v>1813</v>
      </c>
      <c r="J1333" s="832" t="s">
        <v>770</v>
      </c>
      <c r="K1333" s="832" t="s">
        <v>1814</v>
      </c>
      <c r="L1333" s="835">
        <v>103.67</v>
      </c>
      <c r="M1333" s="835">
        <v>207.34</v>
      </c>
      <c r="N1333" s="832">
        <v>2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13</v>
      </c>
      <c r="B1334" s="832" t="s">
        <v>1462</v>
      </c>
      <c r="C1334" s="832" t="s">
        <v>1470</v>
      </c>
      <c r="D1334" s="833" t="s">
        <v>2867</v>
      </c>
      <c r="E1334" s="834" t="s">
        <v>1481</v>
      </c>
      <c r="F1334" s="832" t="s">
        <v>1463</v>
      </c>
      <c r="G1334" s="832" t="s">
        <v>1698</v>
      </c>
      <c r="H1334" s="832" t="s">
        <v>577</v>
      </c>
      <c r="I1334" s="832" t="s">
        <v>1699</v>
      </c>
      <c r="J1334" s="832" t="s">
        <v>958</v>
      </c>
      <c r="K1334" s="832" t="s">
        <v>1700</v>
      </c>
      <c r="L1334" s="835">
        <v>98.2</v>
      </c>
      <c r="M1334" s="835">
        <v>98.2</v>
      </c>
      <c r="N1334" s="832">
        <v>1</v>
      </c>
      <c r="O1334" s="836"/>
      <c r="P1334" s="835">
        <v>98.2</v>
      </c>
      <c r="Q1334" s="837">
        <v>1</v>
      </c>
      <c r="R1334" s="832">
        <v>1</v>
      </c>
      <c r="S1334" s="837">
        <v>1</v>
      </c>
      <c r="T1334" s="836"/>
      <c r="U1334" s="838"/>
    </row>
    <row r="1335" spans="1:21" ht="14.4" customHeight="1" x14ac:dyDescent="0.3">
      <c r="A1335" s="831">
        <v>13</v>
      </c>
      <c r="B1335" s="832" t="s">
        <v>1462</v>
      </c>
      <c r="C1335" s="832" t="s">
        <v>1470</v>
      </c>
      <c r="D1335" s="833" t="s">
        <v>2867</v>
      </c>
      <c r="E1335" s="834" t="s">
        <v>1481</v>
      </c>
      <c r="F1335" s="832" t="s">
        <v>1463</v>
      </c>
      <c r="G1335" s="832" t="s">
        <v>2091</v>
      </c>
      <c r="H1335" s="832" t="s">
        <v>612</v>
      </c>
      <c r="I1335" s="832" t="s">
        <v>1196</v>
      </c>
      <c r="J1335" s="832" t="s">
        <v>1197</v>
      </c>
      <c r="K1335" s="832" t="s">
        <v>1198</v>
      </c>
      <c r="L1335" s="835">
        <v>414.07</v>
      </c>
      <c r="M1335" s="835">
        <v>828.14</v>
      </c>
      <c r="N1335" s="832">
        <v>2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13</v>
      </c>
      <c r="B1336" s="832" t="s">
        <v>1462</v>
      </c>
      <c r="C1336" s="832" t="s">
        <v>1470</v>
      </c>
      <c r="D1336" s="833" t="s">
        <v>2867</v>
      </c>
      <c r="E1336" s="834" t="s">
        <v>1489</v>
      </c>
      <c r="F1336" s="832" t="s">
        <v>1463</v>
      </c>
      <c r="G1336" s="832" t="s">
        <v>2641</v>
      </c>
      <c r="H1336" s="832" t="s">
        <v>577</v>
      </c>
      <c r="I1336" s="832" t="s">
        <v>2642</v>
      </c>
      <c r="J1336" s="832" t="s">
        <v>2643</v>
      </c>
      <c r="K1336" s="832" t="s">
        <v>2644</v>
      </c>
      <c r="L1336" s="835">
        <v>109.97</v>
      </c>
      <c r="M1336" s="835">
        <v>219.94</v>
      </c>
      <c r="N1336" s="832">
        <v>2</v>
      </c>
      <c r="O1336" s="836">
        <v>1.5</v>
      </c>
      <c r="P1336" s="835">
        <v>219.94</v>
      </c>
      <c r="Q1336" s="837">
        <v>1</v>
      </c>
      <c r="R1336" s="832">
        <v>2</v>
      </c>
      <c r="S1336" s="837">
        <v>1</v>
      </c>
      <c r="T1336" s="836">
        <v>1.5</v>
      </c>
      <c r="U1336" s="838">
        <v>1</v>
      </c>
    </row>
    <row r="1337" spans="1:21" ht="14.4" customHeight="1" x14ac:dyDescent="0.3">
      <c r="A1337" s="831">
        <v>13</v>
      </c>
      <c r="B1337" s="832" t="s">
        <v>1462</v>
      </c>
      <c r="C1337" s="832" t="s">
        <v>1470</v>
      </c>
      <c r="D1337" s="833" t="s">
        <v>2867</v>
      </c>
      <c r="E1337" s="834" t="s">
        <v>1489</v>
      </c>
      <c r="F1337" s="832" t="s">
        <v>1463</v>
      </c>
      <c r="G1337" s="832" t="s">
        <v>1514</v>
      </c>
      <c r="H1337" s="832" t="s">
        <v>612</v>
      </c>
      <c r="I1337" s="832" t="s">
        <v>1515</v>
      </c>
      <c r="J1337" s="832" t="s">
        <v>1516</v>
      </c>
      <c r="K1337" s="832" t="s">
        <v>1517</v>
      </c>
      <c r="L1337" s="835">
        <v>119.7</v>
      </c>
      <c r="M1337" s="835">
        <v>1675.8000000000002</v>
      </c>
      <c r="N1337" s="832">
        <v>14</v>
      </c>
      <c r="O1337" s="836">
        <v>4.5</v>
      </c>
      <c r="P1337" s="835">
        <v>1436.4</v>
      </c>
      <c r="Q1337" s="837">
        <v>0.8571428571428571</v>
      </c>
      <c r="R1337" s="832">
        <v>12</v>
      </c>
      <c r="S1337" s="837">
        <v>0.8571428571428571</v>
      </c>
      <c r="T1337" s="836">
        <v>3.5</v>
      </c>
      <c r="U1337" s="838">
        <v>0.77777777777777779</v>
      </c>
    </row>
    <row r="1338" spans="1:21" ht="14.4" customHeight="1" x14ac:dyDescent="0.3">
      <c r="A1338" s="831">
        <v>13</v>
      </c>
      <c r="B1338" s="832" t="s">
        <v>1462</v>
      </c>
      <c r="C1338" s="832" t="s">
        <v>1470</v>
      </c>
      <c r="D1338" s="833" t="s">
        <v>2867</v>
      </c>
      <c r="E1338" s="834" t="s">
        <v>1489</v>
      </c>
      <c r="F1338" s="832" t="s">
        <v>1463</v>
      </c>
      <c r="G1338" s="832" t="s">
        <v>1514</v>
      </c>
      <c r="H1338" s="832" t="s">
        <v>612</v>
      </c>
      <c r="I1338" s="832" t="s">
        <v>1515</v>
      </c>
      <c r="J1338" s="832" t="s">
        <v>1516</v>
      </c>
      <c r="K1338" s="832" t="s">
        <v>1517</v>
      </c>
      <c r="L1338" s="835">
        <v>70.540000000000006</v>
      </c>
      <c r="M1338" s="835">
        <v>775.94</v>
      </c>
      <c r="N1338" s="832">
        <v>11</v>
      </c>
      <c r="O1338" s="836">
        <v>4</v>
      </c>
      <c r="P1338" s="835">
        <v>634.86</v>
      </c>
      <c r="Q1338" s="837">
        <v>0.81818181818181812</v>
      </c>
      <c r="R1338" s="832">
        <v>9</v>
      </c>
      <c r="S1338" s="837">
        <v>0.81818181818181823</v>
      </c>
      <c r="T1338" s="836">
        <v>3</v>
      </c>
      <c r="U1338" s="838">
        <v>0.75</v>
      </c>
    </row>
    <row r="1339" spans="1:21" ht="14.4" customHeight="1" x14ac:dyDescent="0.3">
      <c r="A1339" s="831">
        <v>13</v>
      </c>
      <c r="B1339" s="832" t="s">
        <v>1462</v>
      </c>
      <c r="C1339" s="832" t="s">
        <v>1470</v>
      </c>
      <c r="D1339" s="833" t="s">
        <v>2867</v>
      </c>
      <c r="E1339" s="834" t="s">
        <v>1489</v>
      </c>
      <c r="F1339" s="832" t="s">
        <v>1463</v>
      </c>
      <c r="G1339" s="832" t="s">
        <v>1524</v>
      </c>
      <c r="H1339" s="832" t="s">
        <v>577</v>
      </c>
      <c r="I1339" s="832" t="s">
        <v>2022</v>
      </c>
      <c r="J1339" s="832" t="s">
        <v>1537</v>
      </c>
      <c r="K1339" s="832" t="s">
        <v>1527</v>
      </c>
      <c r="L1339" s="835">
        <v>103.8</v>
      </c>
      <c r="M1339" s="835">
        <v>103.8</v>
      </c>
      <c r="N1339" s="832">
        <v>1</v>
      </c>
      <c r="O1339" s="836">
        <v>1</v>
      </c>
      <c r="P1339" s="835">
        <v>103.8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13</v>
      </c>
      <c r="B1340" s="832" t="s">
        <v>1462</v>
      </c>
      <c r="C1340" s="832" t="s">
        <v>1470</v>
      </c>
      <c r="D1340" s="833" t="s">
        <v>2867</v>
      </c>
      <c r="E1340" s="834" t="s">
        <v>1489</v>
      </c>
      <c r="F1340" s="832" t="s">
        <v>1463</v>
      </c>
      <c r="G1340" s="832" t="s">
        <v>1524</v>
      </c>
      <c r="H1340" s="832" t="s">
        <v>612</v>
      </c>
      <c r="I1340" s="832" t="s">
        <v>1525</v>
      </c>
      <c r="J1340" s="832" t="s">
        <v>1526</v>
      </c>
      <c r="K1340" s="832" t="s">
        <v>1527</v>
      </c>
      <c r="L1340" s="835">
        <v>103.8</v>
      </c>
      <c r="M1340" s="835">
        <v>10587.599999999999</v>
      </c>
      <c r="N1340" s="832">
        <v>102</v>
      </c>
      <c r="O1340" s="836">
        <v>33.5</v>
      </c>
      <c r="P1340" s="835">
        <v>5293.7999999999993</v>
      </c>
      <c r="Q1340" s="837">
        <v>0.5</v>
      </c>
      <c r="R1340" s="832">
        <v>51</v>
      </c>
      <c r="S1340" s="837">
        <v>0.5</v>
      </c>
      <c r="T1340" s="836">
        <v>17</v>
      </c>
      <c r="U1340" s="838">
        <v>0.5074626865671642</v>
      </c>
    </row>
    <row r="1341" spans="1:21" ht="14.4" customHeight="1" x14ac:dyDescent="0.3">
      <c r="A1341" s="831">
        <v>13</v>
      </c>
      <c r="B1341" s="832" t="s">
        <v>1462</v>
      </c>
      <c r="C1341" s="832" t="s">
        <v>1470</v>
      </c>
      <c r="D1341" s="833" t="s">
        <v>2867</v>
      </c>
      <c r="E1341" s="834" t="s">
        <v>1489</v>
      </c>
      <c r="F1341" s="832" t="s">
        <v>1463</v>
      </c>
      <c r="G1341" s="832" t="s">
        <v>1524</v>
      </c>
      <c r="H1341" s="832" t="s">
        <v>612</v>
      </c>
      <c r="I1341" s="832" t="s">
        <v>1528</v>
      </c>
      <c r="J1341" s="832" t="s">
        <v>1526</v>
      </c>
      <c r="K1341" s="832" t="s">
        <v>1407</v>
      </c>
      <c r="L1341" s="835">
        <v>129.75</v>
      </c>
      <c r="M1341" s="835">
        <v>1167.75</v>
      </c>
      <c r="N1341" s="832">
        <v>9</v>
      </c>
      <c r="O1341" s="836">
        <v>3</v>
      </c>
      <c r="P1341" s="835">
        <v>1167.75</v>
      </c>
      <c r="Q1341" s="837">
        <v>1</v>
      </c>
      <c r="R1341" s="832">
        <v>9</v>
      </c>
      <c r="S1341" s="837">
        <v>1</v>
      </c>
      <c r="T1341" s="836">
        <v>3</v>
      </c>
      <c r="U1341" s="838">
        <v>1</v>
      </c>
    </row>
    <row r="1342" spans="1:21" ht="14.4" customHeight="1" x14ac:dyDescent="0.3">
      <c r="A1342" s="831">
        <v>13</v>
      </c>
      <c r="B1342" s="832" t="s">
        <v>1462</v>
      </c>
      <c r="C1342" s="832" t="s">
        <v>1470</v>
      </c>
      <c r="D1342" s="833" t="s">
        <v>2867</v>
      </c>
      <c r="E1342" s="834" t="s">
        <v>1489</v>
      </c>
      <c r="F1342" s="832" t="s">
        <v>1463</v>
      </c>
      <c r="G1342" s="832" t="s">
        <v>1524</v>
      </c>
      <c r="H1342" s="832" t="s">
        <v>577</v>
      </c>
      <c r="I1342" s="832" t="s">
        <v>1529</v>
      </c>
      <c r="J1342" s="832" t="s">
        <v>1530</v>
      </c>
      <c r="K1342" s="832" t="s">
        <v>1527</v>
      </c>
      <c r="L1342" s="835">
        <v>103.8</v>
      </c>
      <c r="M1342" s="835">
        <v>5190</v>
      </c>
      <c r="N1342" s="832">
        <v>50</v>
      </c>
      <c r="O1342" s="836">
        <v>16</v>
      </c>
      <c r="P1342" s="835">
        <v>2491.2000000000003</v>
      </c>
      <c r="Q1342" s="837">
        <v>0.48000000000000004</v>
      </c>
      <c r="R1342" s="832">
        <v>24</v>
      </c>
      <c r="S1342" s="837">
        <v>0.48</v>
      </c>
      <c r="T1342" s="836">
        <v>7</v>
      </c>
      <c r="U1342" s="838">
        <v>0.4375</v>
      </c>
    </row>
    <row r="1343" spans="1:21" ht="14.4" customHeight="1" x14ac:dyDescent="0.3">
      <c r="A1343" s="831">
        <v>13</v>
      </c>
      <c r="B1343" s="832" t="s">
        <v>1462</v>
      </c>
      <c r="C1343" s="832" t="s">
        <v>1470</v>
      </c>
      <c r="D1343" s="833" t="s">
        <v>2867</v>
      </c>
      <c r="E1343" s="834" t="s">
        <v>1489</v>
      </c>
      <c r="F1343" s="832" t="s">
        <v>1463</v>
      </c>
      <c r="G1343" s="832" t="s">
        <v>1863</v>
      </c>
      <c r="H1343" s="832" t="s">
        <v>577</v>
      </c>
      <c r="I1343" s="832" t="s">
        <v>1864</v>
      </c>
      <c r="J1343" s="832" t="s">
        <v>1865</v>
      </c>
      <c r="K1343" s="832" t="s">
        <v>1866</v>
      </c>
      <c r="L1343" s="835">
        <v>97.96</v>
      </c>
      <c r="M1343" s="835">
        <v>391.84</v>
      </c>
      <c r="N1343" s="832">
        <v>4</v>
      </c>
      <c r="O1343" s="836">
        <v>1</v>
      </c>
      <c r="P1343" s="835">
        <v>195.92</v>
      </c>
      <c r="Q1343" s="837">
        <v>0.5</v>
      </c>
      <c r="R1343" s="832">
        <v>2</v>
      </c>
      <c r="S1343" s="837">
        <v>0.5</v>
      </c>
      <c r="T1343" s="836">
        <v>0.5</v>
      </c>
      <c r="U1343" s="838">
        <v>0.5</v>
      </c>
    </row>
    <row r="1344" spans="1:21" ht="14.4" customHeight="1" x14ac:dyDescent="0.3">
      <c r="A1344" s="831">
        <v>13</v>
      </c>
      <c r="B1344" s="832" t="s">
        <v>1462</v>
      </c>
      <c r="C1344" s="832" t="s">
        <v>1470</v>
      </c>
      <c r="D1344" s="833" t="s">
        <v>2867</v>
      </c>
      <c r="E1344" s="834" t="s">
        <v>1489</v>
      </c>
      <c r="F1344" s="832" t="s">
        <v>1463</v>
      </c>
      <c r="G1344" s="832" t="s">
        <v>1550</v>
      </c>
      <c r="H1344" s="832" t="s">
        <v>577</v>
      </c>
      <c r="I1344" s="832" t="s">
        <v>1551</v>
      </c>
      <c r="J1344" s="832" t="s">
        <v>1552</v>
      </c>
      <c r="K1344" s="832" t="s">
        <v>1044</v>
      </c>
      <c r="L1344" s="835">
        <v>170.52</v>
      </c>
      <c r="M1344" s="835">
        <v>1023.1200000000001</v>
      </c>
      <c r="N1344" s="832">
        <v>6</v>
      </c>
      <c r="O1344" s="836">
        <v>3</v>
      </c>
      <c r="P1344" s="835">
        <v>1023.1200000000001</v>
      </c>
      <c r="Q1344" s="837">
        <v>1</v>
      </c>
      <c r="R1344" s="832">
        <v>6</v>
      </c>
      <c r="S1344" s="837">
        <v>1</v>
      </c>
      <c r="T1344" s="836">
        <v>3</v>
      </c>
      <c r="U1344" s="838">
        <v>1</v>
      </c>
    </row>
    <row r="1345" spans="1:21" ht="14.4" customHeight="1" x14ac:dyDescent="0.3">
      <c r="A1345" s="831">
        <v>13</v>
      </c>
      <c r="B1345" s="832" t="s">
        <v>1462</v>
      </c>
      <c r="C1345" s="832" t="s">
        <v>1470</v>
      </c>
      <c r="D1345" s="833" t="s">
        <v>2867</v>
      </c>
      <c r="E1345" s="834" t="s">
        <v>1489</v>
      </c>
      <c r="F1345" s="832" t="s">
        <v>1463</v>
      </c>
      <c r="G1345" s="832" t="s">
        <v>1559</v>
      </c>
      <c r="H1345" s="832" t="s">
        <v>577</v>
      </c>
      <c r="I1345" s="832" t="s">
        <v>2163</v>
      </c>
      <c r="J1345" s="832" t="s">
        <v>2164</v>
      </c>
      <c r="K1345" s="832" t="s">
        <v>1429</v>
      </c>
      <c r="L1345" s="835">
        <v>176.32</v>
      </c>
      <c r="M1345" s="835">
        <v>176.32</v>
      </c>
      <c r="N1345" s="832">
        <v>1</v>
      </c>
      <c r="O1345" s="836">
        <v>1</v>
      </c>
      <c r="P1345" s="835">
        <v>176.32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13</v>
      </c>
      <c r="B1346" s="832" t="s">
        <v>1462</v>
      </c>
      <c r="C1346" s="832" t="s">
        <v>1470</v>
      </c>
      <c r="D1346" s="833" t="s">
        <v>2867</v>
      </c>
      <c r="E1346" s="834" t="s">
        <v>1489</v>
      </c>
      <c r="F1346" s="832" t="s">
        <v>1463</v>
      </c>
      <c r="G1346" s="832" t="s">
        <v>1566</v>
      </c>
      <c r="H1346" s="832" t="s">
        <v>577</v>
      </c>
      <c r="I1346" s="832" t="s">
        <v>1567</v>
      </c>
      <c r="J1346" s="832" t="s">
        <v>1568</v>
      </c>
      <c r="K1346" s="832" t="s">
        <v>674</v>
      </c>
      <c r="L1346" s="835">
        <v>75.819999999999993</v>
      </c>
      <c r="M1346" s="835">
        <v>530.74</v>
      </c>
      <c r="N1346" s="832">
        <v>7</v>
      </c>
      <c r="O1346" s="836">
        <v>4</v>
      </c>
      <c r="P1346" s="835">
        <v>530.74</v>
      </c>
      <c r="Q1346" s="837">
        <v>1</v>
      </c>
      <c r="R1346" s="832">
        <v>7</v>
      </c>
      <c r="S1346" s="837">
        <v>1</v>
      </c>
      <c r="T1346" s="836">
        <v>4</v>
      </c>
      <c r="U1346" s="838">
        <v>1</v>
      </c>
    </row>
    <row r="1347" spans="1:21" ht="14.4" customHeight="1" x14ac:dyDescent="0.3">
      <c r="A1347" s="831">
        <v>13</v>
      </c>
      <c r="B1347" s="832" t="s">
        <v>1462</v>
      </c>
      <c r="C1347" s="832" t="s">
        <v>1470</v>
      </c>
      <c r="D1347" s="833" t="s">
        <v>2867</v>
      </c>
      <c r="E1347" s="834" t="s">
        <v>1489</v>
      </c>
      <c r="F1347" s="832" t="s">
        <v>1463</v>
      </c>
      <c r="G1347" s="832" t="s">
        <v>1566</v>
      </c>
      <c r="H1347" s="832" t="s">
        <v>577</v>
      </c>
      <c r="I1347" s="832" t="s">
        <v>1569</v>
      </c>
      <c r="J1347" s="832" t="s">
        <v>1568</v>
      </c>
      <c r="K1347" s="832" t="s">
        <v>1044</v>
      </c>
      <c r="L1347" s="835">
        <v>78.33</v>
      </c>
      <c r="M1347" s="835">
        <v>1253.28</v>
      </c>
      <c r="N1347" s="832">
        <v>16</v>
      </c>
      <c r="O1347" s="836">
        <v>5.5</v>
      </c>
      <c r="P1347" s="835">
        <v>939.95999999999992</v>
      </c>
      <c r="Q1347" s="837">
        <v>0.75</v>
      </c>
      <c r="R1347" s="832">
        <v>12</v>
      </c>
      <c r="S1347" s="837">
        <v>0.75</v>
      </c>
      <c r="T1347" s="836">
        <v>3.5</v>
      </c>
      <c r="U1347" s="838">
        <v>0.63636363636363635</v>
      </c>
    </row>
    <row r="1348" spans="1:21" ht="14.4" customHeight="1" x14ac:dyDescent="0.3">
      <c r="A1348" s="831">
        <v>13</v>
      </c>
      <c r="B1348" s="832" t="s">
        <v>1462</v>
      </c>
      <c r="C1348" s="832" t="s">
        <v>1470</v>
      </c>
      <c r="D1348" s="833" t="s">
        <v>2867</v>
      </c>
      <c r="E1348" s="834" t="s">
        <v>1489</v>
      </c>
      <c r="F1348" s="832" t="s">
        <v>1463</v>
      </c>
      <c r="G1348" s="832" t="s">
        <v>2645</v>
      </c>
      <c r="H1348" s="832" t="s">
        <v>577</v>
      </c>
      <c r="I1348" s="832" t="s">
        <v>2646</v>
      </c>
      <c r="J1348" s="832" t="s">
        <v>2647</v>
      </c>
      <c r="K1348" s="832" t="s">
        <v>2648</v>
      </c>
      <c r="L1348" s="835">
        <v>0</v>
      </c>
      <c r="M1348" s="835">
        <v>0</v>
      </c>
      <c r="N1348" s="832">
        <v>2</v>
      </c>
      <c r="O1348" s="836">
        <v>1</v>
      </c>
      <c r="P1348" s="835">
        <v>0</v>
      </c>
      <c r="Q1348" s="837"/>
      <c r="R1348" s="832">
        <v>2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13</v>
      </c>
      <c r="B1349" s="832" t="s">
        <v>1462</v>
      </c>
      <c r="C1349" s="832" t="s">
        <v>1470</v>
      </c>
      <c r="D1349" s="833" t="s">
        <v>2867</v>
      </c>
      <c r="E1349" s="834" t="s">
        <v>1489</v>
      </c>
      <c r="F1349" s="832" t="s">
        <v>1463</v>
      </c>
      <c r="G1349" s="832" t="s">
        <v>1573</v>
      </c>
      <c r="H1349" s="832" t="s">
        <v>612</v>
      </c>
      <c r="I1349" s="832" t="s">
        <v>1577</v>
      </c>
      <c r="J1349" s="832" t="s">
        <v>1575</v>
      </c>
      <c r="K1349" s="832" t="s">
        <v>1244</v>
      </c>
      <c r="L1349" s="835">
        <v>58.77</v>
      </c>
      <c r="M1349" s="835">
        <v>117.54</v>
      </c>
      <c r="N1349" s="832">
        <v>2</v>
      </c>
      <c r="O1349" s="836">
        <v>1.5</v>
      </c>
      <c r="P1349" s="835">
        <v>117.54</v>
      </c>
      <c r="Q1349" s="837">
        <v>1</v>
      </c>
      <c r="R1349" s="832">
        <v>2</v>
      </c>
      <c r="S1349" s="837">
        <v>1</v>
      </c>
      <c r="T1349" s="836">
        <v>1.5</v>
      </c>
      <c r="U1349" s="838">
        <v>1</v>
      </c>
    </row>
    <row r="1350" spans="1:21" ht="14.4" customHeight="1" x14ac:dyDescent="0.3">
      <c r="A1350" s="831">
        <v>13</v>
      </c>
      <c r="B1350" s="832" t="s">
        <v>1462</v>
      </c>
      <c r="C1350" s="832" t="s">
        <v>1470</v>
      </c>
      <c r="D1350" s="833" t="s">
        <v>2867</v>
      </c>
      <c r="E1350" s="834" t="s">
        <v>1489</v>
      </c>
      <c r="F1350" s="832" t="s">
        <v>1463</v>
      </c>
      <c r="G1350" s="832" t="s">
        <v>1573</v>
      </c>
      <c r="H1350" s="832" t="s">
        <v>612</v>
      </c>
      <c r="I1350" s="832" t="s">
        <v>1580</v>
      </c>
      <c r="J1350" s="832" t="s">
        <v>1575</v>
      </c>
      <c r="K1350" s="832" t="s">
        <v>1581</v>
      </c>
      <c r="L1350" s="835">
        <v>176.32</v>
      </c>
      <c r="M1350" s="835">
        <v>1057.9199999999998</v>
      </c>
      <c r="N1350" s="832">
        <v>6</v>
      </c>
      <c r="O1350" s="836">
        <v>4</v>
      </c>
      <c r="P1350" s="835">
        <v>881.59999999999991</v>
      </c>
      <c r="Q1350" s="837">
        <v>0.83333333333333337</v>
      </c>
      <c r="R1350" s="832">
        <v>5</v>
      </c>
      <c r="S1350" s="837">
        <v>0.83333333333333337</v>
      </c>
      <c r="T1350" s="836">
        <v>3.5</v>
      </c>
      <c r="U1350" s="838">
        <v>0.875</v>
      </c>
    </row>
    <row r="1351" spans="1:21" ht="14.4" customHeight="1" x14ac:dyDescent="0.3">
      <c r="A1351" s="831">
        <v>13</v>
      </c>
      <c r="B1351" s="832" t="s">
        <v>1462</v>
      </c>
      <c r="C1351" s="832" t="s">
        <v>1470</v>
      </c>
      <c r="D1351" s="833" t="s">
        <v>2867</v>
      </c>
      <c r="E1351" s="834" t="s">
        <v>1489</v>
      </c>
      <c r="F1351" s="832" t="s">
        <v>1463</v>
      </c>
      <c r="G1351" s="832" t="s">
        <v>1573</v>
      </c>
      <c r="H1351" s="832" t="s">
        <v>577</v>
      </c>
      <c r="I1351" s="832" t="s">
        <v>2035</v>
      </c>
      <c r="J1351" s="832" t="s">
        <v>1583</v>
      </c>
      <c r="K1351" s="832" t="s">
        <v>1581</v>
      </c>
      <c r="L1351" s="835">
        <v>176.32</v>
      </c>
      <c r="M1351" s="835">
        <v>352.64</v>
      </c>
      <c r="N1351" s="832">
        <v>2</v>
      </c>
      <c r="O1351" s="836">
        <v>2</v>
      </c>
      <c r="P1351" s="835">
        <v>352.64</v>
      </c>
      <c r="Q1351" s="837">
        <v>1</v>
      </c>
      <c r="R1351" s="832">
        <v>2</v>
      </c>
      <c r="S1351" s="837">
        <v>1</v>
      </c>
      <c r="T1351" s="836">
        <v>2</v>
      </c>
      <c r="U1351" s="838">
        <v>1</v>
      </c>
    </row>
    <row r="1352" spans="1:21" ht="14.4" customHeight="1" x14ac:dyDescent="0.3">
      <c r="A1352" s="831">
        <v>13</v>
      </c>
      <c r="B1352" s="832" t="s">
        <v>1462</v>
      </c>
      <c r="C1352" s="832" t="s">
        <v>1470</v>
      </c>
      <c r="D1352" s="833" t="s">
        <v>2867</v>
      </c>
      <c r="E1352" s="834" t="s">
        <v>1489</v>
      </c>
      <c r="F1352" s="832" t="s">
        <v>1463</v>
      </c>
      <c r="G1352" s="832" t="s">
        <v>1573</v>
      </c>
      <c r="H1352" s="832" t="s">
        <v>577</v>
      </c>
      <c r="I1352" s="832" t="s">
        <v>2349</v>
      </c>
      <c r="J1352" s="832" t="s">
        <v>1583</v>
      </c>
      <c r="K1352" s="832" t="s">
        <v>2350</v>
      </c>
      <c r="L1352" s="835">
        <v>176.32</v>
      </c>
      <c r="M1352" s="835">
        <v>176.32</v>
      </c>
      <c r="N1352" s="832">
        <v>1</v>
      </c>
      <c r="O1352" s="836">
        <v>0.5</v>
      </c>
      <c r="P1352" s="835">
        <v>176.32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13</v>
      </c>
      <c r="B1353" s="832" t="s">
        <v>1462</v>
      </c>
      <c r="C1353" s="832" t="s">
        <v>1470</v>
      </c>
      <c r="D1353" s="833" t="s">
        <v>2867</v>
      </c>
      <c r="E1353" s="834" t="s">
        <v>1489</v>
      </c>
      <c r="F1353" s="832" t="s">
        <v>1463</v>
      </c>
      <c r="G1353" s="832" t="s">
        <v>1573</v>
      </c>
      <c r="H1353" s="832" t="s">
        <v>577</v>
      </c>
      <c r="I1353" s="832" t="s">
        <v>1582</v>
      </c>
      <c r="J1353" s="832" t="s">
        <v>1583</v>
      </c>
      <c r="K1353" s="832" t="s">
        <v>1584</v>
      </c>
      <c r="L1353" s="835">
        <v>29.39</v>
      </c>
      <c r="M1353" s="835">
        <v>29.39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13</v>
      </c>
      <c r="B1354" s="832" t="s">
        <v>1462</v>
      </c>
      <c r="C1354" s="832" t="s">
        <v>1470</v>
      </c>
      <c r="D1354" s="833" t="s">
        <v>2867</v>
      </c>
      <c r="E1354" s="834" t="s">
        <v>1489</v>
      </c>
      <c r="F1354" s="832" t="s">
        <v>1463</v>
      </c>
      <c r="G1354" s="832" t="s">
        <v>1573</v>
      </c>
      <c r="H1354" s="832" t="s">
        <v>577</v>
      </c>
      <c r="I1354" s="832" t="s">
        <v>1587</v>
      </c>
      <c r="J1354" s="832" t="s">
        <v>1583</v>
      </c>
      <c r="K1354" s="832" t="s">
        <v>1588</v>
      </c>
      <c r="L1354" s="835">
        <v>23.51</v>
      </c>
      <c r="M1354" s="835">
        <v>94.04</v>
      </c>
      <c r="N1354" s="832">
        <v>4</v>
      </c>
      <c r="O1354" s="836">
        <v>3</v>
      </c>
      <c r="P1354" s="835">
        <v>47.02</v>
      </c>
      <c r="Q1354" s="837">
        <v>0.5</v>
      </c>
      <c r="R1354" s="832">
        <v>2</v>
      </c>
      <c r="S1354" s="837">
        <v>0.5</v>
      </c>
      <c r="T1354" s="836">
        <v>1.5</v>
      </c>
      <c r="U1354" s="838">
        <v>0.5</v>
      </c>
    </row>
    <row r="1355" spans="1:21" ht="14.4" customHeight="1" x14ac:dyDescent="0.3">
      <c r="A1355" s="831">
        <v>13</v>
      </c>
      <c r="B1355" s="832" t="s">
        <v>1462</v>
      </c>
      <c r="C1355" s="832" t="s">
        <v>1470</v>
      </c>
      <c r="D1355" s="833" t="s">
        <v>2867</v>
      </c>
      <c r="E1355" s="834" t="s">
        <v>1489</v>
      </c>
      <c r="F1355" s="832" t="s">
        <v>1463</v>
      </c>
      <c r="G1355" s="832" t="s">
        <v>1573</v>
      </c>
      <c r="H1355" s="832" t="s">
        <v>577</v>
      </c>
      <c r="I1355" s="832" t="s">
        <v>2649</v>
      </c>
      <c r="J1355" s="832" t="s">
        <v>1583</v>
      </c>
      <c r="K1355" s="832" t="s">
        <v>2650</v>
      </c>
      <c r="L1355" s="835">
        <v>230.51</v>
      </c>
      <c r="M1355" s="835">
        <v>230.51</v>
      </c>
      <c r="N1355" s="832">
        <v>1</v>
      </c>
      <c r="O1355" s="836">
        <v>0.5</v>
      </c>
      <c r="P1355" s="835">
        <v>230.51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13</v>
      </c>
      <c r="B1356" s="832" t="s">
        <v>1462</v>
      </c>
      <c r="C1356" s="832" t="s">
        <v>1470</v>
      </c>
      <c r="D1356" s="833" t="s">
        <v>2867</v>
      </c>
      <c r="E1356" s="834" t="s">
        <v>1489</v>
      </c>
      <c r="F1356" s="832" t="s">
        <v>1463</v>
      </c>
      <c r="G1356" s="832" t="s">
        <v>1759</v>
      </c>
      <c r="H1356" s="832" t="s">
        <v>577</v>
      </c>
      <c r="I1356" s="832" t="s">
        <v>2651</v>
      </c>
      <c r="J1356" s="832" t="s">
        <v>2652</v>
      </c>
      <c r="K1356" s="832" t="s">
        <v>2653</v>
      </c>
      <c r="L1356" s="835">
        <v>656.81</v>
      </c>
      <c r="M1356" s="835">
        <v>656.81</v>
      </c>
      <c r="N1356" s="832">
        <v>1</v>
      </c>
      <c r="O1356" s="836">
        <v>1</v>
      </c>
      <c r="P1356" s="835">
        <v>656.81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13</v>
      </c>
      <c r="B1357" s="832" t="s">
        <v>1462</v>
      </c>
      <c r="C1357" s="832" t="s">
        <v>1470</v>
      </c>
      <c r="D1357" s="833" t="s">
        <v>2867</v>
      </c>
      <c r="E1357" s="834" t="s">
        <v>1489</v>
      </c>
      <c r="F1357" s="832" t="s">
        <v>1463</v>
      </c>
      <c r="G1357" s="832" t="s">
        <v>1589</v>
      </c>
      <c r="H1357" s="832" t="s">
        <v>577</v>
      </c>
      <c r="I1357" s="832" t="s">
        <v>1590</v>
      </c>
      <c r="J1357" s="832" t="s">
        <v>1591</v>
      </c>
      <c r="K1357" s="832" t="s">
        <v>1592</v>
      </c>
      <c r="L1357" s="835">
        <v>0</v>
      </c>
      <c r="M1357" s="835">
        <v>0</v>
      </c>
      <c r="N1357" s="832">
        <v>24</v>
      </c>
      <c r="O1357" s="836">
        <v>22.5</v>
      </c>
      <c r="P1357" s="835">
        <v>0</v>
      </c>
      <c r="Q1357" s="837"/>
      <c r="R1357" s="832">
        <v>20</v>
      </c>
      <c r="S1357" s="837">
        <v>0.83333333333333337</v>
      </c>
      <c r="T1357" s="836">
        <v>18.5</v>
      </c>
      <c r="U1357" s="838">
        <v>0.82222222222222219</v>
      </c>
    </row>
    <row r="1358" spans="1:21" ht="14.4" customHeight="1" x14ac:dyDescent="0.3">
      <c r="A1358" s="831">
        <v>13</v>
      </c>
      <c r="B1358" s="832" t="s">
        <v>1462</v>
      </c>
      <c r="C1358" s="832" t="s">
        <v>1470</v>
      </c>
      <c r="D1358" s="833" t="s">
        <v>2867</v>
      </c>
      <c r="E1358" s="834" t="s">
        <v>1489</v>
      </c>
      <c r="F1358" s="832" t="s">
        <v>1463</v>
      </c>
      <c r="G1358" s="832" t="s">
        <v>1589</v>
      </c>
      <c r="H1358" s="832" t="s">
        <v>577</v>
      </c>
      <c r="I1358" s="832" t="s">
        <v>1593</v>
      </c>
      <c r="J1358" s="832" t="s">
        <v>852</v>
      </c>
      <c r="K1358" s="832" t="s">
        <v>639</v>
      </c>
      <c r="L1358" s="835">
        <v>42.05</v>
      </c>
      <c r="M1358" s="835">
        <v>1261.5</v>
      </c>
      <c r="N1358" s="832">
        <v>30</v>
      </c>
      <c r="O1358" s="836">
        <v>27.5</v>
      </c>
      <c r="P1358" s="835">
        <v>546.65000000000009</v>
      </c>
      <c r="Q1358" s="837">
        <v>0.4333333333333334</v>
      </c>
      <c r="R1358" s="832">
        <v>13</v>
      </c>
      <c r="S1358" s="837">
        <v>0.43333333333333335</v>
      </c>
      <c r="T1358" s="836">
        <v>13</v>
      </c>
      <c r="U1358" s="838">
        <v>0.47272727272727272</v>
      </c>
    </row>
    <row r="1359" spans="1:21" ht="14.4" customHeight="1" x14ac:dyDescent="0.3">
      <c r="A1359" s="831">
        <v>13</v>
      </c>
      <c r="B1359" s="832" t="s">
        <v>1462</v>
      </c>
      <c r="C1359" s="832" t="s">
        <v>1470</v>
      </c>
      <c r="D1359" s="833" t="s">
        <v>2867</v>
      </c>
      <c r="E1359" s="834" t="s">
        <v>1489</v>
      </c>
      <c r="F1359" s="832" t="s">
        <v>1463</v>
      </c>
      <c r="G1359" s="832" t="s">
        <v>1589</v>
      </c>
      <c r="H1359" s="832" t="s">
        <v>577</v>
      </c>
      <c r="I1359" s="832" t="s">
        <v>2167</v>
      </c>
      <c r="J1359" s="832" t="s">
        <v>852</v>
      </c>
      <c r="K1359" s="832" t="s">
        <v>853</v>
      </c>
      <c r="L1359" s="835">
        <v>42.05</v>
      </c>
      <c r="M1359" s="835">
        <v>42.05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13</v>
      </c>
      <c r="B1360" s="832" t="s">
        <v>1462</v>
      </c>
      <c r="C1360" s="832" t="s">
        <v>1470</v>
      </c>
      <c r="D1360" s="833" t="s">
        <v>2867</v>
      </c>
      <c r="E1360" s="834" t="s">
        <v>1489</v>
      </c>
      <c r="F1360" s="832" t="s">
        <v>1463</v>
      </c>
      <c r="G1360" s="832" t="s">
        <v>1596</v>
      </c>
      <c r="H1360" s="832" t="s">
        <v>577</v>
      </c>
      <c r="I1360" s="832" t="s">
        <v>2168</v>
      </c>
      <c r="J1360" s="832" t="s">
        <v>688</v>
      </c>
      <c r="K1360" s="832" t="s">
        <v>2169</v>
      </c>
      <c r="L1360" s="835">
        <v>182.22</v>
      </c>
      <c r="M1360" s="835">
        <v>364.44</v>
      </c>
      <c r="N1360" s="832">
        <v>2</v>
      </c>
      <c r="O1360" s="836">
        <v>1.5</v>
      </c>
      <c r="P1360" s="835">
        <v>364.44</v>
      </c>
      <c r="Q1360" s="837">
        <v>1</v>
      </c>
      <c r="R1360" s="832">
        <v>2</v>
      </c>
      <c r="S1360" s="837">
        <v>1</v>
      </c>
      <c r="T1360" s="836">
        <v>1.5</v>
      </c>
      <c r="U1360" s="838">
        <v>1</v>
      </c>
    </row>
    <row r="1361" spans="1:21" ht="14.4" customHeight="1" x14ac:dyDescent="0.3">
      <c r="A1361" s="831">
        <v>13</v>
      </c>
      <c r="B1361" s="832" t="s">
        <v>1462</v>
      </c>
      <c r="C1361" s="832" t="s">
        <v>1470</v>
      </c>
      <c r="D1361" s="833" t="s">
        <v>2867</v>
      </c>
      <c r="E1361" s="834" t="s">
        <v>1489</v>
      </c>
      <c r="F1361" s="832" t="s">
        <v>1463</v>
      </c>
      <c r="G1361" s="832" t="s">
        <v>1599</v>
      </c>
      <c r="H1361" s="832" t="s">
        <v>577</v>
      </c>
      <c r="I1361" s="832" t="s">
        <v>2654</v>
      </c>
      <c r="J1361" s="832" t="s">
        <v>2597</v>
      </c>
      <c r="K1361" s="832" t="s">
        <v>2655</v>
      </c>
      <c r="L1361" s="835">
        <v>93.49</v>
      </c>
      <c r="M1361" s="835">
        <v>186.98</v>
      </c>
      <c r="N1361" s="832">
        <v>2</v>
      </c>
      <c r="O1361" s="836">
        <v>1</v>
      </c>
      <c r="P1361" s="835">
        <v>186.98</v>
      </c>
      <c r="Q1361" s="837">
        <v>1</v>
      </c>
      <c r="R1361" s="832">
        <v>2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13</v>
      </c>
      <c r="B1362" s="832" t="s">
        <v>1462</v>
      </c>
      <c r="C1362" s="832" t="s">
        <v>1470</v>
      </c>
      <c r="D1362" s="833" t="s">
        <v>2867</v>
      </c>
      <c r="E1362" s="834" t="s">
        <v>1489</v>
      </c>
      <c r="F1362" s="832" t="s">
        <v>1463</v>
      </c>
      <c r="G1362" s="832" t="s">
        <v>1599</v>
      </c>
      <c r="H1362" s="832" t="s">
        <v>577</v>
      </c>
      <c r="I1362" s="832" t="s">
        <v>2593</v>
      </c>
      <c r="J1362" s="832" t="s">
        <v>2594</v>
      </c>
      <c r="K1362" s="832" t="s">
        <v>2595</v>
      </c>
      <c r="L1362" s="835">
        <v>46.75</v>
      </c>
      <c r="M1362" s="835">
        <v>187</v>
      </c>
      <c r="N1362" s="832">
        <v>4</v>
      </c>
      <c r="O1362" s="836">
        <v>1.5</v>
      </c>
      <c r="P1362" s="835">
        <v>187</v>
      </c>
      <c r="Q1362" s="837">
        <v>1</v>
      </c>
      <c r="R1362" s="832">
        <v>4</v>
      </c>
      <c r="S1362" s="837">
        <v>1</v>
      </c>
      <c r="T1362" s="836">
        <v>1.5</v>
      </c>
      <c r="U1362" s="838">
        <v>1</v>
      </c>
    </row>
    <row r="1363" spans="1:21" ht="14.4" customHeight="1" x14ac:dyDescent="0.3">
      <c r="A1363" s="831">
        <v>13</v>
      </c>
      <c r="B1363" s="832" t="s">
        <v>1462</v>
      </c>
      <c r="C1363" s="832" t="s">
        <v>1470</v>
      </c>
      <c r="D1363" s="833" t="s">
        <v>2867</v>
      </c>
      <c r="E1363" s="834" t="s">
        <v>1489</v>
      </c>
      <c r="F1363" s="832" t="s">
        <v>1463</v>
      </c>
      <c r="G1363" s="832" t="s">
        <v>2656</v>
      </c>
      <c r="H1363" s="832" t="s">
        <v>577</v>
      </c>
      <c r="I1363" s="832" t="s">
        <v>2657</v>
      </c>
      <c r="J1363" s="832" t="s">
        <v>2658</v>
      </c>
      <c r="K1363" s="832" t="s">
        <v>2659</v>
      </c>
      <c r="L1363" s="835">
        <v>207.32</v>
      </c>
      <c r="M1363" s="835">
        <v>414.64</v>
      </c>
      <c r="N1363" s="832">
        <v>2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13</v>
      </c>
      <c r="B1364" s="832" t="s">
        <v>1462</v>
      </c>
      <c r="C1364" s="832" t="s">
        <v>1470</v>
      </c>
      <c r="D1364" s="833" t="s">
        <v>2867</v>
      </c>
      <c r="E1364" s="834" t="s">
        <v>1489</v>
      </c>
      <c r="F1364" s="832" t="s">
        <v>1463</v>
      </c>
      <c r="G1364" s="832" t="s">
        <v>1625</v>
      </c>
      <c r="H1364" s="832" t="s">
        <v>577</v>
      </c>
      <c r="I1364" s="832" t="s">
        <v>1626</v>
      </c>
      <c r="J1364" s="832" t="s">
        <v>1627</v>
      </c>
      <c r="K1364" s="832" t="s">
        <v>1628</v>
      </c>
      <c r="L1364" s="835">
        <v>121.07</v>
      </c>
      <c r="M1364" s="835">
        <v>2058.1899999999996</v>
      </c>
      <c r="N1364" s="832">
        <v>17</v>
      </c>
      <c r="O1364" s="836">
        <v>10</v>
      </c>
      <c r="P1364" s="835">
        <v>1210.6999999999998</v>
      </c>
      <c r="Q1364" s="837">
        <v>0.58823529411764708</v>
      </c>
      <c r="R1364" s="832">
        <v>10</v>
      </c>
      <c r="S1364" s="837">
        <v>0.58823529411764708</v>
      </c>
      <c r="T1364" s="836">
        <v>6</v>
      </c>
      <c r="U1364" s="838">
        <v>0.6</v>
      </c>
    </row>
    <row r="1365" spans="1:21" ht="14.4" customHeight="1" x14ac:dyDescent="0.3">
      <c r="A1365" s="831">
        <v>13</v>
      </c>
      <c r="B1365" s="832" t="s">
        <v>1462</v>
      </c>
      <c r="C1365" s="832" t="s">
        <v>1470</v>
      </c>
      <c r="D1365" s="833" t="s">
        <v>2867</v>
      </c>
      <c r="E1365" s="834" t="s">
        <v>1489</v>
      </c>
      <c r="F1365" s="832" t="s">
        <v>1463</v>
      </c>
      <c r="G1365" s="832" t="s">
        <v>2188</v>
      </c>
      <c r="H1365" s="832" t="s">
        <v>577</v>
      </c>
      <c r="I1365" s="832" t="s">
        <v>2660</v>
      </c>
      <c r="J1365" s="832" t="s">
        <v>2661</v>
      </c>
      <c r="K1365" s="832" t="s">
        <v>2662</v>
      </c>
      <c r="L1365" s="835">
        <v>0</v>
      </c>
      <c r="M1365" s="835">
        <v>0</v>
      </c>
      <c r="N1365" s="832">
        <v>1</v>
      </c>
      <c r="O1365" s="836">
        <v>1</v>
      </c>
      <c r="P1365" s="835">
        <v>0</v>
      </c>
      <c r="Q1365" s="837"/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13</v>
      </c>
      <c r="B1366" s="832" t="s">
        <v>1462</v>
      </c>
      <c r="C1366" s="832" t="s">
        <v>1470</v>
      </c>
      <c r="D1366" s="833" t="s">
        <v>2867</v>
      </c>
      <c r="E1366" s="834" t="s">
        <v>1489</v>
      </c>
      <c r="F1366" s="832" t="s">
        <v>1463</v>
      </c>
      <c r="G1366" s="832" t="s">
        <v>2044</v>
      </c>
      <c r="H1366" s="832" t="s">
        <v>577</v>
      </c>
      <c r="I1366" s="832" t="s">
        <v>2045</v>
      </c>
      <c r="J1366" s="832" t="s">
        <v>846</v>
      </c>
      <c r="K1366" s="832" t="s">
        <v>2046</v>
      </c>
      <c r="L1366" s="835">
        <v>107.27</v>
      </c>
      <c r="M1366" s="835">
        <v>1072.7</v>
      </c>
      <c r="N1366" s="832">
        <v>10</v>
      </c>
      <c r="O1366" s="836">
        <v>4</v>
      </c>
      <c r="P1366" s="835">
        <v>214.54</v>
      </c>
      <c r="Q1366" s="837">
        <v>0.19999999999999998</v>
      </c>
      <c r="R1366" s="832">
        <v>2</v>
      </c>
      <c r="S1366" s="837">
        <v>0.2</v>
      </c>
      <c r="T1366" s="836">
        <v>0.5</v>
      </c>
      <c r="U1366" s="838">
        <v>0.125</v>
      </c>
    </row>
    <row r="1367" spans="1:21" ht="14.4" customHeight="1" x14ac:dyDescent="0.3">
      <c r="A1367" s="831">
        <v>13</v>
      </c>
      <c r="B1367" s="832" t="s">
        <v>1462</v>
      </c>
      <c r="C1367" s="832" t="s">
        <v>1470</v>
      </c>
      <c r="D1367" s="833" t="s">
        <v>2867</v>
      </c>
      <c r="E1367" s="834" t="s">
        <v>1489</v>
      </c>
      <c r="F1367" s="832" t="s">
        <v>1463</v>
      </c>
      <c r="G1367" s="832" t="s">
        <v>1774</v>
      </c>
      <c r="H1367" s="832" t="s">
        <v>577</v>
      </c>
      <c r="I1367" s="832" t="s">
        <v>1775</v>
      </c>
      <c r="J1367" s="832" t="s">
        <v>1776</v>
      </c>
      <c r="K1367" s="832" t="s">
        <v>1777</v>
      </c>
      <c r="L1367" s="835">
        <v>0</v>
      </c>
      <c r="M1367" s="835">
        <v>0</v>
      </c>
      <c r="N1367" s="832">
        <v>20</v>
      </c>
      <c r="O1367" s="836">
        <v>15.5</v>
      </c>
      <c r="P1367" s="835">
        <v>0</v>
      </c>
      <c r="Q1367" s="837"/>
      <c r="R1367" s="832">
        <v>9</v>
      </c>
      <c r="S1367" s="837">
        <v>0.45</v>
      </c>
      <c r="T1367" s="836">
        <v>6.5</v>
      </c>
      <c r="U1367" s="838">
        <v>0.41935483870967744</v>
      </c>
    </row>
    <row r="1368" spans="1:21" ht="14.4" customHeight="1" x14ac:dyDescent="0.3">
      <c r="A1368" s="831">
        <v>13</v>
      </c>
      <c r="B1368" s="832" t="s">
        <v>1462</v>
      </c>
      <c r="C1368" s="832" t="s">
        <v>1470</v>
      </c>
      <c r="D1368" s="833" t="s">
        <v>2867</v>
      </c>
      <c r="E1368" s="834" t="s">
        <v>1489</v>
      </c>
      <c r="F1368" s="832" t="s">
        <v>1463</v>
      </c>
      <c r="G1368" s="832" t="s">
        <v>1774</v>
      </c>
      <c r="H1368" s="832" t="s">
        <v>577</v>
      </c>
      <c r="I1368" s="832" t="s">
        <v>2259</v>
      </c>
      <c r="J1368" s="832" t="s">
        <v>1776</v>
      </c>
      <c r="K1368" s="832" t="s">
        <v>1777</v>
      </c>
      <c r="L1368" s="835">
        <v>0</v>
      </c>
      <c r="M1368" s="835">
        <v>0</v>
      </c>
      <c r="N1368" s="832">
        <v>1</v>
      </c>
      <c r="O1368" s="836">
        <v>0.5</v>
      </c>
      <c r="P1368" s="835">
        <v>0</v>
      </c>
      <c r="Q1368" s="837"/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13</v>
      </c>
      <c r="B1369" s="832" t="s">
        <v>1462</v>
      </c>
      <c r="C1369" s="832" t="s">
        <v>1470</v>
      </c>
      <c r="D1369" s="833" t="s">
        <v>2867</v>
      </c>
      <c r="E1369" s="834" t="s">
        <v>1489</v>
      </c>
      <c r="F1369" s="832" t="s">
        <v>1463</v>
      </c>
      <c r="G1369" s="832" t="s">
        <v>1894</v>
      </c>
      <c r="H1369" s="832" t="s">
        <v>577</v>
      </c>
      <c r="I1369" s="832" t="s">
        <v>2663</v>
      </c>
      <c r="J1369" s="832" t="s">
        <v>2664</v>
      </c>
      <c r="K1369" s="832" t="s">
        <v>2665</v>
      </c>
      <c r="L1369" s="835">
        <v>0</v>
      </c>
      <c r="M1369" s="835">
        <v>0</v>
      </c>
      <c r="N1369" s="832">
        <v>1</v>
      </c>
      <c r="O1369" s="836">
        <v>1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13</v>
      </c>
      <c r="B1370" s="832" t="s">
        <v>1462</v>
      </c>
      <c r="C1370" s="832" t="s">
        <v>1470</v>
      </c>
      <c r="D1370" s="833" t="s">
        <v>2867</v>
      </c>
      <c r="E1370" s="834" t="s">
        <v>1489</v>
      </c>
      <c r="F1370" s="832" t="s">
        <v>1463</v>
      </c>
      <c r="G1370" s="832" t="s">
        <v>1784</v>
      </c>
      <c r="H1370" s="832" t="s">
        <v>577</v>
      </c>
      <c r="I1370" s="832" t="s">
        <v>2666</v>
      </c>
      <c r="J1370" s="832" t="s">
        <v>2667</v>
      </c>
      <c r="K1370" s="832" t="s">
        <v>2668</v>
      </c>
      <c r="L1370" s="835">
        <v>879.21</v>
      </c>
      <c r="M1370" s="835">
        <v>2637.63</v>
      </c>
      <c r="N1370" s="832">
        <v>3</v>
      </c>
      <c r="O1370" s="836">
        <v>2</v>
      </c>
      <c r="P1370" s="835">
        <v>2637.63</v>
      </c>
      <c r="Q1370" s="837">
        <v>1</v>
      </c>
      <c r="R1370" s="832">
        <v>3</v>
      </c>
      <c r="S1370" s="837">
        <v>1</v>
      </c>
      <c r="T1370" s="836">
        <v>2</v>
      </c>
      <c r="U1370" s="838">
        <v>1</v>
      </c>
    </row>
    <row r="1371" spans="1:21" ht="14.4" customHeight="1" x14ac:dyDescent="0.3">
      <c r="A1371" s="831">
        <v>13</v>
      </c>
      <c r="B1371" s="832" t="s">
        <v>1462</v>
      </c>
      <c r="C1371" s="832" t="s">
        <v>1470</v>
      </c>
      <c r="D1371" s="833" t="s">
        <v>2867</v>
      </c>
      <c r="E1371" s="834" t="s">
        <v>1489</v>
      </c>
      <c r="F1371" s="832" t="s">
        <v>1463</v>
      </c>
      <c r="G1371" s="832" t="s">
        <v>1637</v>
      </c>
      <c r="H1371" s="832" t="s">
        <v>577</v>
      </c>
      <c r="I1371" s="832" t="s">
        <v>1642</v>
      </c>
      <c r="J1371" s="832" t="s">
        <v>1077</v>
      </c>
      <c r="K1371" s="832" t="s">
        <v>1643</v>
      </c>
      <c r="L1371" s="835">
        <v>89.91</v>
      </c>
      <c r="M1371" s="835">
        <v>89.91</v>
      </c>
      <c r="N1371" s="832">
        <v>1</v>
      </c>
      <c r="O1371" s="836">
        <v>1</v>
      </c>
      <c r="P1371" s="835">
        <v>89.91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13</v>
      </c>
      <c r="B1372" s="832" t="s">
        <v>1462</v>
      </c>
      <c r="C1372" s="832" t="s">
        <v>1470</v>
      </c>
      <c r="D1372" s="833" t="s">
        <v>2867</v>
      </c>
      <c r="E1372" s="834" t="s">
        <v>1489</v>
      </c>
      <c r="F1372" s="832" t="s">
        <v>1463</v>
      </c>
      <c r="G1372" s="832" t="s">
        <v>1644</v>
      </c>
      <c r="H1372" s="832" t="s">
        <v>577</v>
      </c>
      <c r="I1372" s="832" t="s">
        <v>1645</v>
      </c>
      <c r="J1372" s="832" t="s">
        <v>1065</v>
      </c>
      <c r="K1372" s="832" t="s">
        <v>1646</v>
      </c>
      <c r="L1372" s="835">
        <v>111.72</v>
      </c>
      <c r="M1372" s="835">
        <v>446.88</v>
      </c>
      <c r="N1372" s="832">
        <v>4</v>
      </c>
      <c r="O1372" s="836">
        <v>2</v>
      </c>
      <c r="P1372" s="835">
        <v>446.88</v>
      </c>
      <c r="Q1372" s="837">
        <v>1</v>
      </c>
      <c r="R1372" s="832">
        <v>4</v>
      </c>
      <c r="S1372" s="837">
        <v>1</v>
      </c>
      <c r="T1372" s="836">
        <v>2</v>
      </c>
      <c r="U1372" s="838">
        <v>1</v>
      </c>
    </row>
    <row r="1373" spans="1:21" ht="14.4" customHeight="1" x14ac:dyDescent="0.3">
      <c r="A1373" s="831">
        <v>13</v>
      </c>
      <c r="B1373" s="832" t="s">
        <v>1462</v>
      </c>
      <c r="C1373" s="832" t="s">
        <v>1470</v>
      </c>
      <c r="D1373" s="833" t="s">
        <v>2867</v>
      </c>
      <c r="E1373" s="834" t="s">
        <v>1489</v>
      </c>
      <c r="F1373" s="832" t="s">
        <v>1463</v>
      </c>
      <c r="G1373" s="832" t="s">
        <v>1644</v>
      </c>
      <c r="H1373" s="832" t="s">
        <v>577</v>
      </c>
      <c r="I1373" s="832" t="s">
        <v>1645</v>
      </c>
      <c r="J1373" s="832" t="s">
        <v>1065</v>
      </c>
      <c r="K1373" s="832" t="s">
        <v>1646</v>
      </c>
      <c r="L1373" s="835">
        <v>98.75</v>
      </c>
      <c r="M1373" s="835">
        <v>790</v>
      </c>
      <c r="N1373" s="832">
        <v>8</v>
      </c>
      <c r="O1373" s="836">
        <v>4</v>
      </c>
      <c r="P1373" s="835">
        <v>790</v>
      </c>
      <c r="Q1373" s="837">
        <v>1</v>
      </c>
      <c r="R1373" s="832">
        <v>8</v>
      </c>
      <c r="S1373" s="837">
        <v>1</v>
      </c>
      <c r="T1373" s="836">
        <v>4</v>
      </c>
      <c r="U1373" s="838">
        <v>1</v>
      </c>
    </row>
    <row r="1374" spans="1:21" ht="14.4" customHeight="1" x14ac:dyDescent="0.3">
      <c r="A1374" s="831">
        <v>13</v>
      </c>
      <c r="B1374" s="832" t="s">
        <v>1462</v>
      </c>
      <c r="C1374" s="832" t="s">
        <v>1470</v>
      </c>
      <c r="D1374" s="833" t="s">
        <v>2867</v>
      </c>
      <c r="E1374" s="834" t="s">
        <v>1489</v>
      </c>
      <c r="F1374" s="832" t="s">
        <v>1463</v>
      </c>
      <c r="G1374" s="832" t="s">
        <v>1644</v>
      </c>
      <c r="H1374" s="832" t="s">
        <v>577</v>
      </c>
      <c r="I1374" s="832" t="s">
        <v>1898</v>
      </c>
      <c r="J1374" s="832" t="s">
        <v>1899</v>
      </c>
      <c r="K1374" s="832" t="s">
        <v>1646</v>
      </c>
      <c r="L1374" s="835">
        <v>98.75</v>
      </c>
      <c r="M1374" s="835">
        <v>197.5</v>
      </c>
      <c r="N1374" s="832">
        <v>2</v>
      </c>
      <c r="O1374" s="836">
        <v>2</v>
      </c>
      <c r="P1374" s="835">
        <v>98.75</v>
      </c>
      <c r="Q1374" s="837">
        <v>0.5</v>
      </c>
      <c r="R1374" s="832">
        <v>1</v>
      </c>
      <c r="S1374" s="837">
        <v>0.5</v>
      </c>
      <c r="T1374" s="836">
        <v>1</v>
      </c>
      <c r="U1374" s="838">
        <v>0.5</v>
      </c>
    </row>
    <row r="1375" spans="1:21" ht="14.4" customHeight="1" x14ac:dyDescent="0.3">
      <c r="A1375" s="831">
        <v>13</v>
      </c>
      <c r="B1375" s="832" t="s">
        <v>1462</v>
      </c>
      <c r="C1375" s="832" t="s">
        <v>1470</v>
      </c>
      <c r="D1375" s="833" t="s">
        <v>2867</v>
      </c>
      <c r="E1375" s="834" t="s">
        <v>1489</v>
      </c>
      <c r="F1375" s="832" t="s">
        <v>1463</v>
      </c>
      <c r="G1375" s="832" t="s">
        <v>2271</v>
      </c>
      <c r="H1375" s="832" t="s">
        <v>577</v>
      </c>
      <c r="I1375" s="832" t="s">
        <v>2272</v>
      </c>
      <c r="J1375" s="832" t="s">
        <v>1075</v>
      </c>
      <c r="K1375" s="832" t="s">
        <v>1508</v>
      </c>
      <c r="L1375" s="835">
        <v>61.97</v>
      </c>
      <c r="M1375" s="835">
        <v>61.97</v>
      </c>
      <c r="N1375" s="832">
        <v>1</v>
      </c>
      <c r="O1375" s="836">
        <v>1</v>
      </c>
      <c r="P1375" s="835">
        <v>61.97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13</v>
      </c>
      <c r="B1376" s="832" t="s">
        <v>1462</v>
      </c>
      <c r="C1376" s="832" t="s">
        <v>1470</v>
      </c>
      <c r="D1376" s="833" t="s">
        <v>2867</v>
      </c>
      <c r="E1376" s="834" t="s">
        <v>1489</v>
      </c>
      <c r="F1376" s="832" t="s">
        <v>1463</v>
      </c>
      <c r="G1376" s="832" t="s">
        <v>1648</v>
      </c>
      <c r="H1376" s="832" t="s">
        <v>577</v>
      </c>
      <c r="I1376" s="832" t="s">
        <v>1649</v>
      </c>
      <c r="J1376" s="832" t="s">
        <v>892</v>
      </c>
      <c r="K1376" s="832" t="s">
        <v>1650</v>
      </c>
      <c r="L1376" s="835">
        <v>147.85</v>
      </c>
      <c r="M1376" s="835">
        <v>591.4</v>
      </c>
      <c r="N1376" s="832">
        <v>4</v>
      </c>
      <c r="O1376" s="836">
        <v>3.5</v>
      </c>
      <c r="P1376" s="835">
        <v>443.54999999999995</v>
      </c>
      <c r="Q1376" s="837">
        <v>0.75</v>
      </c>
      <c r="R1376" s="832">
        <v>3</v>
      </c>
      <c r="S1376" s="837">
        <v>0.75</v>
      </c>
      <c r="T1376" s="836">
        <v>3</v>
      </c>
      <c r="U1376" s="838">
        <v>0.8571428571428571</v>
      </c>
    </row>
    <row r="1377" spans="1:21" ht="14.4" customHeight="1" x14ac:dyDescent="0.3">
      <c r="A1377" s="831">
        <v>13</v>
      </c>
      <c r="B1377" s="832" t="s">
        <v>1462</v>
      </c>
      <c r="C1377" s="832" t="s">
        <v>1470</v>
      </c>
      <c r="D1377" s="833" t="s">
        <v>2867</v>
      </c>
      <c r="E1377" s="834" t="s">
        <v>1489</v>
      </c>
      <c r="F1377" s="832" t="s">
        <v>1463</v>
      </c>
      <c r="G1377" s="832" t="s">
        <v>1907</v>
      </c>
      <c r="H1377" s="832" t="s">
        <v>612</v>
      </c>
      <c r="I1377" s="832" t="s">
        <v>2669</v>
      </c>
      <c r="J1377" s="832" t="s">
        <v>1909</v>
      </c>
      <c r="K1377" s="832" t="s">
        <v>2670</v>
      </c>
      <c r="L1377" s="835">
        <v>16.12</v>
      </c>
      <c r="M1377" s="835">
        <v>32.24</v>
      </c>
      <c r="N1377" s="832">
        <v>2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13</v>
      </c>
      <c r="B1378" s="832" t="s">
        <v>1462</v>
      </c>
      <c r="C1378" s="832" t="s">
        <v>1470</v>
      </c>
      <c r="D1378" s="833" t="s">
        <v>2867</v>
      </c>
      <c r="E1378" s="834" t="s">
        <v>1489</v>
      </c>
      <c r="F1378" s="832" t="s">
        <v>1463</v>
      </c>
      <c r="G1378" s="832" t="s">
        <v>1907</v>
      </c>
      <c r="H1378" s="832" t="s">
        <v>612</v>
      </c>
      <c r="I1378" s="832" t="s">
        <v>2417</v>
      </c>
      <c r="J1378" s="832" t="s">
        <v>1909</v>
      </c>
      <c r="K1378" s="832" t="s">
        <v>2418</v>
      </c>
      <c r="L1378" s="835">
        <v>64.5</v>
      </c>
      <c r="M1378" s="835">
        <v>516</v>
      </c>
      <c r="N1378" s="832">
        <v>8</v>
      </c>
      <c r="O1378" s="836">
        <v>3.5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13</v>
      </c>
      <c r="B1379" s="832" t="s">
        <v>1462</v>
      </c>
      <c r="C1379" s="832" t="s">
        <v>1470</v>
      </c>
      <c r="D1379" s="833" t="s">
        <v>2867</v>
      </c>
      <c r="E1379" s="834" t="s">
        <v>1489</v>
      </c>
      <c r="F1379" s="832" t="s">
        <v>1463</v>
      </c>
      <c r="G1379" s="832" t="s">
        <v>1651</v>
      </c>
      <c r="H1379" s="832" t="s">
        <v>612</v>
      </c>
      <c r="I1379" s="832" t="s">
        <v>1431</v>
      </c>
      <c r="J1379" s="832" t="s">
        <v>1432</v>
      </c>
      <c r="K1379" s="832" t="s">
        <v>1433</v>
      </c>
      <c r="L1379" s="835">
        <v>58.77</v>
      </c>
      <c r="M1379" s="835">
        <v>117.54</v>
      </c>
      <c r="N1379" s="832">
        <v>2</v>
      </c>
      <c r="O1379" s="836">
        <v>1</v>
      </c>
      <c r="P1379" s="835">
        <v>117.54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13</v>
      </c>
      <c r="B1380" s="832" t="s">
        <v>1462</v>
      </c>
      <c r="C1380" s="832" t="s">
        <v>1470</v>
      </c>
      <c r="D1380" s="833" t="s">
        <v>2867</v>
      </c>
      <c r="E1380" s="834" t="s">
        <v>1489</v>
      </c>
      <c r="F1380" s="832" t="s">
        <v>1463</v>
      </c>
      <c r="G1380" s="832" t="s">
        <v>1651</v>
      </c>
      <c r="H1380" s="832" t="s">
        <v>612</v>
      </c>
      <c r="I1380" s="832" t="s">
        <v>1434</v>
      </c>
      <c r="J1380" s="832" t="s">
        <v>1432</v>
      </c>
      <c r="K1380" s="832" t="s">
        <v>1435</v>
      </c>
      <c r="L1380" s="835">
        <v>176.32</v>
      </c>
      <c r="M1380" s="835">
        <v>3526.3999999999996</v>
      </c>
      <c r="N1380" s="832">
        <v>20</v>
      </c>
      <c r="O1380" s="836">
        <v>13</v>
      </c>
      <c r="P1380" s="835">
        <v>1057.9199999999998</v>
      </c>
      <c r="Q1380" s="837">
        <v>0.3</v>
      </c>
      <c r="R1380" s="832">
        <v>6</v>
      </c>
      <c r="S1380" s="837">
        <v>0.3</v>
      </c>
      <c r="T1380" s="836">
        <v>4</v>
      </c>
      <c r="U1380" s="838">
        <v>0.30769230769230771</v>
      </c>
    </row>
    <row r="1381" spans="1:21" ht="14.4" customHeight="1" x14ac:dyDescent="0.3">
      <c r="A1381" s="831">
        <v>13</v>
      </c>
      <c r="B1381" s="832" t="s">
        <v>1462</v>
      </c>
      <c r="C1381" s="832" t="s">
        <v>1470</v>
      </c>
      <c r="D1381" s="833" t="s">
        <v>2867</v>
      </c>
      <c r="E1381" s="834" t="s">
        <v>1489</v>
      </c>
      <c r="F1381" s="832" t="s">
        <v>1463</v>
      </c>
      <c r="G1381" s="832" t="s">
        <v>1651</v>
      </c>
      <c r="H1381" s="832" t="s">
        <v>577</v>
      </c>
      <c r="I1381" s="832" t="s">
        <v>2671</v>
      </c>
      <c r="J1381" s="832" t="s">
        <v>1801</v>
      </c>
      <c r="K1381" s="832" t="s">
        <v>2672</v>
      </c>
      <c r="L1381" s="835">
        <v>176.32</v>
      </c>
      <c r="M1381" s="835">
        <v>176.32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13</v>
      </c>
      <c r="B1382" s="832" t="s">
        <v>1462</v>
      </c>
      <c r="C1382" s="832" t="s">
        <v>1470</v>
      </c>
      <c r="D1382" s="833" t="s">
        <v>2867</v>
      </c>
      <c r="E1382" s="834" t="s">
        <v>1489</v>
      </c>
      <c r="F1382" s="832" t="s">
        <v>1463</v>
      </c>
      <c r="G1382" s="832" t="s">
        <v>1651</v>
      </c>
      <c r="H1382" s="832" t="s">
        <v>577</v>
      </c>
      <c r="I1382" s="832" t="s">
        <v>2673</v>
      </c>
      <c r="J1382" s="832" t="s">
        <v>1912</v>
      </c>
      <c r="K1382" s="832" t="s">
        <v>1579</v>
      </c>
      <c r="L1382" s="835">
        <v>97.96</v>
      </c>
      <c r="M1382" s="835">
        <v>97.96</v>
      </c>
      <c r="N1382" s="832">
        <v>1</v>
      </c>
      <c r="O1382" s="836">
        <v>0.5</v>
      </c>
      <c r="P1382" s="835">
        <v>97.96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13</v>
      </c>
      <c r="B1383" s="832" t="s">
        <v>1462</v>
      </c>
      <c r="C1383" s="832" t="s">
        <v>1470</v>
      </c>
      <c r="D1383" s="833" t="s">
        <v>2867</v>
      </c>
      <c r="E1383" s="834" t="s">
        <v>1489</v>
      </c>
      <c r="F1383" s="832" t="s">
        <v>1463</v>
      </c>
      <c r="G1383" s="832" t="s">
        <v>1651</v>
      </c>
      <c r="H1383" s="832" t="s">
        <v>577</v>
      </c>
      <c r="I1383" s="832" t="s">
        <v>1911</v>
      </c>
      <c r="J1383" s="832" t="s">
        <v>1912</v>
      </c>
      <c r="K1383" s="832" t="s">
        <v>1581</v>
      </c>
      <c r="L1383" s="835">
        <v>176.32</v>
      </c>
      <c r="M1383" s="835">
        <v>176.32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13</v>
      </c>
      <c r="B1384" s="832" t="s">
        <v>1462</v>
      </c>
      <c r="C1384" s="832" t="s">
        <v>1470</v>
      </c>
      <c r="D1384" s="833" t="s">
        <v>2867</v>
      </c>
      <c r="E1384" s="834" t="s">
        <v>1489</v>
      </c>
      <c r="F1384" s="832" t="s">
        <v>1463</v>
      </c>
      <c r="G1384" s="832" t="s">
        <v>1651</v>
      </c>
      <c r="H1384" s="832" t="s">
        <v>577</v>
      </c>
      <c r="I1384" s="832" t="s">
        <v>2170</v>
      </c>
      <c r="J1384" s="832" t="s">
        <v>1801</v>
      </c>
      <c r="K1384" s="832" t="s">
        <v>2171</v>
      </c>
      <c r="L1384" s="835">
        <v>176.32</v>
      </c>
      <c r="M1384" s="835">
        <v>352.64</v>
      </c>
      <c r="N1384" s="832">
        <v>2</v>
      </c>
      <c r="O1384" s="836">
        <v>2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13</v>
      </c>
      <c r="B1385" s="832" t="s">
        <v>1462</v>
      </c>
      <c r="C1385" s="832" t="s">
        <v>1470</v>
      </c>
      <c r="D1385" s="833" t="s">
        <v>2867</v>
      </c>
      <c r="E1385" s="834" t="s">
        <v>1489</v>
      </c>
      <c r="F1385" s="832" t="s">
        <v>1463</v>
      </c>
      <c r="G1385" s="832" t="s">
        <v>2208</v>
      </c>
      <c r="H1385" s="832" t="s">
        <v>612</v>
      </c>
      <c r="I1385" s="832" t="s">
        <v>2674</v>
      </c>
      <c r="J1385" s="832" t="s">
        <v>739</v>
      </c>
      <c r="K1385" s="832" t="s">
        <v>1397</v>
      </c>
      <c r="L1385" s="835">
        <v>176.32</v>
      </c>
      <c r="M1385" s="835">
        <v>176.32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13</v>
      </c>
      <c r="B1386" s="832" t="s">
        <v>1462</v>
      </c>
      <c r="C1386" s="832" t="s">
        <v>1470</v>
      </c>
      <c r="D1386" s="833" t="s">
        <v>2867</v>
      </c>
      <c r="E1386" s="834" t="s">
        <v>1489</v>
      </c>
      <c r="F1386" s="832" t="s">
        <v>1463</v>
      </c>
      <c r="G1386" s="832" t="s">
        <v>2208</v>
      </c>
      <c r="H1386" s="832" t="s">
        <v>577</v>
      </c>
      <c r="I1386" s="832" t="s">
        <v>2675</v>
      </c>
      <c r="J1386" s="832" t="s">
        <v>2676</v>
      </c>
      <c r="K1386" s="832" t="s">
        <v>2677</v>
      </c>
      <c r="L1386" s="835">
        <v>117.55</v>
      </c>
      <c r="M1386" s="835">
        <v>352.65</v>
      </c>
      <c r="N1386" s="832">
        <v>3</v>
      </c>
      <c r="O1386" s="836">
        <v>2</v>
      </c>
      <c r="P1386" s="835">
        <v>352.65</v>
      </c>
      <c r="Q1386" s="837">
        <v>1</v>
      </c>
      <c r="R1386" s="832">
        <v>3</v>
      </c>
      <c r="S1386" s="837">
        <v>1</v>
      </c>
      <c r="T1386" s="836">
        <v>2</v>
      </c>
      <c r="U1386" s="838">
        <v>1</v>
      </c>
    </row>
    <row r="1387" spans="1:21" ht="14.4" customHeight="1" x14ac:dyDescent="0.3">
      <c r="A1387" s="831">
        <v>13</v>
      </c>
      <c r="B1387" s="832" t="s">
        <v>1462</v>
      </c>
      <c r="C1387" s="832" t="s">
        <v>1470</v>
      </c>
      <c r="D1387" s="833" t="s">
        <v>2867</v>
      </c>
      <c r="E1387" s="834" t="s">
        <v>1489</v>
      </c>
      <c r="F1387" s="832" t="s">
        <v>1463</v>
      </c>
      <c r="G1387" s="832" t="s">
        <v>2208</v>
      </c>
      <c r="H1387" s="832" t="s">
        <v>577</v>
      </c>
      <c r="I1387" s="832" t="s">
        <v>2678</v>
      </c>
      <c r="J1387" s="832" t="s">
        <v>2676</v>
      </c>
      <c r="K1387" s="832" t="s">
        <v>2679</v>
      </c>
      <c r="L1387" s="835">
        <v>0</v>
      </c>
      <c r="M1387" s="835">
        <v>0</v>
      </c>
      <c r="N1387" s="832">
        <v>2</v>
      </c>
      <c r="O1387" s="836">
        <v>2</v>
      </c>
      <c r="P1387" s="835">
        <v>0</v>
      </c>
      <c r="Q1387" s="837"/>
      <c r="R1387" s="832">
        <v>1</v>
      </c>
      <c r="S1387" s="837">
        <v>0.5</v>
      </c>
      <c r="T1387" s="836">
        <v>1</v>
      </c>
      <c r="U1387" s="838">
        <v>0.5</v>
      </c>
    </row>
    <row r="1388" spans="1:21" ht="14.4" customHeight="1" x14ac:dyDescent="0.3">
      <c r="A1388" s="831">
        <v>13</v>
      </c>
      <c r="B1388" s="832" t="s">
        <v>1462</v>
      </c>
      <c r="C1388" s="832" t="s">
        <v>1470</v>
      </c>
      <c r="D1388" s="833" t="s">
        <v>2867</v>
      </c>
      <c r="E1388" s="834" t="s">
        <v>1489</v>
      </c>
      <c r="F1388" s="832" t="s">
        <v>1463</v>
      </c>
      <c r="G1388" s="832" t="s">
        <v>2680</v>
      </c>
      <c r="H1388" s="832" t="s">
        <v>577</v>
      </c>
      <c r="I1388" s="832" t="s">
        <v>2681</v>
      </c>
      <c r="J1388" s="832" t="s">
        <v>2682</v>
      </c>
      <c r="K1388" s="832" t="s">
        <v>2683</v>
      </c>
      <c r="L1388" s="835">
        <v>90.95</v>
      </c>
      <c r="M1388" s="835">
        <v>363.8</v>
      </c>
      <c r="N1388" s="832">
        <v>4</v>
      </c>
      <c r="O1388" s="836">
        <v>1.5</v>
      </c>
      <c r="P1388" s="835">
        <v>363.8</v>
      </c>
      <c r="Q1388" s="837">
        <v>1</v>
      </c>
      <c r="R1388" s="832">
        <v>4</v>
      </c>
      <c r="S1388" s="837">
        <v>1</v>
      </c>
      <c r="T1388" s="836">
        <v>1.5</v>
      </c>
      <c r="U1388" s="838">
        <v>1</v>
      </c>
    </row>
    <row r="1389" spans="1:21" ht="14.4" customHeight="1" x14ac:dyDescent="0.3">
      <c r="A1389" s="831">
        <v>13</v>
      </c>
      <c r="B1389" s="832" t="s">
        <v>1462</v>
      </c>
      <c r="C1389" s="832" t="s">
        <v>1470</v>
      </c>
      <c r="D1389" s="833" t="s">
        <v>2867</v>
      </c>
      <c r="E1389" s="834" t="s">
        <v>1489</v>
      </c>
      <c r="F1389" s="832" t="s">
        <v>1463</v>
      </c>
      <c r="G1389" s="832" t="s">
        <v>1656</v>
      </c>
      <c r="H1389" s="832" t="s">
        <v>612</v>
      </c>
      <c r="I1389" s="832" t="s">
        <v>1413</v>
      </c>
      <c r="J1389" s="832" t="s">
        <v>1414</v>
      </c>
      <c r="K1389" s="832" t="s">
        <v>1415</v>
      </c>
      <c r="L1389" s="835">
        <v>141.25</v>
      </c>
      <c r="M1389" s="835">
        <v>1695</v>
      </c>
      <c r="N1389" s="832">
        <v>12</v>
      </c>
      <c r="O1389" s="836">
        <v>7.5</v>
      </c>
      <c r="P1389" s="835">
        <v>706.25</v>
      </c>
      <c r="Q1389" s="837">
        <v>0.41666666666666669</v>
      </c>
      <c r="R1389" s="832">
        <v>5</v>
      </c>
      <c r="S1389" s="837">
        <v>0.41666666666666669</v>
      </c>
      <c r="T1389" s="836">
        <v>3</v>
      </c>
      <c r="U1389" s="838">
        <v>0.4</v>
      </c>
    </row>
    <row r="1390" spans="1:21" ht="14.4" customHeight="1" x14ac:dyDescent="0.3">
      <c r="A1390" s="831">
        <v>13</v>
      </c>
      <c r="B1390" s="832" t="s">
        <v>1462</v>
      </c>
      <c r="C1390" s="832" t="s">
        <v>1470</v>
      </c>
      <c r="D1390" s="833" t="s">
        <v>2867</v>
      </c>
      <c r="E1390" s="834" t="s">
        <v>1489</v>
      </c>
      <c r="F1390" s="832" t="s">
        <v>1463</v>
      </c>
      <c r="G1390" s="832" t="s">
        <v>2176</v>
      </c>
      <c r="H1390" s="832" t="s">
        <v>577</v>
      </c>
      <c r="I1390" s="832" t="s">
        <v>2177</v>
      </c>
      <c r="J1390" s="832" t="s">
        <v>2178</v>
      </c>
      <c r="K1390" s="832" t="s">
        <v>2039</v>
      </c>
      <c r="L1390" s="835">
        <v>155.24</v>
      </c>
      <c r="M1390" s="835">
        <v>465.72</v>
      </c>
      <c r="N1390" s="832">
        <v>3</v>
      </c>
      <c r="O1390" s="836">
        <v>2</v>
      </c>
      <c r="P1390" s="835">
        <v>465.72</v>
      </c>
      <c r="Q1390" s="837">
        <v>1</v>
      </c>
      <c r="R1390" s="832">
        <v>3</v>
      </c>
      <c r="S1390" s="837">
        <v>1</v>
      </c>
      <c r="T1390" s="836">
        <v>2</v>
      </c>
      <c r="U1390" s="838">
        <v>1</v>
      </c>
    </row>
    <row r="1391" spans="1:21" ht="14.4" customHeight="1" x14ac:dyDescent="0.3">
      <c r="A1391" s="831">
        <v>13</v>
      </c>
      <c r="B1391" s="832" t="s">
        <v>1462</v>
      </c>
      <c r="C1391" s="832" t="s">
        <v>1470</v>
      </c>
      <c r="D1391" s="833" t="s">
        <v>2867</v>
      </c>
      <c r="E1391" s="834" t="s">
        <v>1489</v>
      </c>
      <c r="F1391" s="832" t="s">
        <v>1463</v>
      </c>
      <c r="G1391" s="832" t="s">
        <v>1666</v>
      </c>
      <c r="H1391" s="832" t="s">
        <v>577</v>
      </c>
      <c r="I1391" s="832" t="s">
        <v>1667</v>
      </c>
      <c r="J1391" s="832" t="s">
        <v>635</v>
      </c>
      <c r="K1391" s="832" t="s">
        <v>1668</v>
      </c>
      <c r="L1391" s="835">
        <v>35.25</v>
      </c>
      <c r="M1391" s="835">
        <v>35.25</v>
      </c>
      <c r="N1391" s="832">
        <v>1</v>
      </c>
      <c r="O1391" s="836">
        <v>1</v>
      </c>
      <c r="P1391" s="835">
        <v>35.25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13</v>
      </c>
      <c r="B1392" s="832" t="s">
        <v>1462</v>
      </c>
      <c r="C1392" s="832" t="s">
        <v>1470</v>
      </c>
      <c r="D1392" s="833" t="s">
        <v>2867</v>
      </c>
      <c r="E1392" s="834" t="s">
        <v>1489</v>
      </c>
      <c r="F1392" s="832" t="s">
        <v>1463</v>
      </c>
      <c r="G1392" s="832" t="s">
        <v>1666</v>
      </c>
      <c r="H1392" s="832" t="s">
        <v>577</v>
      </c>
      <c r="I1392" s="832" t="s">
        <v>2684</v>
      </c>
      <c r="J1392" s="832" t="s">
        <v>635</v>
      </c>
      <c r="K1392" s="832" t="s">
        <v>2685</v>
      </c>
      <c r="L1392" s="835">
        <v>0</v>
      </c>
      <c r="M1392" s="835">
        <v>0</v>
      </c>
      <c r="N1392" s="832">
        <v>1</v>
      </c>
      <c r="O1392" s="836">
        <v>0.5</v>
      </c>
      <c r="P1392" s="835">
        <v>0</v>
      </c>
      <c r="Q1392" s="837"/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13</v>
      </c>
      <c r="B1393" s="832" t="s">
        <v>1462</v>
      </c>
      <c r="C1393" s="832" t="s">
        <v>1470</v>
      </c>
      <c r="D1393" s="833" t="s">
        <v>2867</v>
      </c>
      <c r="E1393" s="834" t="s">
        <v>1489</v>
      </c>
      <c r="F1393" s="832" t="s">
        <v>1463</v>
      </c>
      <c r="G1393" s="832" t="s">
        <v>1666</v>
      </c>
      <c r="H1393" s="832" t="s">
        <v>577</v>
      </c>
      <c r="I1393" s="832" t="s">
        <v>2686</v>
      </c>
      <c r="J1393" s="832" t="s">
        <v>635</v>
      </c>
      <c r="K1393" s="832" t="s">
        <v>1346</v>
      </c>
      <c r="L1393" s="835">
        <v>48.42</v>
      </c>
      <c r="M1393" s="835">
        <v>48.42</v>
      </c>
      <c r="N1393" s="832">
        <v>1</v>
      </c>
      <c r="O1393" s="836">
        <v>0.5</v>
      </c>
      <c r="P1393" s="835">
        <v>48.42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13</v>
      </c>
      <c r="B1394" s="832" t="s">
        <v>1462</v>
      </c>
      <c r="C1394" s="832" t="s">
        <v>1470</v>
      </c>
      <c r="D1394" s="833" t="s">
        <v>2867</v>
      </c>
      <c r="E1394" s="834" t="s">
        <v>1489</v>
      </c>
      <c r="F1394" s="832" t="s">
        <v>1463</v>
      </c>
      <c r="G1394" s="832" t="s">
        <v>1807</v>
      </c>
      <c r="H1394" s="832" t="s">
        <v>577</v>
      </c>
      <c r="I1394" s="832" t="s">
        <v>1808</v>
      </c>
      <c r="J1394" s="832" t="s">
        <v>1809</v>
      </c>
      <c r="K1394" s="832" t="s">
        <v>1810</v>
      </c>
      <c r="L1394" s="835">
        <v>78.33</v>
      </c>
      <c r="M1394" s="835">
        <v>469.98</v>
      </c>
      <c r="N1394" s="832">
        <v>6</v>
      </c>
      <c r="O1394" s="836">
        <v>4</v>
      </c>
      <c r="P1394" s="835">
        <v>469.98</v>
      </c>
      <c r="Q1394" s="837">
        <v>1</v>
      </c>
      <c r="R1394" s="832">
        <v>6</v>
      </c>
      <c r="S1394" s="837">
        <v>1</v>
      </c>
      <c r="T1394" s="836">
        <v>4</v>
      </c>
      <c r="U1394" s="838">
        <v>1</v>
      </c>
    </row>
    <row r="1395" spans="1:21" ht="14.4" customHeight="1" x14ac:dyDescent="0.3">
      <c r="A1395" s="831">
        <v>13</v>
      </c>
      <c r="B1395" s="832" t="s">
        <v>1462</v>
      </c>
      <c r="C1395" s="832" t="s">
        <v>1470</v>
      </c>
      <c r="D1395" s="833" t="s">
        <v>2867</v>
      </c>
      <c r="E1395" s="834" t="s">
        <v>1489</v>
      </c>
      <c r="F1395" s="832" t="s">
        <v>1463</v>
      </c>
      <c r="G1395" s="832" t="s">
        <v>1671</v>
      </c>
      <c r="H1395" s="832" t="s">
        <v>577</v>
      </c>
      <c r="I1395" s="832" t="s">
        <v>2129</v>
      </c>
      <c r="J1395" s="832" t="s">
        <v>770</v>
      </c>
      <c r="K1395" s="832" t="s">
        <v>1814</v>
      </c>
      <c r="L1395" s="835">
        <v>103.67</v>
      </c>
      <c r="M1395" s="835">
        <v>16587.200000000008</v>
      </c>
      <c r="N1395" s="832">
        <v>160</v>
      </c>
      <c r="O1395" s="836">
        <v>82</v>
      </c>
      <c r="P1395" s="835">
        <v>7982.5900000000038</v>
      </c>
      <c r="Q1395" s="837">
        <v>0.48125000000000001</v>
      </c>
      <c r="R1395" s="832">
        <v>77</v>
      </c>
      <c r="S1395" s="837">
        <v>0.48125000000000001</v>
      </c>
      <c r="T1395" s="836">
        <v>38</v>
      </c>
      <c r="U1395" s="838">
        <v>0.46341463414634149</v>
      </c>
    </row>
    <row r="1396" spans="1:21" ht="14.4" customHeight="1" x14ac:dyDescent="0.3">
      <c r="A1396" s="831">
        <v>13</v>
      </c>
      <c r="B1396" s="832" t="s">
        <v>1462</v>
      </c>
      <c r="C1396" s="832" t="s">
        <v>1470</v>
      </c>
      <c r="D1396" s="833" t="s">
        <v>2867</v>
      </c>
      <c r="E1396" s="834" t="s">
        <v>1489</v>
      </c>
      <c r="F1396" s="832" t="s">
        <v>1463</v>
      </c>
      <c r="G1396" s="832" t="s">
        <v>1671</v>
      </c>
      <c r="H1396" s="832" t="s">
        <v>577</v>
      </c>
      <c r="I1396" s="832" t="s">
        <v>2687</v>
      </c>
      <c r="J1396" s="832" t="s">
        <v>2688</v>
      </c>
      <c r="K1396" s="832" t="s">
        <v>2689</v>
      </c>
      <c r="L1396" s="835">
        <v>112.87</v>
      </c>
      <c r="M1396" s="835">
        <v>564.35</v>
      </c>
      <c r="N1396" s="832">
        <v>5</v>
      </c>
      <c r="O1396" s="836">
        <v>2.5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13</v>
      </c>
      <c r="B1397" s="832" t="s">
        <v>1462</v>
      </c>
      <c r="C1397" s="832" t="s">
        <v>1470</v>
      </c>
      <c r="D1397" s="833" t="s">
        <v>2867</v>
      </c>
      <c r="E1397" s="834" t="s">
        <v>1489</v>
      </c>
      <c r="F1397" s="832" t="s">
        <v>1463</v>
      </c>
      <c r="G1397" s="832" t="s">
        <v>1671</v>
      </c>
      <c r="H1397" s="832" t="s">
        <v>577</v>
      </c>
      <c r="I1397" s="832" t="s">
        <v>2328</v>
      </c>
      <c r="J1397" s="832" t="s">
        <v>2329</v>
      </c>
      <c r="K1397" s="832" t="s">
        <v>1674</v>
      </c>
      <c r="L1397" s="835">
        <v>115.18</v>
      </c>
      <c r="M1397" s="835">
        <v>4952.7400000000016</v>
      </c>
      <c r="N1397" s="832">
        <v>43</v>
      </c>
      <c r="O1397" s="836">
        <v>20.5</v>
      </c>
      <c r="P1397" s="835">
        <v>2533.9600000000005</v>
      </c>
      <c r="Q1397" s="837">
        <v>0.5116279069767441</v>
      </c>
      <c r="R1397" s="832">
        <v>22</v>
      </c>
      <c r="S1397" s="837">
        <v>0.51162790697674421</v>
      </c>
      <c r="T1397" s="836">
        <v>10</v>
      </c>
      <c r="U1397" s="838">
        <v>0.48780487804878048</v>
      </c>
    </row>
    <row r="1398" spans="1:21" ht="14.4" customHeight="1" x14ac:dyDescent="0.3">
      <c r="A1398" s="831">
        <v>13</v>
      </c>
      <c r="B1398" s="832" t="s">
        <v>1462</v>
      </c>
      <c r="C1398" s="832" t="s">
        <v>1470</v>
      </c>
      <c r="D1398" s="833" t="s">
        <v>2867</v>
      </c>
      <c r="E1398" s="834" t="s">
        <v>1489</v>
      </c>
      <c r="F1398" s="832" t="s">
        <v>1463</v>
      </c>
      <c r="G1398" s="832" t="s">
        <v>1671</v>
      </c>
      <c r="H1398" s="832" t="s">
        <v>577</v>
      </c>
      <c r="I1398" s="832" t="s">
        <v>2690</v>
      </c>
      <c r="J1398" s="832" t="s">
        <v>2384</v>
      </c>
      <c r="K1398" s="832" t="s">
        <v>2385</v>
      </c>
      <c r="L1398" s="835">
        <v>0</v>
      </c>
      <c r="M1398" s="835">
        <v>0</v>
      </c>
      <c r="N1398" s="832">
        <v>3</v>
      </c>
      <c r="O1398" s="836">
        <v>1</v>
      </c>
      <c r="P1398" s="835">
        <v>0</v>
      </c>
      <c r="Q1398" s="837"/>
      <c r="R1398" s="832">
        <v>3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13</v>
      </c>
      <c r="B1399" s="832" t="s">
        <v>1462</v>
      </c>
      <c r="C1399" s="832" t="s">
        <v>1470</v>
      </c>
      <c r="D1399" s="833" t="s">
        <v>2867</v>
      </c>
      <c r="E1399" s="834" t="s">
        <v>1489</v>
      </c>
      <c r="F1399" s="832" t="s">
        <v>1463</v>
      </c>
      <c r="G1399" s="832" t="s">
        <v>1671</v>
      </c>
      <c r="H1399" s="832" t="s">
        <v>577</v>
      </c>
      <c r="I1399" s="832" t="s">
        <v>1813</v>
      </c>
      <c r="J1399" s="832" t="s">
        <v>770</v>
      </c>
      <c r="K1399" s="832" t="s">
        <v>1814</v>
      </c>
      <c r="L1399" s="835">
        <v>103.67</v>
      </c>
      <c r="M1399" s="835">
        <v>6945.8900000000012</v>
      </c>
      <c r="N1399" s="832">
        <v>67</v>
      </c>
      <c r="O1399" s="836">
        <v>33.5</v>
      </c>
      <c r="P1399" s="835">
        <v>2695.4200000000005</v>
      </c>
      <c r="Q1399" s="837">
        <v>0.38805970149253732</v>
      </c>
      <c r="R1399" s="832">
        <v>26</v>
      </c>
      <c r="S1399" s="837">
        <v>0.38805970149253732</v>
      </c>
      <c r="T1399" s="836">
        <v>13.5</v>
      </c>
      <c r="U1399" s="838">
        <v>0.40298507462686567</v>
      </c>
    </row>
    <row r="1400" spans="1:21" ht="14.4" customHeight="1" x14ac:dyDescent="0.3">
      <c r="A1400" s="831">
        <v>13</v>
      </c>
      <c r="B1400" s="832" t="s">
        <v>1462</v>
      </c>
      <c r="C1400" s="832" t="s">
        <v>1470</v>
      </c>
      <c r="D1400" s="833" t="s">
        <v>2867</v>
      </c>
      <c r="E1400" s="834" t="s">
        <v>1489</v>
      </c>
      <c r="F1400" s="832" t="s">
        <v>1463</v>
      </c>
      <c r="G1400" s="832" t="s">
        <v>1671</v>
      </c>
      <c r="H1400" s="832" t="s">
        <v>577</v>
      </c>
      <c r="I1400" s="832" t="s">
        <v>1672</v>
      </c>
      <c r="J1400" s="832" t="s">
        <v>1673</v>
      </c>
      <c r="K1400" s="832" t="s">
        <v>1674</v>
      </c>
      <c r="L1400" s="835">
        <v>115.18</v>
      </c>
      <c r="M1400" s="835">
        <v>806.2600000000001</v>
      </c>
      <c r="N1400" s="832">
        <v>7</v>
      </c>
      <c r="O1400" s="836">
        <v>3.5</v>
      </c>
      <c r="P1400" s="835">
        <v>230.36</v>
      </c>
      <c r="Q1400" s="837">
        <v>0.2857142857142857</v>
      </c>
      <c r="R1400" s="832">
        <v>2</v>
      </c>
      <c r="S1400" s="837">
        <v>0.2857142857142857</v>
      </c>
      <c r="T1400" s="836">
        <v>1</v>
      </c>
      <c r="U1400" s="838">
        <v>0.2857142857142857</v>
      </c>
    </row>
    <row r="1401" spans="1:21" ht="14.4" customHeight="1" x14ac:dyDescent="0.3">
      <c r="A1401" s="831">
        <v>13</v>
      </c>
      <c r="B1401" s="832" t="s">
        <v>1462</v>
      </c>
      <c r="C1401" s="832" t="s">
        <v>1470</v>
      </c>
      <c r="D1401" s="833" t="s">
        <v>2867</v>
      </c>
      <c r="E1401" s="834" t="s">
        <v>1489</v>
      </c>
      <c r="F1401" s="832" t="s">
        <v>1463</v>
      </c>
      <c r="G1401" s="832" t="s">
        <v>1671</v>
      </c>
      <c r="H1401" s="832" t="s">
        <v>577</v>
      </c>
      <c r="I1401" s="832" t="s">
        <v>2691</v>
      </c>
      <c r="J1401" s="832" t="s">
        <v>2626</v>
      </c>
      <c r="K1401" s="832" t="s">
        <v>1674</v>
      </c>
      <c r="L1401" s="835">
        <v>115.18</v>
      </c>
      <c r="M1401" s="835">
        <v>230.36</v>
      </c>
      <c r="N1401" s="832">
        <v>2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13</v>
      </c>
      <c r="B1402" s="832" t="s">
        <v>1462</v>
      </c>
      <c r="C1402" s="832" t="s">
        <v>1470</v>
      </c>
      <c r="D1402" s="833" t="s">
        <v>2867</v>
      </c>
      <c r="E1402" s="834" t="s">
        <v>1489</v>
      </c>
      <c r="F1402" s="832" t="s">
        <v>1463</v>
      </c>
      <c r="G1402" s="832" t="s">
        <v>1671</v>
      </c>
      <c r="H1402" s="832" t="s">
        <v>577</v>
      </c>
      <c r="I1402" s="832" t="s">
        <v>2383</v>
      </c>
      <c r="J1402" s="832" t="s">
        <v>2384</v>
      </c>
      <c r="K1402" s="832" t="s">
        <v>2385</v>
      </c>
      <c r="L1402" s="835">
        <v>0</v>
      </c>
      <c r="M1402" s="835">
        <v>0</v>
      </c>
      <c r="N1402" s="832">
        <v>3</v>
      </c>
      <c r="O1402" s="836">
        <v>1</v>
      </c>
      <c r="P1402" s="835">
        <v>0</v>
      </c>
      <c r="Q1402" s="837"/>
      <c r="R1402" s="832">
        <v>3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13</v>
      </c>
      <c r="B1403" s="832" t="s">
        <v>1462</v>
      </c>
      <c r="C1403" s="832" t="s">
        <v>1470</v>
      </c>
      <c r="D1403" s="833" t="s">
        <v>2867</v>
      </c>
      <c r="E1403" s="834" t="s">
        <v>1489</v>
      </c>
      <c r="F1403" s="832" t="s">
        <v>1463</v>
      </c>
      <c r="G1403" s="832" t="s">
        <v>1678</v>
      </c>
      <c r="H1403" s="832" t="s">
        <v>612</v>
      </c>
      <c r="I1403" s="832" t="s">
        <v>2331</v>
      </c>
      <c r="J1403" s="832" t="s">
        <v>1193</v>
      </c>
      <c r="K1403" s="832" t="s">
        <v>2332</v>
      </c>
      <c r="L1403" s="835">
        <v>57.6</v>
      </c>
      <c r="M1403" s="835">
        <v>288</v>
      </c>
      <c r="N1403" s="832">
        <v>5</v>
      </c>
      <c r="O1403" s="836">
        <v>1.5</v>
      </c>
      <c r="P1403" s="835">
        <v>288</v>
      </c>
      <c r="Q1403" s="837">
        <v>1</v>
      </c>
      <c r="R1403" s="832">
        <v>5</v>
      </c>
      <c r="S1403" s="837">
        <v>1</v>
      </c>
      <c r="T1403" s="836">
        <v>1.5</v>
      </c>
      <c r="U1403" s="838">
        <v>1</v>
      </c>
    </row>
    <row r="1404" spans="1:21" ht="14.4" customHeight="1" x14ac:dyDescent="0.3">
      <c r="A1404" s="831">
        <v>13</v>
      </c>
      <c r="B1404" s="832" t="s">
        <v>1462</v>
      </c>
      <c r="C1404" s="832" t="s">
        <v>1470</v>
      </c>
      <c r="D1404" s="833" t="s">
        <v>2867</v>
      </c>
      <c r="E1404" s="834" t="s">
        <v>1489</v>
      </c>
      <c r="F1404" s="832" t="s">
        <v>1463</v>
      </c>
      <c r="G1404" s="832" t="s">
        <v>1678</v>
      </c>
      <c r="H1404" s="832" t="s">
        <v>577</v>
      </c>
      <c r="I1404" s="832" t="s">
        <v>2692</v>
      </c>
      <c r="J1404" s="832" t="s">
        <v>1680</v>
      </c>
      <c r="K1404" s="832" t="s">
        <v>2693</v>
      </c>
      <c r="L1404" s="835">
        <v>56.45</v>
      </c>
      <c r="M1404" s="835">
        <v>169.35000000000002</v>
      </c>
      <c r="N1404" s="832">
        <v>3</v>
      </c>
      <c r="O1404" s="836">
        <v>1.5</v>
      </c>
      <c r="P1404" s="835">
        <v>169.35000000000002</v>
      </c>
      <c r="Q1404" s="837">
        <v>1</v>
      </c>
      <c r="R1404" s="832">
        <v>3</v>
      </c>
      <c r="S1404" s="837">
        <v>1</v>
      </c>
      <c r="T1404" s="836">
        <v>1.5</v>
      </c>
      <c r="U1404" s="838">
        <v>1</v>
      </c>
    </row>
    <row r="1405" spans="1:21" ht="14.4" customHeight="1" x14ac:dyDescent="0.3">
      <c r="A1405" s="831">
        <v>13</v>
      </c>
      <c r="B1405" s="832" t="s">
        <v>1462</v>
      </c>
      <c r="C1405" s="832" t="s">
        <v>1470</v>
      </c>
      <c r="D1405" s="833" t="s">
        <v>2867</v>
      </c>
      <c r="E1405" s="834" t="s">
        <v>1489</v>
      </c>
      <c r="F1405" s="832" t="s">
        <v>1463</v>
      </c>
      <c r="G1405" s="832" t="s">
        <v>1678</v>
      </c>
      <c r="H1405" s="832" t="s">
        <v>612</v>
      </c>
      <c r="I1405" s="832" t="s">
        <v>2694</v>
      </c>
      <c r="J1405" s="832" t="s">
        <v>1193</v>
      </c>
      <c r="K1405" s="832" t="s">
        <v>2332</v>
      </c>
      <c r="L1405" s="835">
        <v>57.6</v>
      </c>
      <c r="M1405" s="835">
        <v>57.6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13</v>
      </c>
      <c r="B1406" s="832" t="s">
        <v>1462</v>
      </c>
      <c r="C1406" s="832" t="s">
        <v>1470</v>
      </c>
      <c r="D1406" s="833" t="s">
        <v>2867</v>
      </c>
      <c r="E1406" s="834" t="s">
        <v>1489</v>
      </c>
      <c r="F1406" s="832" t="s">
        <v>1463</v>
      </c>
      <c r="G1406" s="832" t="s">
        <v>1678</v>
      </c>
      <c r="H1406" s="832" t="s">
        <v>577</v>
      </c>
      <c r="I1406" s="832" t="s">
        <v>2695</v>
      </c>
      <c r="J1406" s="832" t="s">
        <v>2696</v>
      </c>
      <c r="K1406" s="832" t="s">
        <v>2697</v>
      </c>
      <c r="L1406" s="835">
        <v>115.18</v>
      </c>
      <c r="M1406" s="835">
        <v>230.36</v>
      </c>
      <c r="N1406" s="832">
        <v>2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13</v>
      </c>
      <c r="B1407" s="832" t="s">
        <v>1462</v>
      </c>
      <c r="C1407" s="832" t="s">
        <v>1470</v>
      </c>
      <c r="D1407" s="833" t="s">
        <v>2867</v>
      </c>
      <c r="E1407" s="834" t="s">
        <v>1489</v>
      </c>
      <c r="F1407" s="832" t="s">
        <v>1463</v>
      </c>
      <c r="G1407" s="832" t="s">
        <v>2698</v>
      </c>
      <c r="H1407" s="832" t="s">
        <v>577</v>
      </c>
      <c r="I1407" s="832" t="s">
        <v>2699</v>
      </c>
      <c r="J1407" s="832" t="s">
        <v>2700</v>
      </c>
      <c r="K1407" s="832" t="s">
        <v>1685</v>
      </c>
      <c r="L1407" s="835">
        <v>0</v>
      </c>
      <c r="M1407" s="835">
        <v>0</v>
      </c>
      <c r="N1407" s="832">
        <v>2</v>
      </c>
      <c r="O1407" s="836">
        <v>0.5</v>
      </c>
      <c r="P1407" s="835"/>
      <c r="Q1407" s="837"/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13</v>
      </c>
      <c r="B1408" s="832" t="s">
        <v>1462</v>
      </c>
      <c r="C1408" s="832" t="s">
        <v>1470</v>
      </c>
      <c r="D1408" s="833" t="s">
        <v>2867</v>
      </c>
      <c r="E1408" s="834" t="s">
        <v>1489</v>
      </c>
      <c r="F1408" s="832" t="s">
        <v>1463</v>
      </c>
      <c r="G1408" s="832" t="s">
        <v>2701</v>
      </c>
      <c r="H1408" s="832" t="s">
        <v>577</v>
      </c>
      <c r="I1408" s="832" t="s">
        <v>2702</v>
      </c>
      <c r="J1408" s="832" t="s">
        <v>2703</v>
      </c>
      <c r="K1408" s="832" t="s">
        <v>2332</v>
      </c>
      <c r="L1408" s="835">
        <v>115.18</v>
      </c>
      <c r="M1408" s="835">
        <v>230.36</v>
      </c>
      <c r="N1408" s="832">
        <v>2</v>
      </c>
      <c r="O1408" s="836">
        <v>1</v>
      </c>
      <c r="P1408" s="835">
        <v>230.36</v>
      </c>
      <c r="Q1408" s="837">
        <v>1</v>
      </c>
      <c r="R1408" s="832">
        <v>2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13</v>
      </c>
      <c r="B1409" s="832" t="s">
        <v>1462</v>
      </c>
      <c r="C1409" s="832" t="s">
        <v>1470</v>
      </c>
      <c r="D1409" s="833" t="s">
        <v>2867</v>
      </c>
      <c r="E1409" s="834" t="s">
        <v>1489</v>
      </c>
      <c r="F1409" s="832" t="s">
        <v>1463</v>
      </c>
      <c r="G1409" s="832" t="s">
        <v>2704</v>
      </c>
      <c r="H1409" s="832" t="s">
        <v>577</v>
      </c>
      <c r="I1409" s="832" t="s">
        <v>2705</v>
      </c>
      <c r="J1409" s="832" t="s">
        <v>2706</v>
      </c>
      <c r="K1409" s="832" t="s">
        <v>2707</v>
      </c>
      <c r="L1409" s="835">
        <v>83.25</v>
      </c>
      <c r="M1409" s="835">
        <v>166.5</v>
      </c>
      <c r="N1409" s="832">
        <v>2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13</v>
      </c>
      <c r="B1410" s="832" t="s">
        <v>1462</v>
      </c>
      <c r="C1410" s="832" t="s">
        <v>1470</v>
      </c>
      <c r="D1410" s="833" t="s">
        <v>2867</v>
      </c>
      <c r="E1410" s="834" t="s">
        <v>1489</v>
      </c>
      <c r="F1410" s="832" t="s">
        <v>1463</v>
      </c>
      <c r="G1410" s="832" t="s">
        <v>2584</v>
      </c>
      <c r="H1410" s="832" t="s">
        <v>577</v>
      </c>
      <c r="I1410" s="832" t="s">
        <v>2708</v>
      </c>
      <c r="J1410" s="832" t="s">
        <v>823</v>
      </c>
      <c r="K1410" s="832" t="s">
        <v>2709</v>
      </c>
      <c r="L1410" s="835">
        <v>0</v>
      </c>
      <c r="M1410" s="835">
        <v>0</v>
      </c>
      <c r="N1410" s="832">
        <v>2</v>
      </c>
      <c r="O1410" s="836">
        <v>0.5</v>
      </c>
      <c r="P1410" s="835">
        <v>0</v>
      </c>
      <c r="Q1410" s="837"/>
      <c r="R1410" s="832">
        <v>2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13</v>
      </c>
      <c r="B1411" s="832" t="s">
        <v>1462</v>
      </c>
      <c r="C1411" s="832" t="s">
        <v>1470</v>
      </c>
      <c r="D1411" s="833" t="s">
        <v>2867</v>
      </c>
      <c r="E1411" s="834" t="s">
        <v>1489</v>
      </c>
      <c r="F1411" s="832" t="s">
        <v>1463</v>
      </c>
      <c r="G1411" s="832" t="s">
        <v>2074</v>
      </c>
      <c r="H1411" s="832" t="s">
        <v>577</v>
      </c>
      <c r="I1411" s="832" t="s">
        <v>2710</v>
      </c>
      <c r="J1411" s="832" t="s">
        <v>2711</v>
      </c>
      <c r="K1411" s="832" t="s">
        <v>2712</v>
      </c>
      <c r="L1411" s="835">
        <v>54.13</v>
      </c>
      <c r="M1411" s="835">
        <v>4059.7500000000009</v>
      </c>
      <c r="N1411" s="832">
        <v>75</v>
      </c>
      <c r="O1411" s="836">
        <v>23</v>
      </c>
      <c r="P1411" s="835">
        <v>1840.4200000000003</v>
      </c>
      <c r="Q1411" s="837">
        <v>0.45333333333333331</v>
      </c>
      <c r="R1411" s="832">
        <v>34</v>
      </c>
      <c r="S1411" s="837">
        <v>0.45333333333333331</v>
      </c>
      <c r="T1411" s="836">
        <v>10</v>
      </c>
      <c r="U1411" s="838">
        <v>0.43478260869565216</v>
      </c>
    </row>
    <row r="1412" spans="1:21" ht="14.4" customHeight="1" x14ac:dyDescent="0.3">
      <c r="A1412" s="831">
        <v>13</v>
      </c>
      <c r="B1412" s="832" t="s">
        <v>1462</v>
      </c>
      <c r="C1412" s="832" t="s">
        <v>1470</v>
      </c>
      <c r="D1412" s="833" t="s">
        <v>2867</v>
      </c>
      <c r="E1412" s="834" t="s">
        <v>1489</v>
      </c>
      <c r="F1412" s="832" t="s">
        <v>1463</v>
      </c>
      <c r="G1412" s="832" t="s">
        <v>1694</v>
      </c>
      <c r="H1412" s="832" t="s">
        <v>577</v>
      </c>
      <c r="I1412" s="832" t="s">
        <v>1962</v>
      </c>
      <c r="J1412" s="832" t="s">
        <v>1696</v>
      </c>
      <c r="K1412" s="832" t="s">
        <v>1963</v>
      </c>
      <c r="L1412" s="835">
        <v>42.54</v>
      </c>
      <c r="M1412" s="835">
        <v>85.08</v>
      </c>
      <c r="N1412" s="832">
        <v>2</v>
      </c>
      <c r="O1412" s="836">
        <v>1</v>
      </c>
      <c r="P1412" s="835">
        <v>85.08</v>
      </c>
      <c r="Q1412" s="837">
        <v>1</v>
      </c>
      <c r="R1412" s="832">
        <v>2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13</v>
      </c>
      <c r="B1413" s="832" t="s">
        <v>1462</v>
      </c>
      <c r="C1413" s="832" t="s">
        <v>1470</v>
      </c>
      <c r="D1413" s="833" t="s">
        <v>2867</v>
      </c>
      <c r="E1413" s="834" t="s">
        <v>1489</v>
      </c>
      <c r="F1413" s="832" t="s">
        <v>1463</v>
      </c>
      <c r="G1413" s="832" t="s">
        <v>1694</v>
      </c>
      <c r="H1413" s="832" t="s">
        <v>577</v>
      </c>
      <c r="I1413" s="832" t="s">
        <v>2713</v>
      </c>
      <c r="J1413" s="832" t="s">
        <v>2079</v>
      </c>
      <c r="K1413" s="832" t="s">
        <v>2714</v>
      </c>
      <c r="L1413" s="835">
        <v>66.88</v>
      </c>
      <c r="M1413" s="835">
        <v>133.76</v>
      </c>
      <c r="N1413" s="832">
        <v>2</v>
      </c>
      <c r="O1413" s="836">
        <v>1</v>
      </c>
      <c r="P1413" s="835">
        <v>133.76</v>
      </c>
      <c r="Q1413" s="837">
        <v>1</v>
      </c>
      <c r="R1413" s="832">
        <v>2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13</v>
      </c>
      <c r="B1414" s="832" t="s">
        <v>1462</v>
      </c>
      <c r="C1414" s="832" t="s">
        <v>1470</v>
      </c>
      <c r="D1414" s="833" t="s">
        <v>2867</v>
      </c>
      <c r="E1414" s="834" t="s">
        <v>1489</v>
      </c>
      <c r="F1414" s="832" t="s">
        <v>1463</v>
      </c>
      <c r="G1414" s="832" t="s">
        <v>2715</v>
      </c>
      <c r="H1414" s="832" t="s">
        <v>577</v>
      </c>
      <c r="I1414" s="832" t="s">
        <v>2716</v>
      </c>
      <c r="J1414" s="832" t="s">
        <v>2717</v>
      </c>
      <c r="K1414" s="832" t="s">
        <v>2718</v>
      </c>
      <c r="L1414" s="835">
        <v>0</v>
      </c>
      <c r="M1414" s="835">
        <v>0</v>
      </c>
      <c r="N1414" s="832">
        <v>4</v>
      </c>
      <c r="O1414" s="836">
        <v>1.5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13</v>
      </c>
      <c r="B1415" s="832" t="s">
        <v>1462</v>
      </c>
      <c r="C1415" s="832" t="s">
        <v>1470</v>
      </c>
      <c r="D1415" s="833" t="s">
        <v>2867</v>
      </c>
      <c r="E1415" s="834" t="s">
        <v>1489</v>
      </c>
      <c r="F1415" s="832" t="s">
        <v>1463</v>
      </c>
      <c r="G1415" s="832" t="s">
        <v>1698</v>
      </c>
      <c r="H1415" s="832" t="s">
        <v>577</v>
      </c>
      <c r="I1415" s="832" t="s">
        <v>1699</v>
      </c>
      <c r="J1415" s="832" t="s">
        <v>958</v>
      </c>
      <c r="K1415" s="832" t="s">
        <v>1700</v>
      </c>
      <c r="L1415" s="835">
        <v>98.2</v>
      </c>
      <c r="M1415" s="835">
        <v>196.4</v>
      </c>
      <c r="N1415" s="832">
        <v>2</v>
      </c>
      <c r="O1415" s="836">
        <v>1.5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13</v>
      </c>
      <c r="B1416" s="832" t="s">
        <v>1462</v>
      </c>
      <c r="C1416" s="832" t="s">
        <v>1470</v>
      </c>
      <c r="D1416" s="833" t="s">
        <v>2867</v>
      </c>
      <c r="E1416" s="834" t="s">
        <v>1489</v>
      </c>
      <c r="F1416" s="832" t="s">
        <v>1463</v>
      </c>
      <c r="G1416" s="832" t="s">
        <v>2719</v>
      </c>
      <c r="H1416" s="832" t="s">
        <v>577</v>
      </c>
      <c r="I1416" s="832" t="s">
        <v>2720</v>
      </c>
      <c r="J1416" s="832" t="s">
        <v>2721</v>
      </c>
      <c r="K1416" s="832" t="s">
        <v>2722</v>
      </c>
      <c r="L1416" s="835">
        <v>77.13</v>
      </c>
      <c r="M1416" s="835">
        <v>154.26</v>
      </c>
      <c r="N1416" s="832">
        <v>2</v>
      </c>
      <c r="O1416" s="836">
        <v>0.5</v>
      </c>
      <c r="P1416" s="835">
        <v>154.26</v>
      </c>
      <c r="Q1416" s="837">
        <v>1</v>
      </c>
      <c r="R1416" s="832">
        <v>2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13</v>
      </c>
      <c r="B1417" s="832" t="s">
        <v>1462</v>
      </c>
      <c r="C1417" s="832" t="s">
        <v>1470</v>
      </c>
      <c r="D1417" s="833" t="s">
        <v>2867</v>
      </c>
      <c r="E1417" s="834" t="s">
        <v>1489</v>
      </c>
      <c r="F1417" s="832" t="s">
        <v>1463</v>
      </c>
      <c r="G1417" s="832" t="s">
        <v>1701</v>
      </c>
      <c r="H1417" s="832" t="s">
        <v>577</v>
      </c>
      <c r="I1417" s="832" t="s">
        <v>2723</v>
      </c>
      <c r="J1417" s="832" t="s">
        <v>1703</v>
      </c>
      <c r="K1417" s="832" t="s">
        <v>1704</v>
      </c>
      <c r="L1417" s="835">
        <v>300.68</v>
      </c>
      <c r="M1417" s="835">
        <v>300.68</v>
      </c>
      <c r="N1417" s="832">
        <v>1</v>
      </c>
      <c r="O1417" s="836">
        <v>1</v>
      </c>
      <c r="P1417" s="835">
        <v>300.68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13</v>
      </c>
      <c r="B1418" s="832" t="s">
        <v>1462</v>
      </c>
      <c r="C1418" s="832" t="s">
        <v>1470</v>
      </c>
      <c r="D1418" s="833" t="s">
        <v>2867</v>
      </c>
      <c r="E1418" s="834" t="s">
        <v>1489</v>
      </c>
      <c r="F1418" s="832" t="s">
        <v>1463</v>
      </c>
      <c r="G1418" s="832" t="s">
        <v>1701</v>
      </c>
      <c r="H1418" s="832" t="s">
        <v>577</v>
      </c>
      <c r="I1418" s="832" t="s">
        <v>1702</v>
      </c>
      <c r="J1418" s="832" t="s">
        <v>1703</v>
      </c>
      <c r="K1418" s="832" t="s">
        <v>1704</v>
      </c>
      <c r="L1418" s="835">
        <v>300.68</v>
      </c>
      <c r="M1418" s="835">
        <v>300.68</v>
      </c>
      <c r="N1418" s="832">
        <v>1</v>
      </c>
      <c r="O1418" s="836">
        <v>1</v>
      </c>
      <c r="P1418" s="835">
        <v>300.68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13</v>
      </c>
      <c r="B1419" s="832" t="s">
        <v>1462</v>
      </c>
      <c r="C1419" s="832" t="s">
        <v>1470</v>
      </c>
      <c r="D1419" s="833" t="s">
        <v>2867</v>
      </c>
      <c r="E1419" s="834" t="s">
        <v>1489</v>
      </c>
      <c r="F1419" s="832" t="s">
        <v>1463</v>
      </c>
      <c r="G1419" s="832" t="s">
        <v>2520</v>
      </c>
      <c r="H1419" s="832" t="s">
        <v>577</v>
      </c>
      <c r="I1419" s="832" t="s">
        <v>2521</v>
      </c>
      <c r="J1419" s="832" t="s">
        <v>850</v>
      </c>
      <c r="K1419" s="832" t="s">
        <v>851</v>
      </c>
      <c r="L1419" s="835">
        <v>0</v>
      </c>
      <c r="M1419" s="835">
        <v>0</v>
      </c>
      <c r="N1419" s="832">
        <v>10</v>
      </c>
      <c r="O1419" s="836">
        <v>2</v>
      </c>
      <c r="P1419" s="835">
        <v>0</v>
      </c>
      <c r="Q1419" s="837"/>
      <c r="R1419" s="832">
        <v>3</v>
      </c>
      <c r="S1419" s="837">
        <v>0.3</v>
      </c>
      <c r="T1419" s="836">
        <v>0.5</v>
      </c>
      <c r="U1419" s="838">
        <v>0.25</v>
      </c>
    </row>
    <row r="1420" spans="1:21" ht="14.4" customHeight="1" x14ac:dyDescent="0.3">
      <c r="A1420" s="831">
        <v>13</v>
      </c>
      <c r="B1420" s="832" t="s">
        <v>1462</v>
      </c>
      <c r="C1420" s="832" t="s">
        <v>1470</v>
      </c>
      <c r="D1420" s="833" t="s">
        <v>2867</v>
      </c>
      <c r="E1420" s="834" t="s">
        <v>1489</v>
      </c>
      <c r="F1420" s="832" t="s">
        <v>1463</v>
      </c>
      <c r="G1420" s="832" t="s">
        <v>1705</v>
      </c>
      <c r="H1420" s="832" t="s">
        <v>612</v>
      </c>
      <c r="I1420" s="832" t="s">
        <v>1396</v>
      </c>
      <c r="J1420" s="832" t="s">
        <v>668</v>
      </c>
      <c r="K1420" s="832" t="s">
        <v>1397</v>
      </c>
      <c r="L1420" s="835">
        <v>0</v>
      </c>
      <c r="M1420" s="835">
        <v>0</v>
      </c>
      <c r="N1420" s="832">
        <v>8</v>
      </c>
      <c r="O1420" s="836">
        <v>2.5</v>
      </c>
      <c r="P1420" s="835">
        <v>0</v>
      </c>
      <c r="Q1420" s="837"/>
      <c r="R1420" s="832">
        <v>3</v>
      </c>
      <c r="S1420" s="837">
        <v>0.375</v>
      </c>
      <c r="T1420" s="836">
        <v>1</v>
      </c>
      <c r="U1420" s="838">
        <v>0.4</v>
      </c>
    </row>
    <row r="1421" spans="1:21" ht="14.4" customHeight="1" x14ac:dyDescent="0.3">
      <c r="A1421" s="831">
        <v>13</v>
      </c>
      <c r="B1421" s="832" t="s">
        <v>1462</v>
      </c>
      <c r="C1421" s="832" t="s">
        <v>1470</v>
      </c>
      <c r="D1421" s="833" t="s">
        <v>2867</v>
      </c>
      <c r="E1421" s="834" t="s">
        <v>1489</v>
      </c>
      <c r="F1421" s="832" t="s">
        <v>1463</v>
      </c>
      <c r="G1421" s="832" t="s">
        <v>1834</v>
      </c>
      <c r="H1421" s="832" t="s">
        <v>577</v>
      </c>
      <c r="I1421" s="832" t="s">
        <v>1964</v>
      </c>
      <c r="J1421" s="832" t="s">
        <v>859</v>
      </c>
      <c r="K1421" s="832" t="s">
        <v>1965</v>
      </c>
      <c r="L1421" s="835">
        <v>0</v>
      </c>
      <c r="M1421" s="835">
        <v>0</v>
      </c>
      <c r="N1421" s="832">
        <v>39</v>
      </c>
      <c r="O1421" s="836">
        <v>18.5</v>
      </c>
      <c r="P1421" s="835">
        <v>0</v>
      </c>
      <c r="Q1421" s="837"/>
      <c r="R1421" s="832">
        <v>16</v>
      </c>
      <c r="S1421" s="837">
        <v>0.41025641025641024</v>
      </c>
      <c r="T1421" s="836">
        <v>8</v>
      </c>
      <c r="U1421" s="838">
        <v>0.43243243243243246</v>
      </c>
    </row>
    <row r="1422" spans="1:21" ht="14.4" customHeight="1" x14ac:dyDescent="0.3">
      <c r="A1422" s="831">
        <v>13</v>
      </c>
      <c r="B1422" s="832" t="s">
        <v>1462</v>
      </c>
      <c r="C1422" s="832" t="s">
        <v>1470</v>
      </c>
      <c r="D1422" s="833" t="s">
        <v>2867</v>
      </c>
      <c r="E1422" s="834" t="s">
        <v>1489</v>
      </c>
      <c r="F1422" s="832" t="s">
        <v>1463</v>
      </c>
      <c r="G1422" s="832" t="s">
        <v>1834</v>
      </c>
      <c r="H1422" s="832" t="s">
        <v>577</v>
      </c>
      <c r="I1422" s="832" t="s">
        <v>2393</v>
      </c>
      <c r="J1422" s="832" t="s">
        <v>2340</v>
      </c>
      <c r="K1422" s="832" t="s">
        <v>2394</v>
      </c>
      <c r="L1422" s="835">
        <v>0</v>
      </c>
      <c r="M1422" s="835">
        <v>0</v>
      </c>
      <c r="N1422" s="832">
        <v>1</v>
      </c>
      <c r="O1422" s="836">
        <v>1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13</v>
      </c>
      <c r="B1423" s="832" t="s">
        <v>1462</v>
      </c>
      <c r="C1423" s="832" t="s">
        <v>1470</v>
      </c>
      <c r="D1423" s="833" t="s">
        <v>2867</v>
      </c>
      <c r="E1423" s="834" t="s">
        <v>1489</v>
      </c>
      <c r="F1423" s="832" t="s">
        <v>1463</v>
      </c>
      <c r="G1423" s="832" t="s">
        <v>1834</v>
      </c>
      <c r="H1423" s="832" t="s">
        <v>577</v>
      </c>
      <c r="I1423" s="832" t="s">
        <v>2339</v>
      </c>
      <c r="J1423" s="832" t="s">
        <v>2340</v>
      </c>
      <c r="K1423" s="832" t="s">
        <v>2341</v>
      </c>
      <c r="L1423" s="835">
        <v>0</v>
      </c>
      <c r="M1423" s="835">
        <v>0</v>
      </c>
      <c r="N1423" s="832">
        <v>2</v>
      </c>
      <c r="O1423" s="836">
        <v>1.5</v>
      </c>
      <c r="P1423" s="835">
        <v>0</v>
      </c>
      <c r="Q1423" s="837"/>
      <c r="R1423" s="832">
        <v>2</v>
      </c>
      <c r="S1423" s="837">
        <v>1</v>
      </c>
      <c r="T1423" s="836">
        <v>1.5</v>
      </c>
      <c r="U1423" s="838">
        <v>1</v>
      </c>
    </row>
    <row r="1424" spans="1:21" ht="14.4" customHeight="1" x14ac:dyDescent="0.3">
      <c r="A1424" s="831">
        <v>13</v>
      </c>
      <c r="B1424" s="832" t="s">
        <v>1462</v>
      </c>
      <c r="C1424" s="832" t="s">
        <v>1470</v>
      </c>
      <c r="D1424" s="833" t="s">
        <v>2867</v>
      </c>
      <c r="E1424" s="834" t="s">
        <v>1489</v>
      </c>
      <c r="F1424" s="832" t="s">
        <v>1463</v>
      </c>
      <c r="G1424" s="832" t="s">
        <v>2724</v>
      </c>
      <c r="H1424" s="832" t="s">
        <v>612</v>
      </c>
      <c r="I1424" s="832" t="s">
        <v>1420</v>
      </c>
      <c r="J1424" s="832" t="s">
        <v>1421</v>
      </c>
      <c r="K1424" s="832" t="s">
        <v>1422</v>
      </c>
      <c r="L1424" s="835">
        <v>802.48</v>
      </c>
      <c r="M1424" s="835">
        <v>1604.96</v>
      </c>
      <c r="N1424" s="832">
        <v>2</v>
      </c>
      <c r="O1424" s="836">
        <v>1.5</v>
      </c>
      <c r="P1424" s="835">
        <v>1604.96</v>
      </c>
      <c r="Q1424" s="837">
        <v>1</v>
      </c>
      <c r="R1424" s="832">
        <v>2</v>
      </c>
      <c r="S1424" s="837">
        <v>1</v>
      </c>
      <c r="T1424" s="836">
        <v>1.5</v>
      </c>
      <c r="U1424" s="838">
        <v>1</v>
      </c>
    </row>
    <row r="1425" spans="1:21" ht="14.4" customHeight="1" x14ac:dyDescent="0.3">
      <c r="A1425" s="831">
        <v>13</v>
      </c>
      <c r="B1425" s="832" t="s">
        <v>1462</v>
      </c>
      <c r="C1425" s="832" t="s">
        <v>1470</v>
      </c>
      <c r="D1425" s="833" t="s">
        <v>2867</v>
      </c>
      <c r="E1425" s="834" t="s">
        <v>1489</v>
      </c>
      <c r="F1425" s="832" t="s">
        <v>1463</v>
      </c>
      <c r="G1425" s="832" t="s">
        <v>1706</v>
      </c>
      <c r="H1425" s="832" t="s">
        <v>577</v>
      </c>
      <c r="I1425" s="832" t="s">
        <v>1707</v>
      </c>
      <c r="J1425" s="832" t="s">
        <v>1708</v>
      </c>
      <c r="K1425" s="832" t="s">
        <v>1709</v>
      </c>
      <c r="L1425" s="835">
        <v>172.7</v>
      </c>
      <c r="M1425" s="835">
        <v>690.8</v>
      </c>
      <c r="N1425" s="832">
        <v>4</v>
      </c>
      <c r="O1425" s="836">
        <v>2.5</v>
      </c>
      <c r="P1425" s="835">
        <v>345.4</v>
      </c>
      <c r="Q1425" s="837">
        <v>0.5</v>
      </c>
      <c r="R1425" s="832">
        <v>2</v>
      </c>
      <c r="S1425" s="837">
        <v>0.5</v>
      </c>
      <c r="T1425" s="836">
        <v>1</v>
      </c>
      <c r="U1425" s="838">
        <v>0.4</v>
      </c>
    </row>
    <row r="1426" spans="1:21" ht="14.4" customHeight="1" x14ac:dyDescent="0.3">
      <c r="A1426" s="831">
        <v>13</v>
      </c>
      <c r="B1426" s="832" t="s">
        <v>1462</v>
      </c>
      <c r="C1426" s="832" t="s">
        <v>1470</v>
      </c>
      <c r="D1426" s="833" t="s">
        <v>2867</v>
      </c>
      <c r="E1426" s="834" t="s">
        <v>1489</v>
      </c>
      <c r="F1426" s="832" t="s">
        <v>1463</v>
      </c>
      <c r="G1426" s="832" t="s">
        <v>2091</v>
      </c>
      <c r="H1426" s="832" t="s">
        <v>612</v>
      </c>
      <c r="I1426" s="832" t="s">
        <v>1196</v>
      </c>
      <c r="J1426" s="832" t="s">
        <v>1197</v>
      </c>
      <c r="K1426" s="832" t="s">
        <v>1198</v>
      </c>
      <c r="L1426" s="835">
        <v>414.07</v>
      </c>
      <c r="M1426" s="835">
        <v>3726.63</v>
      </c>
      <c r="N1426" s="832">
        <v>9</v>
      </c>
      <c r="O1426" s="836">
        <v>3</v>
      </c>
      <c r="P1426" s="835">
        <v>1656.28</v>
      </c>
      <c r="Q1426" s="837">
        <v>0.44444444444444442</v>
      </c>
      <c r="R1426" s="832">
        <v>4</v>
      </c>
      <c r="S1426" s="837">
        <v>0.44444444444444442</v>
      </c>
      <c r="T1426" s="836">
        <v>1.5</v>
      </c>
      <c r="U1426" s="838">
        <v>0.5</v>
      </c>
    </row>
    <row r="1427" spans="1:21" ht="14.4" customHeight="1" x14ac:dyDescent="0.3">
      <c r="A1427" s="831">
        <v>13</v>
      </c>
      <c r="B1427" s="832" t="s">
        <v>1462</v>
      </c>
      <c r="C1427" s="832" t="s">
        <v>1470</v>
      </c>
      <c r="D1427" s="833" t="s">
        <v>2867</v>
      </c>
      <c r="E1427" s="834" t="s">
        <v>1489</v>
      </c>
      <c r="F1427" s="832" t="s">
        <v>1463</v>
      </c>
      <c r="G1427" s="832" t="s">
        <v>2091</v>
      </c>
      <c r="H1427" s="832" t="s">
        <v>577</v>
      </c>
      <c r="I1427" s="832" t="s">
        <v>2725</v>
      </c>
      <c r="J1427" s="832" t="s">
        <v>2726</v>
      </c>
      <c r="K1427" s="832" t="s">
        <v>2727</v>
      </c>
      <c r="L1427" s="835">
        <v>414.07</v>
      </c>
      <c r="M1427" s="835">
        <v>828.14</v>
      </c>
      <c r="N1427" s="832">
        <v>2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13</v>
      </c>
      <c r="B1428" s="832" t="s">
        <v>1462</v>
      </c>
      <c r="C1428" s="832" t="s">
        <v>1470</v>
      </c>
      <c r="D1428" s="833" t="s">
        <v>2867</v>
      </c>
      <c r="E1428" s="834" t="s">
        <v>1489</v>
      </c>
      <c r="F1428" s="832" t="s">
        <v>1463</v>
      </c>
      <c r="G1428" s="832" t="s">
        <v>1710</v>
      </c>
      <c r="H1428" s="832" t="s">
        <v>577</v>
      </c>
      <c r="I1428" s="832" t="s">
        <v>1711</v>
      </c>
      <c r="J1428" s="832" t="s">
        <v>1712</v>
      </c>
      <c r="K1428" s="832" t="s">
        <v>1713</v>
      </c>
      <c r="L1428" s="835">
        <v>75.819999999999993</v>
      </c>
      <c r="M1428" s="835">
        <v>151.63999999999999</v>
      </c>
      <c r="N1428" s="832">
        <v>2</v>
      </c>
      <c r="O1428" s="836">
        <v>1</v>
      </c>
      <c r="P1428" s="835">
        <v>151.63999999999999</v>
      </c>
      <c r="Q1428" s="837">
        <v>1</v>
      </c>
      <c r="R1428" s="832">
        <v>2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13</v>
      </c>
      <c r="B1429" s="832" t="s">
        <v>1462</v>
      </c>
      <c r="C1429" s="832" t="s">
        <v>1470</v>
      </c>
      <c r="D1429" s="833" t="s">
        <v>2867</v>
      </c>
      <c r="E1429" s="834" t="s">
        <v>1489</v>
      </c>
      <c r="F1429" s="832" t="s">
        <v>1463</v>
      </c>
      <c r="G1429" s="832" t="s">
        <v>1714</v>
      </c>
      <c r="H1429" s="832" t="s">
        <v>612</v>
      </c>
      <c r="I1429" s="832" t="s">
        <v>1308</v>
      </c>
      <c r="J1429" s="832" t="s">
        <v>1029</v>
      </c>
      <c r="K1429" s="832" t="s">
        <v>1309</v>
      </c>
      <c r="L1429" s="835">
        <v>154.36000000000001</v>
      </c>
      <c r="M1429" s="835">
        <v>1080.52</v>
      </c>
      <c r="N1429" s="832">
        <v>7</v>
      </c>
      <c r="O1429" s="836">
        <v>6</v>
      </c>
      <c r="P1429" s="835">
        <v>308.72000000000003</v>
      </c>
      <c r="Q1429" s="837">
        <v>0.28571428571428575</v>
      </c>
      <c r="R1429" s="832">
        <v>2</v>
      </c>
      <c r="S1429" s="837">
        <v>0.2857142857142857</v>
      </c>
      <c r="T1429" s="836">
        <v>2</v>
      </c>
      <c r="U1429" s="838">
        <v>0.33333333333333331</v>
      </c>
    </row>
    <row r="1430" spans="1:21" ht="14.4" customHeight="1" x14ac:dyDescent="0.3">
      <c r="A1430" s="831">
        <v>13</v>
      </c>
      <c r="B1430" s="832" t="s">
        <v>1462</v>
      </c>
      <c r="C1430" s="832" t="s">
        <v>1470</v>
      </c>
      <c r="D1430" s="833" t="s">
        <v>2867</v>
      </c>
      <c r="E1430" s="834" t="s">
        <v>1489</v>
      </c>
      <c r="F1430" s="832" t="s">
        <v>1463</v>
      </c>
      <c r="G1430" s="832" t="s">
        <v>1981</v>
      </c>
      <c r="H1430" s="832" t="s">
        <v>612</v>
      </c>
      <c r="I1430" s="832" t="s">
        <v>2728</v>
      </c>
      <c r="J1430" s="832" t="s">
        <v>1983</v>
      </c>
      <c r="K1430" s="832" t="s">
        <v>2729</v>
      </c>
      <c r="L1430" s="835">
        <v>49.08</v>
      </c>
      <c r="M1430" s="835">
        <v>98.16</v>
      </c>
      <c r="N1430" s="832">
        <v>2</v>
      </c>
      <c r="O1430" s="836">
        <v>1</v>
      </c>
      <c r="P1430" s="835">
        <v>98.16</v>
      </c>
      <c r="Q1430" s="837">
        <v>1</v>
      </c>
      <c r="R1430" s="832">
        <v>2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13</v>
      </c>
      <c r="B1431" s="832" t="s">
        <v>1462</v>
      </c>
      <c r="C1431" s="832" t="s">
        <v>1470</v>
      </c>
      <c r="D1431" s="833" t="s">
        <v>2867</v>
      </c>
      <c r="E1431" s="834" t="s">
        <v>1494</v>
      </c>
      <c r="F1431" s="832" t="s">
        <v>1463</v>
      </c>
      <c r="G1431" s="832" t="s">
        <v>1524</v>
      </c>
      <c r="H1431" s="832" t="s">
        <v>612</v>
      </c>
      <c r="I1431" s="832" t="s">
        <v>1525</v>
      </c>
      <c r="J1431" s="832" t="s">
        <v>1526</v>
      </c>
      <c r="K1431" s="832" t="s">
        <v>1527</v>
      </c>
      <c r="L1431" s="835">
        <v>103.8</v>
      </c>
      <c r="M1431" s="835">
        <v>415.2</v>
      </c>
      <c r="N1431" s="832">
        <v>4</v>
      </c>
      <c r="O1431" s="836">
        <v>2</v>
      </c>
      <c r="P1431" s="835">
        <v>415.2</v>
      </c>
      <c r="Q1431" s="837">
        <v>1</v>
      </c>
      <c r="R1431" s="832">
        <v>4</v>
      </c>
      <c r="S1431" s="837">
        <v>1</v>
      </c>
      <c r="T1431" s="836">
        <v>2</v>
      </c>
      <c r="U1431" s="838">
        <v>1</v>
      </c>
    </row>
    <row r="1432" spans="1:21" ht="14.4" customHeight="1" x14ac:dyDescent="0.3">
      <c r="A1432" s="831">
        <v>13</v>
      </c>
      <c r="B1432" s="832" t="s">
        <v>1462</v>
      </c>
      <c r="C1432" s="832" t="s">
        <v>1470</v>
      </c>
      <c r="D1432" s="833" t="s">
        <v>2867</v>
      </c>
      <c r="E1432" s="834" t="s">
        <v>1494</v>
      </c>
      <c r="F1432" s="832" t="s">
        <v>1463</v>
      </c>
      <c r="G1432" s="832" t="s">
        <v>1524</v>
      </c>
      <c r="H1432" s="832" t="s">
        <v>612</v>
      </c>
      <c r="I1432" s="832" t="s">
        <v>1528</v>
      </c>
      <c r="J1432" s="832" t="s">
        <v>1526</v>
      </c>
      <c r="K1432" s="832" t="s">
        <v>1407</v>
      </c>
      <c r="L1432" s="835">
        <v>129.75</v>
      </c>
      <c r="M1432" s="835">
        <v>389.25</v>
      </c>
      <c r="N1432" s="832">
        <v>3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13</v>
      </c>
      <c r="B1433" s="832" t="s">
        <v>1462</v>
      </c>
      <c r="C1433" s="832" t="s">
        <v>1470</v>
      </c>
      <c r="D1433" s="833" t="s">
        <v>2867</v>
      </c>
      <c r="E1433" s="834" t="s">
        <v>1494</v>
      </c>
      <c r="F1433" s="832" t="s">
        <v>1463</v>
      </c>
      <c r="G1433" s="832" t="s">
        <v>1524</v>
      </c>
      <c r="H1433" s="832" t="s">
        <v>577</v>
      </c>
      <c r="I1433" s="832" t="s">
        <v>1531</v>
      </c>
      <c r="J1433" s="832" t="s">
        <v>1532</v>
      </c>
      <c r="K1433" s="832" t="s">
        <v>1405</v>
      </c>
      <c r="L1433" s="835">
        <v>155.69999999999999</v>
      </c>
      <c r="M1433" s="835">
        <v>467.09999999999997</v>
      </c>
      <c r="N1433" s="832">
        <v>3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13</v>
      </c>
      <c r="B1434" s="832" t="s">
        <v>1462</v>
      </c>
      <c r="C1434" s="832" t="s">
        <v>1470</v>
      </c>
      <c r="D1434" s="833" t="s">
        <v>2867</v>
      </c>
      <c r="E1434" s="834" t="s">
        <v>1494</v>
      </c>
      <c r="F1434" s="832" t="s">
        <v>1463</v>
      </c>
      <c r="G1434" s="832" t="s">
        <v>1546</v>
      </c>
      <c r="H1434" s="832" t="s">
        <v>577</v>
      </c>
      <c r="I1434" s="832" t="s">
        <v>1739</v>
      </c>
      <c r="J1434" s="832" t="s">
        <v>1740</v>
      </c>
      <c r="K1434" s="832" t="s">
        <v>1044</v>
      </c>
      <c r="L1434" s="835">
        <v>170.52</v>
      </c>
      <c r="M1434" s="835">
        <v>341.04</v>
      </c>
      <c r="N1434" s="832">
        <v>2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13</v>
      </c>
      <c r="B1435" s="832" t="s">
        <v>1462</v>
      </c>
      <c r="C1435" s="832" t="s">
        <v>1470</v>
      </c>
      <c r="D1435" s="833" t="s">
        <v>2867</v>
      </c>
      <c r="E1435" s="834" t="s">
        <v>1494</v>
      </c>
      <c r="F1435" s="832" t="s">
        <v>1463</v>
      </c>
      <c r="G1435" s="832" t="s">
        <v>1559</v>
      </c>
      <c r="H1435" s="832" t="s">
        <v>612</v>
      </c>
      <c r="I1435" s="832" t="s">
        <v>1428</v>
      </c>
      <c r="J1435" s="832" t="s">
        <v>996</v>
      </c>
      <c r="K1435" s="832" t="s">
        <v>1429</v>
      </c>
      <c r="L1435" s="835">
        <v>176.32</v>
      </c>
      <c r="M1435" s="835">
        <v>176.32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13</v>
      </c>
      <c r="B1436" s="832" t="s">
        <v>1462</v>
      </c>
      <c r="C1436" s="832" t="s">
        <v>1470</v>
      </c>
      <c r="D1436" s="833" t="s">
        <v>2867</v>
      </c>
      <c r="E1436" s="834" t="s">
        <v>1494</v>
      </c>
      <c r="F1436" s="832" t="s">
        <v>1463</v>
      </c>
      <c r="G1436" s="832" t="s">
        <v>1573</v>
      </c>
      <c r="H1436" s="832" t="s">
        <v>612</v>
      </c>
      <c r="I1436" s="832" t="s">
        <v>1574</v>
      </c>
      <c r="J1436" s="832" t="s">
        <v>1575</v>
      </c>
      <c r="K1436" s="832" t="s">
        <v>1576</v>
      </c>
      <c r="L1436" s="835">
        <v>19.59</v>
      </c>
      <c r="M1436" s="835">
        <v>19.59</v>
      </c>
      <c r="N1436" s="832">
        <v>1</v>
      </c>
      <c r="O1436" s="836">
        <v>0.5</v>
      </c>
      <c r="P1436" s="835">
        <v>19.59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13</v>
      </c>
      <c r="B1437" s="832" t="s">
        <v>1462</v>
      </c>
      <c r="C1437" s="832" t="s">
        <v>1470</v>
      </c>
      <c r="D1437" s="833" t="s">
        <v>2867</v>
      </c>
      <c r="E1437" s="834" t="s">
        <v>1494</v>
      </c>
      <c r="F1437" s="832" t="s">
        <v>1463</v>
      </c>
      <c r="G1437" s="832" t="s">
        <v>1573</v>
      </c>
      <c r="H1437" s="832" t="s">
        <v>612</v>
      </c>
      <c r="I1437" s="832" t="s">
        <v>1577</v>
      </c>
      <c r="J1437" s="832" t="s">
        <v>1575</v>
      </c>
      <c r="K1437" s="832" t="s">
        <v>1244</v>
      </c>
      <c r="L1437" s="835">
        <v>58.77</v>
      </c>
      <c r="M1437" s="835">
        <v>117.54</v>
      </c>
      <c r="N1437" s="832">
        <v>2</v>
      </c>
      <c r="O1437" s="836">
        <v>1</v>
      </c>
      <c r="P1437" s="835">
        <v>58.77</v>
      </c>
      <c r="Q1437" s="837">
        <v>0.5</v>
      </c>
      <c r="R1437" s="832">
        <v>1</v>
      </c>
      <c r="S1437" s="837">
        <v>0.5</v>
      </c>
      <c r="T1437" s="836">
        <v>0.5</v>
      </c>
      <c r="U1437" s="838">
        <v>0.5</v>
      </c>
    </row>
    <row r="1438" spans="1:21" ht="14.4" customHeight="1" x14ac:dyDescent="0.3">
      <c r="A1438" s="831">
        <v>13</v>
      </c>
      <c r="B1438" s="832" t="s">
        <v>1462</v>
      </c>
      <c r="C1438" s="832" t="s">
        <v>1470</v>
      </c>
      <c r="D1438" s="833" t="s">
        <v>2867</v>
      </c>
      <c r="E1438" s="834" t="s">
        <v>1494</v>
      </c>
      <c r="F1438" s="832" t="s">
        <v>1463</v>
      </c>
      <c r="G1438" s="832" t="s">
        <v>1573</v>
      </c>
      <c r="H1438" s="832" t="s">
        <v>577</v>
      </c>
      <c r="I1438" s="832" t="s">
        <v>2349</v>
      </c>
      <c r="J1438" s="832" t="s">
        <v>1583</v>
      </c>
      <c r="K1438" s="832" t="s">
        <v>2350</v>
      </c>
      <c r="L1438" s="835">
        <v>176.32</v>
      </c>
      <c r="M1438" s="835">
        <v>176.32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13</v>
      </c>
      <c r="B1439" s="832" t="s">
        <v>1462</v>
      </c>
      <c r="C1439" s="832" t="s">
        <v>1470</v>
      </c>
      <c r="D1439" s="833" t="s">
        <v>2867</v>
      </c>
      <c r="E1439" s="834" t="s">
        <v>1494</v>
      </c>
      <c r="F1439" s="832" t="s">
        <v>1463</v>
      </c>
      <c r="G1439" s="832" t="s">
        <v>1573</v>
      </c>
      <c r="H1439" s="832" t="s">
        <v>577</v>
      </c>
      <c r="I1439" s="832" t="s">
        <v>1750</v>
      </c>
      <c r="J1439" s="832" t="s">
        <v>1583</v>
      </c>
      <c r="K1439" s="832" t="s">
        <v>1751</v>
      </c>
      <c r="L1439" s="835">
        <v>117.55</v>
      </c>
      <c r="M1439" s="835">
        <v>117.55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13</v>
      </c>
      <c r="B1440" s="832" t="s">
        <v>1462</v>
      </c>
      <c r="C1440" s="832" t="s">
        <v>1470</v>
      </c>
      <c r="D1440" s="833" t="s">
        <v>2867</v>
      </c>
      <c r="E1440" s="834" t="s">
        <v>1494</v>
      </c>
      <c r="F1440" s="832" t="s">
        <v>1463</v>
      </c>
      <c r="G1440" s="832" t="s">
        <v>1573</v>
      </c>
      <c r="H1440" s="832" t="s">
        <v>577</v>
      </c>
      <c r="I1440" s="832" t="s">
        <v>1585</v>
      </c>
      <c r="J1440" s="832" t="s">
        <v>1583</v>
      </c>
      <c r="K1440" s="832" t="s">
        <v>1586</v>
      </c>
      <c r="L1440" s="835">
        <v>11.75</v>
      </c>
      <c r="M1440" s="835">
        <v>23.5</v>
      </c>
      <c r="N1440" s="832">
        <v>2</v>
      </c>
      <c r="O1440" s="836">
        <v>1</v>
      </c>
      <c r="P1440" s="835">
        <v>23.5</v>
      </c>
      <c r="Q1440" s="837">
        <v>1</v>
      </c>
      <c r="R1440" s="832">
        <v>2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13</v>
      </c>
      <c r="B1441" s="832" t="s">
        <v>1462</v>
      </c>
      <c r="C1441" s="832" t="s">
        <v>1470</v>
      </c>
      <c r="D1441" s="833" t="s">
        <v>2867</v>
      </c>
      <c r="E1441" s="834" t="s">
        <v>1494</v>
      </c>
      <c r="F1441" s="832" t="s">
        <v>1463</v>
      </c>
      <c r="G1441" s="832" t="s">
        <v>1589</v>
      </c>
      <c r="H1441" s="832" t="s">
        <v>577</v>
      </c>
      <c r="I1441" s="832" t="s">
        <v>1590</v>
      </c>
      <c r="J1441" s="832" t="s">
        <v>1591</v>
      </c>
      <c r="K1441" s="832" t="s">
        <v>1592</v>
      </c>
      <c r="L1441" s="835">
        <v>0</v>
      </c>
      <c r="M1441" s="835">
        <v>0</v>
      </c>
      <c r="N1441" s="832">
        <v>2</v>
      </c>
      <c r="O1441" s="836">
        <v>2</v>
      </c>
      <c r="P1441" s="835">
        <v>0</v>
      </c>
      <c r="Q1441" s="837"/>
      <c r="R1441" s="832">
        <v>1</v>
      </c>
      <c r="S1441" s="837">
        <v>0.5</v>
      </c>
      <c r="T1441" s="836">
        <v>1</v>
      </c>
      <c r="U1441" s="838">
        <v>0.5</v>
      </c>
    </row>
    <row r="1442" spans="1:21" ht="14.4" customHeight="1" x14ac:dyDescent="0.3">
      <c r="A1442" s="831">
        <v>13</v>
      </c>
      <c r="B1442" s="832" t="s">
        <v>1462</v>
      </c>
      <c r="C1442" s="832" t="s">
        <v>1470</v>
      </c>
      <c r="D1442" s="833" t="s">
        <v>2867</v>
      </c>
      <c r="E1442" s="834" t="s">
        <v>1494</v>
      </c>
      <c r="F1442" s="832" t="s">
        <v>1463</v>
      </c>
      <c r="G1442" s="832" t="s">
        <v>1589</v>
      </c>
      <c r="H1442" s="832" t="s">
        <v>577</v>
      </c>
      <c r="I1442" s="832" t="s">
        <v>1593</v>
      </c>
      <c r="J1442" s="832" t="s">
        <v>852</v>
      </c>
      <c r="K1442" s="832" t="s">
        <v>639</v>
      </c>
      <c r="L1442" s="835">
        <v>42.05</v>
      </c>
      <c r="M1442" s="835">
        <v>42.05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13</v>
      </c>
      <c r="B1443" s="832" t="s">
        <v>1462</v>
      </c>
      <c r="C1443" s="832" t="s">
        <v>1470</v>
      </c>
      <c r="D1443" s="833" t="s">
        <v>2867</v>
      </c>
      <c r="E1443" s="834" t="s">
        <v>1494</v>
      </c>
      <c r="F1443" s="832" t="s">
        <v>1463</v>
      </c>
      <c r="G1443" s="832" t="s">
        <v>2036</v>
      </c>
      <c r="H1443" s="832" t="s">
        <v>577</v>
      </c>
      <c r="I1443" s="832" t="s">
        <v>2730</v>
      </c>
      <c r="J1443" s="832" t="s">
        <v>2731</v>
      </c>
      <c r="K1443" s="832" t="s">
        <v>2732</v>
      </c>
      <c r="L1443" s="835">
        <v>64.56</v>
      </c>
      <c r="M1443" s="835">
        <v>64.56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13</v>
      </c>
      <c r="B1444" s="832" t="s">
        <v>1462</v>
      </c>
      <c r="C1444" s="832" t="s">
        <v>1470</v>
      </c>
      <c r="D1444" s="833" t="s">
        <v>2867</v>
      </c>
      <c r="E1444" s="834" t="s">
        <v>1494</v>
      </c>
      <c r="F1444" s="832" t="s">
        <v>1463</v>
      </c>
      <c r="G1444" s="832" t="s">
        <v>2656</v>
      </c>
      <c r="H1444" s="832" t="s">
        <v>577</v>
      </c>
      <c r="I1444" s="832" t="s">
        <v>2657</v>
      </c>
      <c r="J1444" s="832" t="s">
        <v>2658</v>
      </c>
      <c r="K1444" s="832" t="s">
        <v>2659</v>
      </c>
      <c r="L1444" s="835">
        <v>207.32</v>
      </c>
      <c r="M1444" s="835">
        <v>207.32</v>
      </c>
      <c r="N1444" s="832">
        <v>1</v>
      </c>
      <c r="O1444" s="836">
        <v>1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13</v>
      </c>
      <c r="B1445" s="832" t="s">
        <v>1462</v>
      </c>
      <c r="C1445" s="832" t="s">
        <v>1470</v>
      </c>
      <c r="D1445" s="833" t="s">
        <v>2867</v>
      </c>
      <c r="E1445" s="834" t="s">
        <v>1494</v>
      </c>
      <c r="F1445" s="832" t="s">
        <v>1463</v>
      </c>
      <c r="G1445" s="832" t="s">
        <v>1621</v>
      </c>
      <c r="H1445" s="832" t="s">
        <v>612</v>
      </c>
      <c r="I1445" s="832" t="s">
        <v>2733</v>
      </c>
      <c r="J1445" s="832" t="s">
        <v>2734</v>
      </c>
      <c r="K1445" s="832" t="s">
        <v>2735</v>
      </c>
      <c r="L1445" s="835">
        <v>106.75</v>
      </c>
      <c r="M1445" s="835">
        <v>213.5</v>
      </c>
      <c r="N1445" s="832">
        <v>2</v>
      </c>
      <c r="O1445" s="836">
        <v>1</v>
      </c>
      <c r="P1445" s="835">
        <v>213.5</v>
      </c>
      <c r="Q1445" s="837">
        <v>1</v>
      </c>
      <c r="R1445" s="832">
        <v>2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13</v>
      </c>
      <c r="B1446" s="832" t="s">
        <v>1462</v>
      </c>
      <c r="C1446" s="832" t="s">
        <v>1470</v>
      </c>
      <c r="D1446" s="833" t="s">
        <v>2867</v>
      </c>
      <c r="E1446" s="834" t="s">
        <v>1494</v>
      </c>
      <c r="F1446" s="832" t="s">
        <v>1463</v>
      </c>
      <c r="G1446" s="832" t="s">
        <v>2188</v>
      </c>
      <c r="H1446" s="832" t="s">
        <v>577</v>
      </c>
      <c r="I1446" s="832" t="s">
        <v>2660</v>
      </c>
      <c r="J1446" s="832" t="s">
        <v>2661</v>
      </c>
      <c r="K1446" s="832" t="s">
        <v>2662</v>
      </c>
      <c r="L1446" s="835">
        <v>0</v>
      </c>
      <c r="M1446" s="835">
        <v>0</v>
      </c>
      <c r="N1446" s="832">
        <v>1</v>
      </c>
      <c r="O1446" s="836">
        <v>1</v>
      </c>
      <c r="P1446" s="835">
        <v>0</v>
      </c>
      <c r="Q1446" s="837"/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13</v>
      </c>
      <c r="B1447" s="832" t="s">
        <v>1462</v>
      </c>
      <c r="C1447" s="832" t="s">
        <v>1470</v>
      </c>
      <c r="D1447" s="833" t="s">
        <v>2867</v>
      </c>
      <c r="E1447" s="834" t="s">
        <v>1494</v>
      </c>
      <c r="F1447" s="832" t="s">
        <v>1463</v>
      </c>
      <c r="G1447" s="832" t="s">
        <v>2044</v>
      </c>
      <c r="H1447" s="832" t="s">
        <v>577</v>
      </c>
      <c r="I1447" s="832" t="s">
        <v>2045</v>
      </c>
      <c r="J1447" s="832" t="s">
        <v>846</v>
      </c>
      <c r="K1447" s="832" t="s">
        <v>2046</v>
      </c>
      <c r="L1447" s="835">
        <v>107.27</v>
      </c>
      <c r="M1447" s="835">
        <v>1930.8600000000001</v>
      </c>
      <c r="N1447" s="832">
        <v>18</v>
      </c>
      <c r="O1447" s="836">
        <v>11</v>
      </c>
      <c r="P1447" s="835">
        <v>1394.51</v>
      </c>
      <c r="Q1447" s="837">
        <v>0.72222222222222221</v>
      </c>
      <c r="R1447" s="832">
        <v>13</v>
      </c>
      <c r="S1447" s="837">
        <v>0.72222222222222221</v>
      </c>
      <c r="T1447" s="836">
        <v>8</v>
      </c>
      <c r="U1447" s="838">
        <v>0.72727272727272729</v>
      </c>
    </row>
    <row r="1448" spans="1:21" ht="14.4" customHeight="1" x14ac:dyDescent="0.3">
      <c r="A1448" s="831">
        <v>13</v>
      </c>
      <c r="B1448" s="832" t="s">
        <v>1462</v>
      </c>
      <c r="C1448" s="832" t="s">
        <v>1470</v>
      </c>
      <c r="D1448" s="833" t="s">
        <v>2867</v>
      </c>
      <c r="E1448" s="834" t="s">
        <v>1494</v>
      </c>
      <c r="F1448" s="832" t="s">
        <v>1463</v>
      </c>
      <c r="G1448" s="832" t="s">
        <v>1887</v>
      </c>
      <c r="H1448" s="832" t="s">
        <v>577</v>
      </c>
      <c r="I1448" s="832" t="s">
        <v>1891</v>
      </c>
      <c r="J1448" s="832" t="s">
        <v>1892</v>
      </c>
      <c r="K1448" s="832" t="s">
        <v>1893</v>
      </c>
      <c r="L1448" s="835">
        <v>0</v>
      </c>
      <c r="M1448" s="835">
        <v>0</v>
      </c>
      <c r="N1448" s="832">
        <v>1</v>
      </c>
      <c r="O1448" s="836">
        <v>1</v>
      </c>
      <c r="P1448" s="835">
        <v>0</v>
      </c>
      <c r="Q1448" s="837"/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13</v>
      </c>
      <c r="B1449" s="832" t="s">
        <v>1462</v>
      </c>
      <c r="C1449" s="832" t="s">
        <v>1470</v>
      </c>
      <c r="D1449" s="833" t="s">
        <v>2867</v>
      </c>
      <c r="E1449" s="834" t="s">
        <v>1494</v>
      </c>
      <c r="F1449" s="832" t="s">
        <v>1463</v>
      </c>
      <c r="G1449" s="832" t="s">
        <v>2192</v>
      </c>
      <c r="H1449" s="832" t="s">
        <v>577</v>
      </c>
      <c r="I1449" s="832" t="s">
        <v>2736</v>
      </c>
      <c r="J1449" s="832" t="s">
        <v>2737</v>
      </c>
      <c r="K1449" s="832" t="s">
        <v>2738</v>
      </c>
      <c r="L1449" s="835">
        <v>347.84</v>
      </c>
      <c r="M1449" s="835">
        <v>347.84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13</v>
      </c>
      <c r="B1450" s="832" t="s">
        <v>1462</v>
      </c>
      <c r="C1450" s="832" t="s">
        <v>1470</v>
      </c>
      <c r="D1450" s="833" t="s">
        <v>2867</v>
      </c>
      <c r="E1450" s="834" t="s">
        <v>1494</v>
      </c>
      <c r="F1450" s="832" t="s">
        <v>1463</v>
      </c>
      <c r="G1450" s="832" t="s">
        <v>1644</v>
      </c>
      <c r="H1450" s="832" t="s">
        <v>577</v>
      </c>
      <c r="I1450" s="832" t="s">
        <v>1898</v>
      </c>
      <c r="J1450" s="832" t="s">
        <v>1899</v>
      </c>
      <c r="K1450" s="832" t="s">
        <v>1646</v>
      </c>
      <c r="L1450" s="835">
        <v>98.75</v>
      </c>
      <c r="M1450" s="835">
        <v>493.75</v>
      </c>
      <c r="N1450" s="832">
        <v>5</v>
      </c>
      <c r="O1450" s="836">
        <v>2</v>
      </c>
      <c r="P1450" s="835">
        <v>197.5</v>
      </c>
      <c r="Q1450" s="837">
        <v>0.4</v>
      </c>
      <c r="R1450" s="832">
        <v>2</v>
      </c>
      <c r="S1450" s="837">
        <v>0.4</v>
      </c>
      <c r="T1450" s="836">
        <v>1</v>
      </c>
      <c r="U1450" s="838">
        <v>0.5</v>
      </c>
    </row>
    <row r="1451" spans="1:21" ht="14.4" customHeight="1" x14ac:dyDescent="0.3">
      <c r="A1451" s="831">
        <v>13</v>
      </c>
      <c r="B1451" s="832" t="s">
        <v>1462</v>
      </c>
      <c r="C1451" s="832" t="s">
        <v>1470</v>
      </c>
      <c r="D1451" s="833" t="s">
        <v>2867</v>
      </c>
      <c r="E1451" s="834" t="s">
        <v>1494</v>
      </c>
      <c r="F1451" s="832" t="s">
        <v>1463</v>
      </c>
      <c r="G1451" s="832" t="s">
        <v>1903</v>
      </c>
      <c r="H1451" s="832" t="s">
        <v>577</v>
      </c>
      <c r="I1451" s="832" t="s">
        <v>1904</v>
      </c>
      <c r="J1451" s="832" t="s">
        <v>1905</v>
      </c>
      <c r="K1451" s="832" t="s">
        <v>1906</v>
      </c>
      <c r="L1451" s="835">
        <v>38.5</v>
      </c>
      <c r="M1451" s="835">
        <v>38.5</v>
      </c>
      <c r="N1451" s="832">
        <v>1</v>
      </c>
      <c r="O1451" s="836">
        <v>0.5</v>
      </c>
      <c r="P1451" s="835">
        <v>38.5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13</v>
      </c>
      <c r="B1452" s="832" t="s">
        <v>1462</v>
      </c>
      <c r="C1452" s="832" t="s">
        <v>1470</v>
      </c>
      <c r="D1452" s="833" t="s">
        <v>2867</v>
      </c>
      <c r="E1452" s="834" t="s">
        <v>1494</v>
      </c>
      <c r="F1452" s="832" t="s">
        <v>1463</v>
      </c>
      <c r="G1452" s="832" t="s">
        <v>1903</v>
      </c>
      <c r="H1452" s="832" t="s">
        <v>577</v>
      </c>
      <c r="I1452" s="832" t="s">
        <v>2202</v>
      </c>
      <c r="J1452" s="832" t="s">
        <v>1905</v>
      </c>
      <c r="K1452" s="832" t="s">
        <v>2203</v>
      </c>
      <c r="L1452" s="835">
        <v>73.989999999999995</v>
      </c>
      <c r="M1452" s="835">
        <v>73.989999999999995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13</v>
      </c>
      <c r="B1453" s="832" t="s">
        <v>1462</v>
      </c>
      <c r="C1453" s="832" t="s">
        <v>1470</v>
      </c>
      <c r="D1453" s="833" t="s">
        <v>2867</v>
      </c>
      <c r="E1453" s="834" t="s">
        <v>1494</v>
      </c>
      <c r="F1453" s="832" t="s">
        <v>1463</v>
      </c>
      <c r="G1453" s="832" t="s">
        <v>1648</v>
      </c>
      <c r="H1453" s="832" t="s">
        <v>577</v>
      </c>
      <c r="I1453" s="832" t="s">
        <v>1649</v>
      </c>
      <c r="J1453" s="832" t="s">
        <v>892</v>
      </c>
      <c r="K1453" s="832" t="s">
        <v>1650</v>
      </c>
      <c r="L1453" s="835">
        <v>147.85</v>
      </c>
      <c r="M1453" s="835">
        <v>147.85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13</v>
      </c>
      <c r="B1454" s="832" t="s">
        <v>1462</v>
      </c>
      <c r="C1454" s="832" t="s">
        <v>1470</v>
      </c>
      <c r="D1454" s="833" t="s">
        <v>2867</v>
      </c>
      <c r="E1454" s="834" t="s">
        <v>1494</v>
      </c>
      <c r="F1454" s="832" t="s">
        <v>1463</v>
      </c>
      <c r="G1454" s="832" t="s">
        <v>2058</v>
      </c>
      <c r="H1454" s="832" t="s">
        <v>577</v>
      </c>
      <c r="I1454" s="832" t="s">
        <v>2059</v>
      </c>
      <c r="J1454" s="832" t="s">
        <v>709</v>
      </c>
      <c r="K1454" s="832" t="s">
        <v>2060</v>
      </c>
      <c r="L1454" s="835">
        <v>38.56</v>
      </c>
      <c r="M1454" s="835">
        <v>38.56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13</v>
      </c>
      <c r="B1455" s="832" t="s">
        <v>1462</v>
      </c>
      <c r="C1455" s="832" t="s">
        <v>1470</v>
      </c>
      <c r="D1455" s="833" t="s">
        <v>2867</v>
      </c>
      <c r="E1455" s="834" t="s">
        <v>1494</v>
      </c>
      <c r="F1455" s="832" t="s">
        <v>1463</v>
      </c>
      <c r="G1455" s="832" t="s">
        <v>1656</v>
      </c>
      <c r="H1455" s="832" t="s">
        <v>612</v>
      </c>
      <c r="I1455" s="832" t="s">
        <v>1413</v>
      </c>
      <c r="J1455" s="832" t="s">
        <v>1414</v>
      </c>
      <c r="K1455" s="832" t="s">
        <v>1415</v>
      </c>
      <c r="L1455" s="835">
        <v>141.25</v>
      </c>
      <c r="M1455" s="835">
        <v>2825</v>
      </c>
      <c r="N1455" s="832">
        <v>20</v>
      </c>
      <c r="O1455" s="836">
        <v>10.5</v>
      </c>
      <c r="P1455" s="835">
        <v>1130</v>
      </c>
      <c r="Q1455" s="837">
        <v>0.4</v>
      </c>
      <c r="R1455" s="832">
        <v>8</v>
      </c>
      <c r="S1455" s="837">
        <v>0.4</v>
      </c>
      <c r="T1455" s="836">
        <v>6</v>
      </c>
      <c r="U1455" s="838">
        <v>0.5714285714285714</v>
      </c>
    </row>
    <row r="1456" spans="1:21" ht="14.4" customHeight="1" x14ac:dyDescent="0.3">
      <c r="A1456" s="831">
        <v>13</v>
      </c>
      <c r="B1456" s="832" t="s">
        <v>1462</v>
      </c>
      <c r="C1456" s="832" t="s">
        <v>1470</v>
      </c>
      <c r="D1456" s="833" t="s">
        <v>2867</v>
      </c>
      <c r="E1456" s="834" t="s">
        <v>1494</v>
      </c>
      <c r="F1456" s="832" t="s">
        <v>1463</v>
      </c>
      <c r="G1456" s="832" t="s">
        <v>1656</v>
      </c>
      <c r="H1456" s="832" t="s">
        <v>577</v>
      </c>
      <c r="I1456" s="832" t="s">
        <v>2276</v>
      </c>
      <c r="J1456" s="832" t="s">
        <v>2277</v>
      </c>
      <c r="K1456" s="832" t="s">
        <v>1926</v>
      </c>
      <c r="L1456" s="835">
        <v>141.25</v>
      </c>
      <c r="M1456" s="835">
        <v>141.25</v>
      </c>
      <c r="N1456" s="832">
        <v>1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13</v>
      </c>
      <c r="B1457" s="832" t="s">
        <v>1462</v>
      </c>
      <c r="C1457" s="832" t="s">
        <v>1470</v>
      </c>
      <c r="D1457" s="833" t="s">
        <v>2867</v>
      </c>
      <c r="E1457" s="834" t="s">
        <v>1494</v>
      </c>
      <c r="F1457" s="832" t="s">
        <v>1463</v>
      </c>
      <c r="G1457" s="832" t="s">
        <v>1656</v>
      </c>
      <c r="H1457" s="832" t="s">
        <v>577</v>
      </c>
      <c r="I1457" s="832" t="s">
        <v>1657</v>
      </c>
      <c r="J1457" s="832" t="s">
        <v>1414</v>
      </c>
      <c r="K1457" s="832" t="s">
        <v>1658</v>
      </c>
      <c r="L1457" s="835">
        <v>423.75</v>
      </c>
      <c r="M1457" s="835">
        <v>423.75</v>
      </c>
      <c r="N1457" s="832">
        <v>1</v>
      </c>
      <c r="O1457" s="836">
        <v>1</v>
      </c>
      <c r="P1457" s="835">
        <v>423.75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13</v>
      </c>
      <c r="B1458" s="832" t="s">
        <v>1462</v>
      </c>
      <c r="C1458" s="832" t="s">
        <v>1470</v>
      </c>
      <c r="D1458" s="833" t="s">
        <v>2867</v>
      </c>
      <c r="E1458" s="834" t="s">
        <v>1494</v>
      </c>
      <c r="F1458" s="832" t="s">
        <v>1463</v>
      </c>
      <c r="G1458" s="832" t="s">
        <v>1671</v>
      </c>
      <c r="H1458" s="832" t="s">
        <v>577</v>
      </c>
      <c r="I1458" s="832" t="s">
        <v>2129</v>
      </c>
      <c r="J1458" s="832" t="s">
        <v>770</v>
      </c>
      <c r="K1458" s="832" t="s">
        <v>1814</v>
      </c>
      <c r="L1458" s="835">
        <v>103.67</v>
      </c>
      <c r="M1458" s="835">
        <v>1969.73</v>
      </c>
      <c r="N1458" s="832">
        <v>19</v>
      </c>
      <c r="O1458" s="836">
        <v>14</v>
      </c>
      <c r="P1458" s="835">
        <v>1140.3699999999999</v>
      </c>
      <c r="Q1458" s="837">
        <v>0.57894736842105254</v>
      </c>
      <c r="R1458" s="832">
        <v>11</v>
      </c>
      <c r="S1458" s="837">
        <v>0.57894736842105265</v>
      </c>
      <c r="T1458" s="836">
        <v>8.5</v>
      </c>
      <c r="U1458" s="838">
        <v>0.6071428571428571</v>
      </c>
    </row>
    <row r="1459" spans="1:21" ht="14.4" customHeight="1" x14ac:dyDescent="0.3">
      <c r="A1459" s="831">
        <v>13</v>
      </c>
      <c r="B1459" s="832" t="s">
        <v>1462</v>
      </c>
      <c r="C1459" s="832" t="s">
        <v>1470</v>
      </c>
      <c r="D1459" s="833" t="s">
        <v>2867</v>
      </c>
      <c r="E1459" s="834" t="s">
        <v>1494</v>
      </c>
      <c r="F1459" s="832" t="s">
        <v>1463</v>
      </c>
      <c r="G1459" s="832" t="s">
        <v>1671</v>
      </c>
      <c r="H1459" s="832" t="s">
        <v>577</v>
      </c>
      <c r="I1459" s="832" t="s">
        <v>2453</v>
      </c>
      <c r="J1459" s="832" t="s">
        <v>2329</v>
      </c>
      <c r="K1459" s="832" t="s">
        <v>1933</v>
      </c>
      <c r="L1459" s="835">
        <v>32.25</v>
      </c>
      <c r="M1459" s="835">
        <v>32.25</v>
      </c>
      <c r="N1459" s="832">
        <v>1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13</v>
      </c>
      <c r="B1460" s="832" t="s">
        <v>1462</v>
      </c>
      <c r="C1460" s="832" t="s">
        <v>1470</v>
      </c>
      <c r="D1460" s="833" t="s">
        <v>2867</v>
      </c>
      <c r="E1460" s="834" t="s">
        <v>1494</v>
      </c>
      <c r="F1460" s="832" t="s">
        <v>1463</v>
      </c>
      <c r="G1460" s="832" t="s">
        <v>1671</v>
      </c>
      <c r="H1460" s="832" t="s">
        <v>577</v>
      </c>
      <c r="I1460" s="832" t="s">
        <v>2328</v>
      </c>
      <c r="J1460" s="832" t="s">
        <v>2329</v>
      </c>
      <c r="K1460" s="832" t="s">
        <v>1674</v>
      </c>
      <c r="L1460" s="835">
        <v>115.18</v>
      </c>
      <c r="M1460" s="835">
        <v>115.18</v>
      </c>
      <c r="N1460" s="832">
        <v>1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13</v>
      </c>
      <c r="B1461" s="832" t="s">
        <v>1462</v>
      </c>
      <c r="C1461" s="832" t="s">
        <v>1470</v>
      </c>
      <c r="D1461" s="833" t="s">
        <v>2867</v>
      </c>
      <c r="E1461" s="834" t="s">
        <v>1494</v>
      </c>
      <c r="F1461" s="832" t="s">
        <v>1463</v>
      </c>
      <c r="G1461" s="832" t="s">
        <v>1671</v>
      </c>
      <c r="H1461" s="832" t="s">
        <v>577</v>
      </c>
      <c r="I1461" s="832" t="s">
        <v>1932</v>
      </c>
      <c r="J1461" s="832" t="s">
        <v>770</v>
      </c>
      <c r="K1461" s="832" t="s">
        <v>1933</v>
      </c>
      <c r="L1461" s="835">
        <v>32.25</v>
      </c>
      <c r="M1461" s="835">
        <v>64.5</v>
      </c>
      <c r="N1461" s="832">
        <v>2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13</v>
      </c>
      <c r="B1462" s="832" t="s">
        <v>1462</v>
      </c>
      <c r="C1462" s="832" t="s">
        <v>1470</v>
      </c>
      <c r="D1462" s="833" t="s">
        <v>2867</v>
      </c>
      <c r="E1462" s="834" t="s">
        <v>1494</v>
      </c>
      <c r="F1462" s="832" t="s">
        <v>1463</v>
      </c>
      <c r="G1462" s="832" t="s">
        <v>1671</v>
      </c>
      <c r="H1462" s="832" t="s">
        <v>577</v>
      </c>
      <c r="I1462" s="832" t="s">
        <v>1813</v>
      </c>
      <c r="J1462" s="832" t="s">
        <v>770</v>
      </c>
      <c r="K1462" s="832" t="s">
        <v>1814</v>
      </c>
      <c r="L1462" s="835">
        <v>103.67</v>
      </c>
      <c r="M1462" s="835">
        <v>1244.04</v>
      </c>
      <c r="N1462" s="832">
        <v>12</v>
      </c>
      <c r="O1462" s="836">
        <v>6.5</v>
      </c>
      <c r="P1462" s="835">
        <v>829.3599999999999</v>
      </c>
      <c r="Q1462" s="837">
        <v>0.66666666666666663</v>
      </c>
      <c r="R1462" s="832">
        <v>8</v>
      </c>
      <c r="S1462" s="837">
        <v>0.66666666666666663</v>
      </c>
      <c r="T1462" s="836">
        <v>4.5</v>
      </c>
      <c r="U1462" s="838">
        <v>0.69230769230769229</v>
      </c>
    </row>
    <row r="1463" spans="1:21" ht="14.4" customHeight="1" x14ac:dyDescent="0.3">
      <c r="A1463" s="831">
        <v>13</v>
      </c>
      <c r="B1463" s="832" t="s">
        <v>1462</v>
      </c>
      <c r="C1463" s="832" t="s">
        <v>1470</v>
      </c>
      <c r="D1463" s="833" t="s">
        <v>2867</v>
      </c>
      <c r="E1463" s="834" t="s">
        <v>1494</v>
      </c>
      <c r="F1463" s="832" t="s">
        <v>1463</v>
      </c>
      <c r="G1463" s="832" t="s">
        <v>1678</v>
      </c>
      <c r="H1463" s="832" t="s">
        <v>612</v>
      </c>
      <c r="I1463" s="832" t="s">
        <v>2331</v>
      </c>
      <c r="J1463" s="832" t="s">
        <v>1193</v>
      </c>
      <c r="K1463" s="832" t="s">
        <v>2332</v>
      </c>
      <c r="L1463" s="835">
        <v>57.6</v>
      </c>
      <c r="M1463" s="835">
        <v>57.6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13</v>
      </c>
      <c r="B1464" s="832" t="s">
        <v>1462</v>
      </c>
      <c r="C1464" s="832" t="s">
        <v>1470</v>
      </c>
      <c r="D1464" s="833" t="s">
        <v>2867</v>
      </c>
      <c r="E1464" s="834" t="s">
        <v>1494</v>
      </c>
      <c r="F1464" s="832" t="s">
        <v>1463</v>
      </c>
      <c r="G1464" s="832" t="s">
        <v>1818</v>
      </c>
      <c r="H1464" s="832" t="s">
        <v>577</v>
      </c>
      <c r="I1464" s="832" t="s">
        <v>1819</v>
      </c>
      <c r="J1464" s="832" t="s">
        <v>675</v>
      </c>
      <c r="K1464" s="832" t="s">
        <v>1820</v>
      </c>
      <c r="L1464" s="835">
        <v>0</v>
      </c>
      <c r="M1464" s="835">
        <v>0</v>
      </c>
      <c r="N1464" s="832">
        <v>1</v>
      </c>
      <c r="O1464" s="836">
        <v>0.5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13</v>
      </c>
      <c r="B1465" s="832" t="s">
        <v>1462</v>
      </c>
      <c r="C1465" s="832" t="s">
        <v>1470</v>
      </c>
      <c r="D1465" s="833" t="s">
        <v>2867</v>
      </c>
      <c r="E1465" s="834" t="s">
        <v>1494</v>
      </c>
      <c r="F1465" s="832" t="s">
        <v>1463</v>
      </c>
      <c r="G1465" s="832" t="s">
        <v>2074</v>
      </c>
      <c r="H1465" s="832" t="s">
        <v>577</v>
      </c>
      <c r="I1465" s="832" t="s">
        <v>2075</v>
      </c>
      <c r="J1465" s="832" t="s">
        <v>2076</v>
      </c>
      <c r="K1465" s="832" t="s">
        <v>2077</v>
      </c>
      <c r="L1465" s="835">
        <v>108.28</v>
      </c>
      <c r="M1465" s="835">
        <v>649.68000000000006</v>
      </c>
      <c r="N1465" s="832">
        <v>6</v>
      </c>
      <c r="O1465" s="836">
        <v>2.5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13</v>
      </c>
      <c r="B1466" s="832" t="s">
        <v>1462</v>
      </c>
      <c r="C1466" s="832" t="s">
        <v>1470</v>
      </c>
      <c r="D1466" s="833" t="s">
        <v>2867</v>
      </c>
      <c r="E1466" s="834" t="s">
        <v>1494</v>
      </c>
      <c r="F1466" s="832" t="s">
        <v>1463</v>
      </c>
      <c r="G1466" s="832" t="s">
        <v>1834</v>
      </c>
      <c r="H1466" s="832" t="s">
        <v>577</v>
      </c>
      <c r="I1466" s="832" t="s">
        <v>2393</v>
      </c>
      <c r="J1466" s="832" t="s">
        <v>2340</v>
      </c>
      <c r="K1466" s="832" t="s">
        <v>2394</v>
      </c>
      <c r="L1466" s="835">
        <v>0</v>
      </c>
      <c r="M1466" s="835">
        <v>0</v>
      </c>
      <c r="N1466" s="832">
        <v>6</v>
      </c>
      <c r="O1466" s="836">
        <v>2.5</v>
      </c>
      <c r="P1466" s="835">
        <v>0</v>
      </c>
      <c r="Q1466" s="837"/>
      <c r="R1466" s="832">
        <v>5</v>
      </c>
      <c r="S1466" s="837">
        <v>0.83333333333333337</v>
      </c>
      <c r="T1466" s="836">
        <v>2</v>
      </c>
      <c r="U1466" s="838">
        <v>0.8</v>
      </c>
    </row>
    <row r="1467" spans="1:21" ht="14.4" customHeight="1" x14ac:dyDescent="0.3">
      <c r="A1467" s="831">
        <v>13</v>
      </c>
      <c r="B1467" s="832" t="s">
        <v>1462</v>
      </c>
      <c r="C1467" s="832" t="s">
        <v>1470</v>
      </c>
      <c r="D1467" s="833" t="s">
        <v>2867</v>
      </c>
      <c r="E1467" s="834" t="s">
        <v>1494</v>
      </c>
      <c r="F1467" s="832" t="s">
        <v>1463</v>
      </c>
      <c r="G1467" s="832" t="s">
        <v>1834</v>
      </c>
      <c r="H1467" s="832" t="s">
        <v>577</v>
      </c>
      <c r="I1467" s="832" t="s">
        <v>2339</v>
      </c>
      <c r="J1467" s="832" t="s">
        <v>2340</v>
      </c>
      <c r="K1467" s="832" t="s">
        <v>2341</v>
      </c>
      <c r="L1467" s="835">
        <v>0</v>
      </c>
      <c r="M1467" s="835">
        <v>0</v>
      </c>
      <c r="N1467" s="832">
        <v>4</v>
      </c>
      <c r="O1467" s="836">
        <v>2</v>
      </c>
      <c r="P1467" s="835">
        <v>0</v>
      </c>
      <c r="Q1467" s="837"/>
      <c r="R1467" s="832">
        <v>1</v>
      </c>
      <c r="S1467" s="837">
        <v>0.25</v>
      </c>
      <c r="T1467" s="836">
        <v>0.5</v>
      </c>
      <c r="U1467" s="838">
        <v>0.25</v>
      </c>
    </row>
    <row r="1468" spans="1:21" ht="14.4" customHeight="1" x14ac:dyDescent="0.3">
      <c r="A1468" s="831">
        <v>13</v>
      </c>
      <c r="B1468" s="832" t="s">
        <v>1462</v>
      </c>
      <c r="C1468" s="832" t="s">
        <v>1470</v>
      </c>
      <c r="D1468" s="833" t="s">
        <v>2867</v>
      </c>
      <c r="E1468" s="834" t="s">
        <v>1494</v>
      </c>
      <c r="F1468" s="832" t="s">
        <v>1463</v>
      </c>
      <c r="G1468" s="832" t="s">
        <v>2091</v>
      </c>
      <c r="H1468" s="832" t="s">
        <v>612</v>
      </c>
      <c r="I1468" s="832" t="s">
        <v>1196</v>
      </c>
      <c r="J1468" s="832" t="s">
        <v>1197</v>
      </c>
      <c r="K1468" s="832" t="s">
        <v>1198</v>
      </c>
      <c r="L1468" s="835">
        <v>414.07</v>
      </c>
      <c r="M1468" s="835">
        <v>414.07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13</v>
      </c>
      <c r="B1469" s="832" t="s">
        <v>1462</v>
      </c>
      <c r="C1469" s="832" t="s">
        <v>1470</v>
      </c>
      <c r="D1469" s="833" t="s">
        <v>2867</v>
      </c>
      <c r="E1469" s="834" t="s">
        <v>1494</v>
      </c>
      <c r="F1469" s="832" t="s">
        <v>1463</v>
      </c>
      <c r="G1469" s="832" t="s">
        <v>2739</v>
      </c>
      <c r="H1469" s="832" t="s">
        <v>612</v>
      </c>
      <c r="I1469" s="832" t="s">
        <v>2740</v>
      </c>
      <c r="J1469" s="832" t="s">
        <v>711</v>
      </c>
      <c r="K1469" s="832" t="s">
        <v>2741</v>
      </c>
      <c r="L1469" s="835">
        <v>0</v>
      </c>
      <c r="M1469" s="835">
        <v>0</v>
      </c>
      <c r="N1469" s="832">
        <v>1</v>
      </c>
      <c r="O1469" s="836">
        <v>0.5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13</v>
      </c>
      <c r="B1470" s="832" t="s">
        <v>1462</v>
      </c>
      <c r="C1470" s="832" t="s">
        <v>1470</v>
      </c>
      <c r="D1470" s="833" t="s">
        <v>2867</v>
      </c>
      <c r="E1470" s="834" t="s">
        <v>1494</v>
      </c>
      <c r="F1470" s="832" t="s">
        <v>1463</v>
      </c>
      <c r="G1470" s="832" t="s">
        <v>1729</v>
      </c>
      <c r="H1470" s="832" t="s">
        <v>577</v>
      </c>
      <c r="I1470" s="832" t="s">
        <v>2183</v>
      </c>
      <c r="J1470" s="832" t="s">
        <v>605</v>
      </c>
      <c r="K1470" s="832" t="s">
        <v>2184</v>
      </c>
      <c r="L1470" s="835">
        <v>0</v>
      </c>
      <c r="M1470" s="835">
        <v>0</v>
      </c>
      <c r="N1470" s="832">
        <v>6</v>
      </c>
      <c r="O1470" s="836">
        <v>2.5</v>
      </c>
      <c r="P1470" s="835">
        <v>0</v>
      </c>
      <c r="Q1470" s="837"/>
      <c r="R1470" s="832">
        <v>4</v>
      </c>
      <c r="S1470" s="837">
        <v>0.66666666666666663</v>
      </c>
      <c r="T1470" s="836">
        <v>2</v>
      </c>
      <c r="U1470" s="838">
        <v>0.8</v>
      </c>
    </row>
    <row r="1471" spans="1:21" ht="14.4" customHeight="1" x14ac:dyDescent="0.3">
      <c r="A1471" s="831">
        <v>13</v>
      </c>
      <c r="B1471" s="832" t="s">
        <v>1462</v>
      </c>
      <c r="C1471" s="832" t="s">
        <v>1472</v>
      </c>
      <c r="D1471" s="833" t="s">
        <v>2868</v>
      </c>
      <c r="E1471" s="834" t="s">
        <v>1477</v>
      </c>
      <c r="F1471" s="832" t="s">
        <v>1463</v>
      </c>
      <c r="G1471" s="832" t="s">
        <v>1501</v>
      </c>
      <c r="H1471" s="832" t="s">
        <v>577</v>
      </c>
      <c r="I1471" s="832" t="s">
        <v>1502</v>
      </c>
      <c r="J1471" s="832" t="s">
        <v>1503</v>
      </c>
      <c r="K1471" s="832" t="s">
        <v>1504</v>
      </c>
      <c r="L1471" s="835">
        <v>57.76</v>
      </c>
      <c r="M1471" s="835">
        <v>404.32</v>
      </c>
      <c r="N1471" s="832">
        <v>7</v>
      </c>
      <c r="O1471" s="836">
        <v>5.5</v>
      </c>
      <c r="P1471" s="835">
        <v>346.56</v>
      </c>
      <c r="Q1471" s="837">
        <v>0.85714285714285721</v>
      </c>
      <c r="R1471" s="832">
        <v>6</v>
      </c>
      <c r="S1471" s="837">
        <v>0.8571428571428571</v>
      </c>
      <c r="T1471" s="836">
        <v>5</v>
      </c>
      <c r="U1471" s="838">
        <v>0.90909090909090906</v>
      </c>
    </row>
    <row r="1472" spans="1:21" ht="14.4" customHeight="1" x14ac:dyDescent="0.3">
      <c r="A1472" s="831">
        <v>13</v>
      </c>
      <c r="B1472" s="832" t="s">
        <v>1462</v>
      </c>
      <c r="C1472" s="832" t="s">
        <v>1472</v>
      </c>
      <c r="D1472" s="833" t="s">
        <v>2868</v>
      </c>
      <c r="E1472" s="834" t="s">
        <v>1477</v>
      </c>
      <c r="F1472" s="832" t="s">
        <v>1463</v>
      </c>
      <c r="G1472" s="832" t="s">
        <v>1509</v>
      </c>
      <c r="H1472" s="832" t="s">
        <v>577</v>
      </c>
      <c r="I1472" s="832" t="s">
        <v>1510</v>
      </c>
      <c r="J1472" s="832" t="s">
        <v>1511</v>
      </c>
      <c r="K1472" s="832" t="s">
        <v>1512</v>
      </c>
      <c r="L1472" s="835">
        <v>75.819999999999993</v>
      </c>
      <c r="M1472" s="835">
        <v>75.819999999999993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13</v>
      </c>
      <c r="B1473" s="832" t="s">
        <v>1462</v>
      </c>
      <c r="C1473" s="832" t="s">
        <v>1472</v>
      </c>
      <c r="D1473" s="833" t="s">
        <v>2868</v>
      </c>
      <c r="E1473" s="834" t="s">
        <v>1477</v>
      </c>
      <c r="F1473" s="832" t="s">
        <v>1463</v>
      </c>
      <c r="G1473" s="832" t="s">
        <v>1514</v>
      </c>
      <c r="H1473" s="832" t="s">
        <v>612</v>
      </c>
      <c r="I1473" s="832" t="s">
        <v>1515</v>
      </c>
      <c r="J1473" s="832" t="s">
        <v>1516</v>
      </c>
      <c r="K1473" s="832" t="s">
        <v>1517</v>
      </c>
      <c r="L1473" s="835">
        <v>70.540000000000006</v>
      </c>
      <c r="M1473" s="835">
        <v>634.86000000000013</v>
      </c>
      <c r="N1473" s="832">
        <v>9</v>
      </c>
      <c r="O1473" s="836">
        <v>3</v>
      </c>
      <c r="P1473" s="835">
        <v>634.86000000000013</v>
      </c>
      <c r="Q1473" s="837">
        <v>1</v>
      </c>
      <c r="R1473" s="832">
        <v>9</v>
      </c>
      <c r="S1473" s="837">
        <v>1</v>
      </c>
      <c r="T1473" s="836">
        <v>3</v>
      </c>
      <c r="U1473" s="838">
        <v>1</v>
      </c>
    </row>
    <row r="1474" spans="1:21" ht="14.4" customHeight="1" x14ac:dyDescent="0.3">
      <c r="A1474" s="831">
        <v>13</v>
      </c>
      <c r="B1474" s="832" t="s">
        <v>1462</v>
      </c>
      <c r="C1474" s="832" t="s">
        <v>1472</v>
      </c>
      <c r="D1474" s="833" t="s">
        <v>2868</v>
      </c>
      <c r="E1474" s="834" t="s">
        <v>1477</v>
      </c>
      <c r="F1474" s="832" t="s">
        <v>1463</v>
      </c>
      <c r="G1474" s="832" t="s">
        <v>1514</v>
      </c>
      <c r="H1474" s="832" t="s">
        <v>612</v>
      </c>
      <c r="I1474" s="832" t="s">
        <v>1518</v>
      </c>
      <c r="J1474" s="832" t="s">
        <v>1516</v>
      </c>
      <c r="K1474" s="832" t="s">
        <v>1519</v>
      </c>
      <c r="L1474" s="835">
        <v>141.09</v>
      </c>
      <c r="M1474" s="835">
        <v>423.27</v>
      </c>
      <c r="N1474" s="832">
        <v>3</v>
      </c>
      <c r="O1474" s="836">
        <v>1.5</v>
      </c>
      <c r="P1474" s="835">
        <v>282.18</v>
      </c>
      <c r="Q1474" s="837">
        <v>0.66666666666666674</v>
      </c>
      <c r="R1474" s="832">
        <v>2</v>
      </c>
      <c r="S1474" s="837">
        <v>0.66666666666666663</v>
      </c>
      <c r="T1474" s="836">
        <v>1</v>
      </c>
      <c r="U1474" s="838">
        <v>0.66666666666666663</v>
      </c>
    </row>
    <row r="1475" spans="1:21" ht="14.4" customHeight="1" x14ac:dyDescent="0.3">
      <c r="A1475" s="831">
        <v>13</v>
      </c>
      <c r="B1475" s="832" t="s">
        <v>1462</v>
      </c>
      <c r="C1475" s="832" t="s">
        <v>1472</v>
      </c>
      <c r="D1475" s="833" t="s">
        <v>2868</v>
      </c>
      <c r="E1475" s="834" t="s">
        <v>1477</v>
      </c>
      <c r="F1475" s="832" t="s">
        <v>1463</v>
      </c>
      <c r="G1475" s="832" t="s">
        <v>1524</v>
      </c>
      <c r="H1475" s="832" t="s">
        <v>612</v>
      </c>
      <c r="I1475" s="832" t="s">
        <v>1528</v>
      </c>
      <c r="J1475" s="832" t="s">
        <v>1526</v>
      </c>
      <c r="K1475" s="832" t="s">
        <v>1407</v>
      </c>
      <c r="L1475" s="835">
        <v>129.75</v>
      </c>
      <c r="M1475" s="835">
        <v>129.75</v>
      </c>
      <c r="N1475" s="832">
        <v>1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13</v>
      </c>
      <c r="B1476" s="832" t="s">
        <v>1462</v>
      </c>
      <c r="C1476" s="832" t="s">
        <v>1472</v>
      </c>
      <c r="D1476" s="833" t="s">
        <v>2868</v>
      </c>
      <c r="E1476" s="834" t="s">
        <v>1477</v>
      </c>
      <c r="F1476" s="832" t="s">
        <v>1463</v>
      </c>
      <c r="G1476" s="832" t="s">
        <v>1550</v>
      </c>
      <c r="H1476" s="832" t="s">
        <v>612</v>
      </c>
      <c r="I1476" s="832" t="s">
        <v>1315</v>
      </c>
      <c r="J1476" s="832" t="s">
        <v>1316</v>
      </c>
      <c r="K1476" s="832" t="s">
        <v>1044</v>
      </c>
      <c r="L1476" s="835">
        <v>170.52</v>
      </c>
      <c r="M1476" s="835">
        <v>511.56000000000006</v>
      </c>
      <c r="N1476" s="832">
        <v>3</v>
      </c>
      <c r="O1476" s="836">
        <v>1</v>
      </c>
      <c r="P1476" s="835">
        <v>170.52</v>
      </c>
      <c r="Q1476" s="837">
        <v>0.33333333333333331</v>
      </c>
      <c r="R1476" s="832">
        <v>1</v>
      </c>
      <c r="S1476" s="837">
        <v>0.33333333333333331</v>
      </c>
      <c r="T1476" s="836">
        <v>0.5</v>
      </c>
      <c r="U1476" s="838">
        <v>0.5</v>
      </c>
    </row>
    <row r="1477" spans="1:21" ht="14.4" customHeight="1" x14ac:dyDescent="0.3">
      <c r="A1477" s="831">
        <v>13</v>
      </c>
      <c r="B1477" s="832" t="s">
        <v>1462</v>
      </c>
      <c r="C1477" s="832" t="s">
        <v>1472</v>
      </c>
      <c r="D1477" s="833" t="s">
        <v>2868</v>
      </c>
      <c r="E1477" s="834" t="s">
        <v>1477</v>
      </c>
      <c r="F1477" s="832" t="s">
        <v>1463</v>
      </c>
      <c r="G1477" s="832" t="s">
        <v>1550</v>
      </c>
      <c r="H1477" s="832" t="s">
        <v>577</v>
      </c>
      <c r="I1477" s="832" t="s">
        <v>2742</v>
      </c>
      <c r="J1477" s="832" t="s">
        <v>1556</v>
      </c>
      <c r="K1477" s="832" t="s">
        <v>2198</v>
      </c>
      <c r="L1477" s="835">
        <v>119.37</v>
      </c>
      <c r="M1477" s="835">
        <v>119.37</v>
      </c>
      <c r="N1477" s="832">
        <v>1</v>
      </c>
      <c r="O1477" s="836">
        <v>0.5</v>
      </c>
      <c r="P1477" s="835">
        <v>119.37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13</v>
      </c>
      <c r="B1478" s="832" t="s">
        <v>1462</v>
      </c>
      <c r="C1478" s="832" t="s">
        <v>1472</v>
      </c>
      <c r="D1478" s="833" t="s">
        <v>2868</v>
      </c>
      <c r="E1478" s="834" t="s">
        <v>1477</v>
      </c>
      <c r="F1478" s="832" t="s">
        <v>1463</v>
      </c>
      <c r="G1478" s="832" t="s">
        <v>1550</v>
      </c>
      <c r="H1478" s="832" t="s">
        <v>577</v>
      </c>
      <c r="I1478" s="832" t="s">
        <v>1555</v>
      </c>
      <c r="J1478" s="832" t="s">
        <v>1556</v>
      </c>
      <c r="K1478" s="832" t="s">
        <v>1044</v>
      </c>
      <c r="L1478" s="835">
        <v>170.52</v>
      </c>
      <c r="M1478" s="835">
        <v>1705.2</v>
      </c>
      <c r="N1478" s="832">
        <v>10</v>
      </c>
      <c r="O1478" s="836">
        <v>3.5</v>
      </c>
      <c r="P1478" s="835">
        <v>1705.2</v>
      </c>
      <c r="Q1478" s="837">
        <v>1</v>
      </c>
      <c r="R1478" s="832">
        <v>10</v>
      </c>
      <c r="S1478" s="837">
        <v>1</v>
      </c>
      <c r="T1478" s="836">
        <v>3.5</v>
      </c>
      <c r="U1478" s="838">
        <v>1</v>
      </c>
    </row>
    <row r="1479" spans="1:21" ht="14.4" customHeight="1" x14ac:dyDescent="0.3">
      <c r="A1479" s="831">
        <v>13</v>
      </c>
      <c r="B1479" s="832" t="s">
        <v>1462</v>
      </c>
      <c r="C1479" s="832" t="s">
        <v>1472</v>
      </c>
      <c r="D1479" s="833" t="s">
        <v>2868</v>
      </c>
      <c r="E1479" s="834" t="s">
        <v>1477</v>
      </c>
      <c r="F1479" s="832" t="s">
        <v>1463</v>
      </c>
      <c r="G1479" s="832" t="s">
        <v>1550</v>
      </c>
      <c r="H1479" s="832" t="s">
        <v>612</v>
      </c>
      <c r="I1479" s="832" t="s">
        <v>1557</v>
      </c>
      <c r="J1479" s="832" t="s">
        <v>1316</v>
      </c>
      <c r="K1479" s="832" t="s">
        <v>1558</v>
      </c>
      <c r="L1479" s="835">
        <v>85.27</v>
      </c>
      <c r="M1479" s="835">
        <v>170.54</v>
      </c>
      <c r="N1479" s="832">
        <v>2</v>
      </c>
      <c r="O1479" s="836">
        <v>1</v>
      </c>
      <c r="P1479" s="835">
        <v>170.54</v>
      </c>
      <c r="Q1479" s="837">
        <v>1</v>
      </c>
      <c r="R1479" s="832">
        <v>2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13</v>
      </c>
      <c r="B1480" s="832" t="s">
        <v>1462</v>
      </c>
      <c r="C1480" s="832" t="s">
        <v>1472</v>
      </c>
      <c r="D1480" s="833" t="s">
        <v>2868</v>
      </c>
      <c r="E1480" s="834" t="s">
        <v>1477</v>
      </c>
      <c r="F1480" s="832" t="s">
        <v>1463</v>
      </c>
      <c r="G1480" s="832" t="s">
        <v>1559</v>
      </c>
      <c r="H1480" s="832" t="s">
        <v>612</v>
      </c>
      <c r="I1480" s="832" t="s">
        <v>1426</v>
      </c>
      <c r="J1480" s="832" t="s">
        <v>996</v>
      </c>
      <c r="K1480" s="832" t="s">
        <v>1427</v>
      </c>
      <c r="L1480" s="835">
        <v>58.77</v>
      </c>
      <c r="M1480" s="835">
        <v>58.77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13</v>
      </c>
      <c r="B1481" s="832" t="s">
        <v>1462</v>
      </c>
      <c r="C1481" s="832" t="s">
        <v>1472</v>
      </c>
      <c r="D1481" s="833" t="s">
        <v>2868</v>
      </c>
      <c r="E1481" s="834" t="s">
        <v>1477</v>
      </c>
      <c r="F1481" s="832" t="s">
        <v>1463</v>
      </c>
      <c r="G1481" s="832" t="s">
        <v>1562</v>
      </c>
      <c r="H1481" s="832" t="s">
        <v>577</v>
      </c>
      <c r="I1481" s="832" t="s">
        <v>1563</v>
      </c>
      <c r="J1481" s="832" t="s">
        <v>1564</v>
      </c>
      <c r="K1481" s="832" t="s">
        <v>1565</v>
      </c>
      <c r="L1481" s="835">
        <v>0</v>
      </c>
      <c r="M1481" s="835">
        <v>0</v>
      </c>
      <c r="N1481" s="832">
        <v>5</v>
      </c>
      <c r="O1481" s="836">
        <v>2.5</v>
      </c>
      <c r="P1481" s="835">
        <v>0</v>
      </c>
      <c r="Q1481" s="837"/>
      <c r="R1481" s="832">
        <v>3</v>
      </c>
      <c r="S1481" s="837">
        <v>0.6</v>
      </c>
      <c r="T1481" s="836">
        <v>1.5</v>
      </c>
      <c r="U1481" s="838">
        <v>0.6</v>
      </c>
    </row>
    <row r="1482" spans="1:21" ht="14.4" customHeight="1" x14ac:dyDescent="0.3">
      <c r="A1482" s="831">
        <v>13</v>
      </c>
      <c r="B1482" s="832" t="s">
        <v>1462</v>
      </c>
      <c r="C1482" s="832" t="s">
        <v>1472</v>
      </c>
      <c r="D1482" s="833" t="s">
        <v>2868</v>
      </c>
      <c r="E1482" s="834" t="s">
        <v>1477</v>
      </c>
      <c r="F1482" s="832" t="s">
        <v>1463</v>
      </c>
      <c r="G1482" s="832" t="s">
        <v>1566</v>
      </c>
      <c r="H1482" s="832" t="s">
        <v>577</v>
      </c>
      <c r="I1482" s="832" t="s">
        <v>1569</v>
      </c>
      <c r="J1482" s="832" t="s">
        <v>1568</v>
      </c>
      <c r="K1482" s="832" t="s">
        <v>1044</v>
      </c>
      <c r="L1482" s="835">
        <v>78.33</v>
      </c>
      <c r="M1482" s="835">
        <v>156.66</v>
      </c>
      <c r="N1482" s="832">
        <v>2</v>
      </c>
      <c r="O1482" s="836">
        <v>1</v>
      </c>
      <c r="P1482" s="835">
        <v>156.66</v>
      </c>
      <c r="Q1482" s="837">
        <v>1</v>
      </c>
      <c r="R1482" s="832">
        <v>2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13</v>
      </c>
      <c r="B1483" s="832" t="s">
        <v>1462</v>
      </c>
      <c r="C1483" s="832" t="s">
        <v>1472</v>
      </c>
      <c r="D1483" s="833" t="s">
        <v>2868</v>
      </c>
      <c r="E1483" s="834" t="s">
        <v>1477</v>
      </c>
      <c r="F1483" s="832" t="s">
        <v>1463</v>
      </c>
      <c r="G1483" s="832" t="s">
        <v>1573</v>
      </c>
      <c r="H1483" s="832" t="s">
        <v>612</v>
      </c>
      <c r="I1483" s="832" t="s">
        <v>1574</v>
      </c>
      <c r="J1483" s="832" t="s">
        <v>1575</v>
      </c>
      <c r="K1483" s="832" t="s">
        <v>1576</v>
      </c>
      <c r="L1483" s="835">
        <v>19.59</v>
      </c>
      <c r="M1483" s="835">
        <v>156.72</v>
      </c>
      <c r="N1483" s="832">
        <v>8</v>
      </c>
      <c r="O1483" s="836">
        <v>5</v>
      </c>
      <c r="P1483" s="835">
        <v>117.54</v>
      </c>
      <c r="Q1483" s="837">
        <v>0.75</v>
      </c>
      <c r="R1483" s="832">
        <v>6</v>
      </c>
      <c r="S1483" s="837">
        <v>0.75</v>
      </c>
      <c r="T1483" s="836">
        <v>3.5</v>
      </c>
      <c r="U1483" s="838">
        <v>0.7</v>
      </c>
    </row>
    <row r="1484" spans="1:21" ht="14.4" customHeight="1" x14ac:dyDescent="0.3">
      <c r="A1484" s="831">
        <v>13</v>
      </c>
      <c r="B1484" s="832" t="s">
        <v>1462</v>
      </c>
      <c r="C1484" s="832" t="s">
        <v>1472</v>
      </c>
      <c r="D1484" s="833" t="s">
        <v>2868</v>
      </c>
      <c r="E1484" s="834" t="s">
        <v>1477</v>
      </c>
      <c r="F1484" s="832" t="s">
        <v>1463</v>
      </c>
      <c r="G1484" s="832" t="s">
        <v>1573</v>
      </c>
      <c r="H1484" s="832" t="s">
        <v>612</v>
      </c>
      <c r="I1484" s="832" t="s">
        <v>1577</v>
      </c>
      <c r="J1484" s="832" t="s">
        <v>1575</v>
      </c>
      <c r="K1484" s="832" t="s">
        <v>1244</v>
      </c>
      <c r="L1484" s="835">
        <v>58.77</v>
      </c>
      <c r="M1484" s="835">
        <v>1351.7099999999998</v>
      </c>
      <c r="N1484" s="832">
        <v>23</v>
      </c>
      <c r="O1484" s="836">
        <v>12.5</v>
      </c>
      <c r="P1484" s="835">
        <v>1292.9399999999998</v>
      </c>
      <c r="Q1484" s="837">
        <v>0.95652173913043481</v>
      </c>
      <c r="R1484" s="832">
        <v>22</v>
      </c>
      <c r="S1484" s="837">
        <v>0.95652173913043481</v>
      </c>
      <c r="T1484" s="836">
        <v>12</v>
      </c>
      <c r="U1484" s="838">
        <v>0.96</v>
      </c>
    </row>
    <row r="1485" spans="1:21" ht="14.4" customHeight="1" x14ac:dyDescent="0.3">
      <c r="A1485" s="831">
        <v>13</v>
      </c>
      <c r="B1485" s="832" t="s">
        <v>1462</v>
      </c>
      <c r="C1485" s="832" t="s">
        <v>1472</v>
      </c>
      <c r="D1485" s="833" t="s">
        <v>2868</v>
      </c>
      <c r="E1485" s="834" t="s">
        <v>1477</v>
      </c>
      <c r="F1485" s="832" t="s">
        <v>1463</v>
      </c>
      <c r="G1485" s="832" t="s">
        <v>1573</v>
      </c>
      <c r="H1485" s="832" t="s">
        <v>577</v>
      </c>
      <c r="I1485" s="832" t="s">
        <v>1585</v>
      </c>
      <c r="J1485" s="832" t="s">
        <v>1583</v>
      </c>
      <c r="K1485" s="832" t="s">
        <v>1586</v>
      </c>
      <c r="L1485" s="835">
        <v>11.75</v>
      </c>
      <c r="M1485" s="835">
        <v>293.75</v>
      </c>
      <c r="N1485" s="832">
        <v>25</v>
      </c>
      <c r="O1485" s="836">
        <v>15</v>
      </c>
      <c r="P1485" s="835">
        <v>246.75</v>
      </c>
      <c r="Q1485" s="837">
        <v>0.84</v>
      </c>
      <c r="R1485" s="832">
        <v>21</v>
      </c>
      <c r="S1485" s="837">
        <v>0.84</v>
      </c>
      <c r="T1485" s="836">
        <v>12</v>
      </c>
      <c r="U1485" s="838">
        <v>0.8</v>
      </c>
    </row>
    <row r="1486" spans="1:21" ht="14.4" customHeight="1" x14ac:dyDescent="0.3">
      <c r="A1486" s="831">
        <v>13</v>
      </c>
      <c r="B1486" s="832" t="s">
        <v>1462</v>
      </c>
      <c r="C1486" s="832" t="s">
        <v>1472</v>
      </c>
      <c r="D1486" s="833" t="s">
        <v>2868</v>
      </c>
      <c r="E1486" s="834" t="s">
        <v>1477</v>
      </c>
      <c r="F1486" s="832" t="s">
        <v>1463</v>
      </c>
      <c r="G1486" s="832" t="s">
        <v>1589</v>
      </c>
      <c r="H1486" s="832" t="s">
        <v>577</v>
      </c>
      <c r="I1486" s="832" t="s">
        <v>1590</v>
      </c>
      <c r="J1486" s="832" t="s">
        <v>1591</v>
      </c>
      <c r="K1486" s="832" t="s">
        <v>1592</v>
      </c>
      <c r="L1486" s="835">
        <v>0</v>
      </c>
      <c r="M1486" s="835">
        <v>0</v>
      </c>
      <c r="N1486" s="832">
        <v>7</v>
      </c>
      <c r="O1486" s="836">
        <v>4.5</v>
      </c>
      <c r="P1486" s="835">
        <v>0</v>
      </c>
      <c r="Q1486" s="837"/>
      <c r="R1486" s="832">
        <v>6</v>
      </c>
      <c r="S1486" s="837">
        <v>0.8571428571428571</v>
      </c>
      <c r="T1486" s="836">
        <v>4</v>
      </c>
      <c r="U1486" s="838">
        <v>0.88888888888888884</v>
      </c>
    </row>
    <row r="1487" spans="1:21" ht="14.4" customHeight="1" x14ac:dyDescent="0.3">
      <c r="A1487" s="831">
        <v>13</v>
      </c>
      <c r="B1487" s="832" t="s">
        <v>1462</v>
      </c>
      <c r="C1487" s="832" t="s">
        <v>1472</v>
      </c>
      <c r="D1487" s="833" t="s">
        <v>2868</v>
      </c>
      <c r="E1487" s="834" t="s">
        <v>1477</v>
      </c>
      <c r="F1487" s="832" t="s">
        <v>1463</v>
      </c>
      <c r="G1487" s="832" t="s">
        <v>1589</v>
      </c>
      <c r="H1487" s="832" t="s">
        <v>577</v>
      </c>
      <c r="I1487" s="832" t="s">
        <v>1593</v>
      </c>
      <c r="J1487" s="832" t="s">
        <v>852</v>
      </c>
      <c r="K1487" s="832" t="s">
        <v>639</v>
      </c>
      <c r="L1487" s="835">
        <v>42.05</v>
      </c>
      <c r="M1487" s="835">
        <v>294.35000000000002</v>
      </c>
      <c r="N1487" s="832">
        <v>7</v>
      </c>
      <c r="O1487" s="836">
        <v>6</v>
      </c>
      <c r="P1487" s="835">
        <v>294.35000000000002</v>
      </c>
      <c r="Q1487" s="837">
        <v>1</v>
      </c>
      <c r="R1487" s="832">
        <v>7</v>
      </c>
      <c r="S1487" s="837">
        <v>1</v>
      </c>
      <c r="T1487" s="836">
        <v>6</v>
      </c>
      <c r="U1487" s="838">
        <v>1</v>
      </c>
    </row>
    <row r="1488" spans="1:21" ht="14.4" customHeight="1" x14ac:dyDescent="0.3">
      <c r="A1488" s="831">
        <v>13</v>
      </c>
      <c r="B1488" s="832" t="s">
        <v>1462</v>
      </c>
      <c r="C1488" s="832" t="s">
        <v>1472</v>
      </c>
      <c r="D1488" s="833" t="s">
        <v>2868</v>
      </c>
      <c r="E1488" s="834" t="s">
        <v>1477</v>
      </c>
      <c r="F1488" s="832" t="s">
        <v>1463</v>
      </c>
      <c r="G1488" s="832" t="s">
        <v>2249</v>
      </c>
      <c r="H1488" s="832" t="s">
        <v>577</v>
      </c>
      <c r="I1488" s="832" t="s">
        <v>2250</v>
      </c>
      <c r="J1488" s="832" t="s">
        <v>2251</v>
      </c>
      <c r="K1488" s="832" t="s">
        <v>2252</v>
      </c>
      <c r="L1488" s="835">
        <v>0</v>
      </c>
      <c r="M1488" s="835">
        <v>0</v>
      </c>
      <c r="N1488" s="832">
        <v>1</v>
      </c>
      <c r="O1488" s="836">
        <v>0.5</v>
      </c>
      <c r="P1488" s="835">
        <v>0</v>
      </c>
      <c r="Q1488" s="837"/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13</v>
      </c>
      <c r="B1489" s="832" t="s">
        <v>1462</v>
      </c>
      <c r="C1489" s="832" t="s">
        <v>1472</v>
      </c>
      <c r="D1489" s="833" t="s">
        <v>2868</v>
      </c>
      <c r="E1489" s="834" t="s">
        <v>1477</v>
      </c>
      <c r="F1489" s="832" t="s">
        <v>1463</v>
      </c>
      <c r="G1489" s="832" t="s">
        <v>2188</v>
      </c>
      <c r="H1489" s="832" t="s">
        <v>577</v>
      </c>
      <c r="I1489" s="832" t="s">
        <v>2743</v>
      </c>
      <c r="J1489" s="832" t="s">
        <v>2744</v>
      </c>
      <c r="K1489" s="832" t="s">
        <v>2745</v>
      </c>
      <c r="L1489" s="835">
        <v>0</v>
      </c>
      <c r="M1489" s="835">
        <v>0</v>
      </c>
      <c r="N1489" s="832">
        <v>1</v>
      </c>
      <c r="O1489" s="836">
        <v>0.5</v>
      </c>
      <c r="P1489" s="835">
        <v>0</v>
      </c>
      <c r="Q1489" s="837"/>
      <c r="R1489" s="832">
        <v>1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13</v>
      </c>
      <c r="B1490" s="832" t="s">
        <v>1462</v>
      </c>
      <c r="C1490" s="832" t="s">
        <v>1472</v>
      </c>
      <c r="D1490" s="833" t="s">
        <v>2868</v>
      </c>
      <c r="E1490" s="834" t="s">
        <v>1477</v>
      </c>
      <c r="F1490" s="832" t="s">
        <v>1463</v>
      </c>
      <c r="G1490" s="832" t="s">
        <v>1894</v>
      </c>
      <c r="H1490" s="832" t="s">
        <v>577</v>
      </c>
      <c r="I1490" s="832" t="s">
        <v>2746</v>
      </c>
      <c r="J1490" s="832" t="s">
        <v>2747</v>
      </c>
      <c r="K1490" s="832" t="s">
        <v>2748</v>
      </c>
      <c r="L1490" s="835">
        <v>0</v>
      </c>
      <c r="M1490" s="835">
        <v>0</v>
      </c>
      <c r="N1490" s="832">
        <v>1</v>
      </c>
      <c r="O1490" s="836">
        <v>0.5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13</v>
      </c>
      <c r="B1491" s="832" t="s">
        <v>1462</v>
      </c>
      <c r="C1491" s="832" t="s">
        <v>1472</v>
      </c>
      <c r="D1491" s="833" t="s">
        <v>2868</v>
      </c>
      <c r="E1491" s="834" t="s">
        <v>1477</v>
      </c>
      <c r="F1491" s="832" t="s">
        <v>1463</v>
      </c>
      <c r="G1491" s="832" t="s">
        <v>1637</v>
      </c>
      <c r="H1491" s="832" t="s">
        <v>577</v>
      </c>
      <c r="I1491" s="832" t="s">
        <v>1642</v>
      </c>
      <c r="J1491" s="832" t="s">
        <v>1077</v>
      </c>
      <c r="K1491" s="832" t="s">
        <v>1643</v>
      </c>
      <c r="L1491" s="835">
        <v>89.91</v>
      </c>
      <c r="M1491" s="835">
        <v>89.91</v>
      </c>
      <c r="N1491" s="832">
        <v>1</v>
      </c>
      <c r="O1491" s="836">
        <v>1</v>
      </c>
      <c r="P1491" s="835">
        <v>89.91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13</v>
      </c>
      <c r="B1492" s="832" t="s">
        <v>1462</v>
      </c>
      <c r="C1492" s="832" t="s">
        <v>1472</v>
      </c>
      <c r="D1492" s="833" t="s">
        <v>2868</v>
      </c>
      <c r="E1492" s="834" t="s">
        <v>1477</v>
      </c>
      <c r="F1492" s="832" t="s">
        <v>1463</v>
      </c>
      <c r="G1492" s="832" t="s">
        <v>2749</v>
      </c>
      <c r="H1492" s="832" t="s">
        <v>577</v>
      </c>
      <c r="I1492" s="832" t="s">
        <v>2750</v>
      </c>
      <c r="J1492" s="832" t="s">
        <v>2751</v>
      </c>
      <c r="K1492" s="832" t="s">
        <v>2752</v>
      </c>
      <c r="L1492" s="835">
        <v>0</v>
      </c>
      <c r="M1492" s="835">
        <v>0</v>
      </c>
      <c r="N1492" s="832">
        <v>1</v>
      </c>
      <c r="O1492" s="836">
        <v>0.5</v>
      </c>
      <c r="P1492" s="835">
        <v>0</v>
      </c>
      <c r="Q1492" s="837"/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13</v>
      </c>
      <c r="B1493" s="832" t="s">
        <v>1462</v>
      </c>
      <c r="C1493" s="832" t="s">
        <v>1472</v>
      </c>
      <c r="D1493" s="833" t="s">
        <v>2868</v>
      </c>
      <c r="E1493" s="834" t="s">
        <v>1477</v>
      </c>
      <c r="F1493" s="832" t="s">
        <v>1463</v>
      </c>
      <c r="G1493" s="832" t="s">
        <v>1644</v>
      </c>
      <c r="H1493" s="832" t="s">
        <v>577</v>
      </c>
      <c r="I1493" s="832" t="s">
        <v>1645</v>
      </c>
      <c r="J1493" s="832" t="s">
        <v>1065</v>
      </c>
      <c r="K1493" s="832" t="s">
        <v>1646</v>
      </c>
      <c r="L1493" s="835">
        <v>98.75</v>
      </c>
      <c r="M1493" s="835">
        <v>296.25</v>
      </c>
      <c r="N1493" s="832">
        <v>3</v>
      </c>
      <c r="O1493" s="836">
        <v>1.5</v>
      </c>
      <c r="P1493" s="835">
        <v>197.5</v>
      </c>
      <c r="Q1493" s="837">
        <v>0.66666666666666663</v>
      </c>
      <c r="R1493" s="832">
        <v>2</v>
      </c>
      <c r="S1493" s="837">
        <v>0.66666666666666663</v>
      </c>
      <c r="T1493" s="836">
        <v>1</v>
      </c>
      <c r="U1493" s="838">
        <v>0.66666666666666663</v>
      </c>
    </row>
    <row r="1494" spans="1:21" ht="14.4" customHeight="1" x14ac:dyDescent="0.3">
      <c r="A1494" s="831">
        <v>13</v>
      </c>
      <c r="B1494" s="832" t="s">
        <v>1462</v>
      </c>
      <c r="C1494" s="832" t="s">
        <v>1472</v>
      </c>
      <c r="D1494" s="833" t="s">
        <v>2868</v>
      </c>
      <c r="E1494" s="834" t="s">
        <v>1477</v>
      </c>
      <c r="F1494" s="832" t="s">
        <v>1463</v>
      </c>
      <c r="G1494" s="832" t="s">
        <v>1644</v>
      </c>
      <c r="H1494" s="832" t="s">
        <v>577</v>
      </c>
      <c r="I1494" s="832" t="s">
        <v>1647</v>
      </c>
      <c r="J1494" s="832" t="s">
        <v>1065</v>
      </c>
      <c r="K1494" s="832" t="s">
        <v>1646</v>
      </c>
      <c r="L1494" s="835">
        <v>98.75</v>
      </c>
      <c r="M1494" s="835">
        <v>98.75</v>
      </c>
      <c r="N1494" s="832">
        <v>1</v>
      </c>
      <c r="O1494" s="836">
        <v>0.5</v>
      </c>
      <c r="P1494" s="835">
        <v>98.75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13</v>
      </c>
      <c r="B1495" s="832" t="s">
        <v>1462</v>
      </c>
      <c r="C1495" s="832" t="s">
        <v>1472</v>
      </c>
      <c r="D1495" s="833" t="s">
        <v>2868</v>
      </c>
      <c r="E1495" s="834" t="s">
        <v>1477</v>
      </c>
      <c r="F1495" s="832" t="s">
        <v>1463</v>
      </c>
      <c r="G1495" s="832" t="s">
        <v>1644</v>
      </c>
      <c r="H1495" s="832" t="s">
        <v>577</v>
      </c>
      <c r="I1495" s="832" t="s">
        <v>1898</v>
      </c>
      <c r="J1495" s="832" t="s">
        <v>1899</v>
      </c>
      <c r="K1495" s="832" t="s">
        <v>1646</v>
      </c>
      <c r="L1495" s="835">
        <v>98.75</v>
      </c>
      <c r="M1495" s="835">
        <v>197.5</v>
      </c>
      <c r="N1495" s="832">
        <v>2</v>
      </c>
      <c r="O1495" s="836">
        <v>1</v>
      </c>
      <c r="P1495" s="835">
        <v>197.5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13</v>
      </c>
      <c r="B1496" s="832" t="s">
        <v>1462</v>
      </c>
      <c r="C1496" s="832" t="s">
        <v>1472</v>
      </c>
      <c r="D1496" s="833" t="s">
        <v>2868</v>
      </c>
      <c r="E1496" s="834" t="s">
        <v>1477</v>
      </c>
      <c r="F1496" s="832" t="s">
        <v>1463</v>
      </c>
      <c r="G1496" s="832" t="s">
        <v>1648</v>
      </c>
      <c r="H1496" s="832" t="s">
        <v>577</v>
      </c>
      <c r="I1496" s="832" t="s">
        <v>1649</v>
      </c>
      <c r="J1496" s="832" t="s">
        <v>892</v>
      </c>
      <c r="K1496" s="832" t="s">
        <v>1650</v>
      </c>
      <c r="L1496" s="835">
        <v>147.85</v>
      </c>
      <c r="M1496" s="835">
        <v>4287.6499999999987</v>
      </c>
      <c r="N1496" s="832">
        <v>29</v>
      </c>
      <c r="O1496" s="836">
        <v>19.5</v>
      </c>
      <c r="P1496" s="835">
        <v>3991.9499999999985</v>
      </c>
      <c r="Q1496" s="837">
        <v>0.93103448275862055</v>
      </c>
      <c r="R1496" s="832">
        <v>27</v>
      </c>
      <c r="S1496" s="837">
        <v>0.93103448275862066</v>
      </c>
      <c r="T1496" s="836">
        <v>18</v>
      </c>
      <c r="U1496" s="838">
        <v>0.92307692307692313</v>
      </c>
    </row>
    <row r="1497" spans="1:21" ht="14.4" customHeight="1" x14ac:dyDescent="0.3">
      <c r="A1497" s="831">
        <v>13</v>
      </c>
      <c r="B1497" s="832" t="s">
        <v>1462</v>
      </c>
      <c r="C1497" s="832" t="s">
        <v>1472</v>
      </c>
      <c r="D1497" s="833" t="s">
        <v>2868</v>
      </c>
      <c r="E1497" s="834" t="s">
        <v>1477</v>
      </c>
      <c r="F1497" s="832" t="s">
        <v>1463</v>
      </c>
      <c r="G1497" s="832" t="s">
        <v>1651</v>
      </c>
      <c r="H1497" s="832" t="s">
        <v>612</v>
      </c>
      <c r="I1497" s="832" t="s">
        <v>1431</v>
      </c>
      <c r="J1497" s="832" t="s">
        <v>1432</v>
      </c>
      <c r="K1497" s="832" t="s">
        <v>1433</v>
      </c>
      <c r="L1497" s="835">
        <v>58.77</v>
      </c>
      <c r="M1497" s="835">
        <v>58.77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13</v>
      </c>
      <c r="B1498" s="832" t="s">
        <v>1462</v>
      </c>
      <c r="C1498" s="832" t="s">
        <v>1472</v>
      </c>
      <c r="D1498" s="833" t="s">
        <v>2868</v>
      </c>
      <c r="E1498" s="834" t="s">
        <v>1477</v>
      </c>
      <c r="F1498" s="832" t="s">
        <v>1463</v>
      </c>
      <c r="G1498" s="832" t="s">
        <v>1656</v>
      </c>
      <c r="H1498" s="832" t="s">
        <v>612</v>
      </c>
      <c r="I1498" s="832" t="s">
        <v>1413</v>
      </c>
      <c r="J1498" s="832" t="s">
        <v>1414</v>
      </c>
      <c r="K1498" s="832" t="s">
        <v>1415</v>
      </c>
      <c r="L1498" s="835">
        <v>141.25</v>
      </c>
      <c r="M1498" s="835">
        <v>847.5</v>
      </c>
      <c r="N1498" s="832">
        <v>6</v>
      </c>
      <c r="O1498" s="836">
        <v>3.5</v>
      </c>
      <c r="P1498" s="835">
        <v>565</v>
      </c>
      <c r="Q1498" s="837">
        <v>0.66666666666666663</v>
      </c>
      <c r="R1498" s="832">
        <v>4</v>
      </c>
      <c r="S1498" s="837">
        <v>0.66666666666666663</v>
      </c>
      <c r="T1498" s="836">
        <v>2</v>
      </c>
      <c r="U1498" s="838">
        <v>0.5714285714285714</v>
      </c>
    </row>
    <row r="1499" spans="1:21" ht="14.4" customHeight="1" x14ac:dyDescent="0.3">
      <c r="A1499" s="831">
        <v>13</v>
      </c>
      <c r="B1499" s="832" t="s">
        <v>1462</v>
      </c>
      <c r="C1499" s="832" t="s">
        <v>1472</v>
      </c>
      <c r="D1499" s="833" t="s">
        <v>2868</v>
      </c>
      <c r="E1499" s="834" t="s">
        <v>1477</v>
      </c>
      <c r="F1499" s="832" t="s">
        <v>1463</v>
      </c>
      <c r="G1499" s="832" t="s">
        <v>1659</v>
      </c>
      <c r="H1499" s="832" t="s">
        <v>577</v>
      </c>
      <c r="I1499" s="832" t="s">
        <v>1660</v>
      </c>
      <c r="J1499" s="832" t="s">
        <v>1661</v>
      </c>
      <c r="K1499" s="832" t="s">
        <v>1662</v>
      </c>
      <c r="L1499" s="835">
        <v>153.13</v>
      </c>
      <c r="M1499" s="835">
        <v>306.26</v>
      </c>
      <c r="N1499" s="832">
        <v>2</v>
      </c>
      <c r="O1499" s="836">
        <v>2</v>
      </c>
      <c r="P1499" s="835">
        <v>153.13</v>
      </c>
      <c r="Q1499" s="837">
        <v>0.5</v>
      </c>
      <c r="R1499" s="832">
        <v>1</v>
      </c>
      <c r="S1499" s="837">
        <v>0.5</v>
      </c>
      <c r="T1499" s="836">
        <v>1</v>
      </c>
      <c r="U1499" s="838">
        <v>0.5</v>
      </c>
    </row>
    <row r="1500" spans="1:21" ht="14.4" customHeight="1" x14ac:dyDescent="0.3">
      <c r="A1500" s="831">
        <v>13</v>
      </c>
      <c r="B1500" s="832" t="s">
        <v>1462</v>
      </c>
      <c r="C1500" s="832" t="s">
        <v>1472</v>
      </c>
      <c r="D1500" s="833" t="s">
        <v>2868</v>
      </c>
      <c r="E1500" s="834" t="s">
        <v>1477</v>
      </c>
      <c r="F1500" s="832" t="s">
        <v>1463</v>
      </c>
      <c r="G1500" s="832" t="s">
        <v>2179</v>
      </c>
      <c r="H1500" s="832" t="s">
        <v>577</v>
      </c>
      <c r="I1500" s="832" t="s">
        <v>2180</v>
      </c>
      <c r="J1500" s="832" t="s">
        <v>2181</v>
      </c>
      <c r="K1500" s="832" t="s">
        <v>2182</v>
      </c>
      <c r="L1500" s="835">
        <v>0</v>
      </c>
      <c r="M1500" s="835">
        <v>0</v>
      </c>
      <c r="N1500" s="832">
        <v>1</v>
      </c>
      <c r="O1500" s="836">
        <v>1</v>
      </c>
      <c r="P1500" s="835"/>
      <c r="Q1500" s="837"/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13</v>
      </c>
      <c r="B1501" s="832" t="s">
        <v>1462</v>
      </c>
      <c r="C1501" s="832" t="s">
        <v>1472</v>
      </c>
      <c r="D1501" s="833" t="s">
        <v>2868</v>
      </c>
      <c r="E1501" s="834" t="s">
        <v>1477</v>
      </c>
      <c r="F1501" s="832" t="s">
        <v>1463</v>
      </c>
      <c r="G1501" s="832" t="s">
        <v>1710</v>
      </c>
      <c r="H1501" s="832" t="s">
        <v>577</v>
      </c>
      <c r="I1501" s="832" t="s">
        <v>1711</v>
      </c>
      <c r="J1501" s="832" t="s">
        <v>1712</v>
      </c>
      <c r="K1501" s="832" t="s">
        <v>1713</v>
      </c>
      <c r="L1501" s="835">
        <v>75.819999999999993</v>
      </c>
      <c r="M1501" s="835">
        <v>834.01999999999975</v>
      </c>
      <c r="N1501" s="832">
        <v>11</v>
      </c>
      <c r="O1501" s="836">
        <v>7</v>
      </c>
      <c r="P1501" s="835">
        <v>758.19999999999982</v>
      </c>
      <c r="Q1501" s="837">
        <v>0.90909090909090917</v>
      </c>
      <c r="R1501" s="832">
        <v>10</v>
      </c>
      <c r="S1501" s="837">
        <v>0.90909090909090906</v>
      </c>
      <c r="T1501" s="836">
        <v>6.5</v>
      </c>
      <c r="U1501" s="838">
        <v>0.9285714285714286</v>
      </c>
    </row>
    <row r="1502" spans="1:21" ht="14.4" customHeight="1" x14ac:dyDescent="0.3">
      <c r="A1502" s="831">
        <v>13</v>
      </c>
      <c r="B1502" s="832" t="s">
        <v>1462</v>
      </c>
      <c r="C1502" s="832" t="s">
        <v>1472</v>
      </c>
      <c r="D1502" s="833" t="s">
        <v>2868</v>
      </c>
      <c r="E1502" s="834" t="s">
        <v>1477</v>
      </c>
      <c r="F1502" s="832" t="s">
        <v>1463</v>
      </c>
      <c r="G1502" s="832" t="s">
        <v>1714</v>
      </c>
      <c r="H1502" s="832" t="s">
        <v>612</v>
      </c>
      <c r="I1502" s="832" t="s">
        <v>1308</v>
      </c>
      <c r="J1502" s="832" t="s">
        <v>1029</v>
      </c>
      <c r="K1502" s="832" t="s">
        <v>1309</v>
      </c>
      <c r="L1502" s="835">
        <v>154.36000000000001</v>
      </c>
      <c r="M1502" s="835">
        <v>2624.1200000000008</v>
      </c>
      <c r="N1502" s="832">
        <v>17</v>
      </c>
      <c r="O1502" s="836">
        <v>8.5</v>
      </c>
      <c r="P1502" s="835">
        <v>1697.9600000000005</v>
      </c>
      <c r="Q1502" s="837">
        <v>0.6470588235294118</v>
      </c>
      <c r="R1502" s="832">
        <v>11</v>
      </c>
      <c r="S1502" s="837">
        <v>0.6470588235294118</v>
      </c>
      <c r="T1502" s="836">
        <v>6</v>
      </c>
      <c r="U1502" s="838">
        <v>0.70588235294117652</v>
      </c>
    </row>
    <row r="1503" spans="1:21" ht="14.4" customHeight="1" x14ac:dyDescent="0.3">
      <c r="A1503" s="831">
        <v>13</v>
      </c>
      <c r="B1503" s="832" t="s">
        <v>1462</v>
      </c>
      <c r="C1503" s="832" t="s">
        <v>1472</v>
      </c>
      <c r="D1503" s="833" t="s">
        <v>2868</v>
      </c>
      <c r="E1503" s="834" t="s">
        <v>1477</v>
      </c>
      <c r="F1503" s="832" t="s">
        <v>1463</v>
      </c>
      <c r="G1503" s="832" t="s">
        <v>1714</v>
      </c>
      <c r="H1503" s="832" t="s">
        <v>577</v>
      </c>
      <c r="I1503" s="832" t="s">
        <v>1718</v>
      </c>
      <c r="J1503" s="832" t="s">
        <v>1719</v>
      </c>
      <c r="K1503" s="832" t="s">
        <v>1720</v>
      </c>
      <c r="L1503" s="835">
        <v>75.73</v>
      </c>
      <c r="M1503" s="835">
        <v>75.73</v>
      </c>
      <c r="N1503" s="832">
        <v>1</v>
      </c>
      <c r="O1503" s="836">
        <v>0.5</v>
      </c>
      <c r="P1503" s="835">
        <v>75.73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13</v>
      </c>
      <c r="B1504" s="832" t="s">
        <v>1462</v>
      </c>
      <c r="C1504" s="832" t="s">
        <v>1472</v>
      </c>
      <c r="D1504" s="833" t="s">
        <v>2868</v>
      </c>
      <c r="E1504" s="834" t="s">
        <v>1477</v>
      </c>
      <c r="F1504" s="832" t="s">
        <v>1463</v>
      </c>
      <c r="G1504" s="832" t="s">
        <v>1714</v>
      </c>
      <c r="H1504" s="832" t="s">
        <v>612</v>
      </c>
      <c r="I1504" s="832" t="s">
        <v>1724</v>
      </c>
      <c r="J1504" s="832" t="s">
        <v>1725</v>
      </c>
      <c r="K1504" s="832" t="s">
        <v>1726</v>
      </c>
      <c r="L1504" s="835">
        <v>75.73</v>
      </c>
      <c r="M1504" s="835">
        <v>530.11</v>
      </c>
      <c r="N1504" s="832">
        <v>7</v>
      </c>
      <c r="O1504" s="836">
        <v>4.5</v>
      </c>
      <c r="P1504" s="835">
        <v>454.38000000000005</v>
      </c>
      <c r="Q1504" s="837">
        <v>0.85714285714285721</v>
      </c>
      <c r="R1504" s="832">
        <v>6</v>
      </c>
      <c r="S1504" s="837">
        <v>0.8571428571428571</v>
      </c>
      <c r="T1504" s="836">
        <v>4</v>
      </c>
      <c r="U1504" s="838">
        <v>0.88888888888888884</v>
      </c>
    </row>
    <row r="1505" spans="1:21" ht="14.4" customHeight="1" x14ac:dyDescent="0.3">
      <c r="A1505" s="831">
        <v>13</v>
      </c>
      <c r="B1505" s="832" t="s">
        <v>1462</v>
      </c>
      <c r="C1505" s="832" t="s">
        <v>1472</v>
      </c>
      <c r="D1505" s="833" t="s">
        <v>2868</v>
      </c>
      <c r="E1505" s="834" t="s">
        <v>1477</v>
      </c>
      <c r="F1505" s="832" t="s">
        <v>1463</v>
      </c>
      <c r="G1505" s="832" t="s">
        <v>1714</v>
      </c>
      <c r="H1505" s="832" t="s">
        <v>577</v>
      </c>
      <c r="I1505" s="832" t="s">
        <v>1727</v>
      </c>
      <c r="J1505" s="832" t="s">
        <v>1029</v>
      </c>
      <c r="K1505" s="832" t="s">
        <v>1309</v>
      </c>
      <c r="L1505" s="835">
        <v>154.36000000000001</v>
      </c>
      <c r="M1505" s="835">
        <v>154.36000000000001</v>
      </c>
      <c r="N1505" s="832">
        <v>1</v>
      </c>
      <c r="O1505" s="836">
        <v>1</v>
      </c>
      <c r="P1505" s="835">
        <v>154.36000000000001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13</v>
      </c>
      <c r="B1506" s="832" t="s">
        <v>1462</v>
      </c>
      <c r="C1506" s="832" t="s">
        <v>1472</v>
      </c>
      <c r="D1506" s="833" t="s">
        <v>2868</v>
      </c>
      <c r="E1506" s="834" t="s">
        <v>1477</v>
      </c>
      <c r="F1506" s="832" t="s">
        <v>1463</v>
      </c>
      <c r="G1506" s="832" t="s">
        <v>1714</v>
      </c>
      <c r="H1506" s="832" t="s">
        <v>612</v>
      </c>
      <c r="I1506" s="832" t="s">
        <v>1306</v>
      </c>
      <c r="J1506" s="832" t="s">
        <v>1029</v>
      </c>
      <c r="K1506" s="832" t="s">
        <v>1307</v>
      </c>
      <c r="L1506" s="835">
        <v>225.06</v>
      </c>
      <c r="M1506" s="835">
        <v>450.12</v>
      </c>
      <c r="N1506" s="832">
        <v>2</v>
      </c>
      <c r="O1506" s="836">
        <v>1</v>
      </c>
      <c r="P1506" s="835">
        <v>450.12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13</v>
      </c>
      <c r="B1507" s="832" t="s">
        <v>1462</v>
      </c>
      <c r="C1507" s="832" t="s">
        <v>1472</v>
      </c>
      <c r="D1507" s="833" t="s">
        <v>2868</v>
      </c>
      <c r="E1507" s="834" t="s">
        <v>1477</v>
      </c>
      <c r="F1507" s="832" t="s">
        <v>1463</v>
      </c>
      <c r="G1507" s="832" t="s">
        <v>1729</v>
      </c>
      <c r="H1507" s="832" t="s">
        <v>577</v>
      </c>
      <c r="I1507" s="832" t="s">
        <v>1730</v>
      </c>
      <c r="J1507" s="832" t="s">
        <v>605</v>
      </c>
      <c r="K1507" s="832" t="s">
        <v>1731</v>
      </c>
      <c r="L1507" s="835">
        <v>0</v>
      </c>
      <c r="M1507" s="835">
        <v>0</v>
      </c>
      <c r="N1507" s="832">
        <v>15</v>
      </c>
      <c r="O1507" s="836">
        <v>8.5</v>
      </c>
      <c r="P1507" s="835">
        <v>0</v>
      </c>
      <c r="Q1507" s="837"/>
      <c r="R1507" s="832">
        <v>11</v>
      </c>
      <c r="S1507" s="837">
        <v>0.73333333333333328</v>
      </c>
      <c r="T1507" s="836">
        <v>6.5</v>
      </c>
      <c r="U1507" s="838">
        <v>0.76470588235294112</v>
      </c>
    </row>
    <row r="1508" spans="1:21" ht="14.4" customHeight="1" x14ac:dyDescent="0.3">
      <c r="A1508" s="831">
        <v>13</v>
      </c>
      <c r="B1508" s="832" t="s">
        <v>1462</v>
      </c>
      <c r="C1508" s="832" t="s">
        <v>1472</v>
      </c>
      <c r="D1508" s="833" t="s">
        <v>2868</v>
      </c>
      <c r="E1508" s="834" t="s">
        <v>1478</v>
      </c>
      <c r="F1508" s="832" t="s">
        <v>1463</v>
      </c>
      <c r="G1508" s="832" t="s">
        <v>1648</v>
      </c>
      <c r="H1508" s="832" t="s">
        <v>577</v>
      </c>
      <c r="I1508" s="832" t="s">
        <v>1649</v>
      </c>
      <c r="J1508" s="832" t="s">
        <v>892</v>
      </c>
      <c r="K1508" s="832" t="s">
        <v>1650</v>
      </c>
      <c r="L1508" s="835">
        <v>147.85</v>
      </c>
      <c r="M1508" s="835">
        <v>147.85</v>
      </c>
      <c r="N1508" s="832">
        <v>1</v>
      </c>
      <c r="O1508" s="836">
        <v>1</v>
      </c>
      <c r="P1508" s="835">
        <v>147.85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13</v>
      </c>
      <c r="B1509" s="832" t="s">
        <v>1462</v>
      </c>
      <c r="C1509" s="832" t="s">
        <v>1472</v>
      </c>
      <c r="D1509" s="833" t="s">
        <v>2868</v>
      </c>
      <c r="E1509" s="834" t="s">
        <v>1479</v>
      </c>
      <c r="F1509" s="832" t="s">
        <v>1463</v>
      </c>
      <c r="G1509" s="832" t="s">
        <v>1550</v>
      </c>
      <c r="H1509" s="832" t="s">
        <v>612</v>
      </c>
      <c r="I1509" s="832" t="s">
        <v>1315</v>
      </c>
      <c r="J1509" s="832" t="s">
        <v>1316</v>
      </c>
      <c r="K1509" s="832" t="s">
        <v>1044</v>
      </c>
      <c r="L1509" s="835">
        <v>170.52</v>
      </c>
      <c r="M1509" s="835">
        <v>511.56000000000006</v>
      </c>
      <c r="N1509" s="832">
        <v>3</v>
      </c>
      <c r="O1509" s="836">
        <v>2</v>
      </c>
      <c r="P1509" s="835">
        <v>511.56000000000006</v>
      </c>
      <c r="Q1509" s="837">
        <v>1</v>
      </c>
      <c r="R1509" s="832">
        <v>3</v>
      </c>
      <c r="S1509" s="837">
        <v>1</v>
      </c>
      <c r="T1509" s="836">
        <v>2</v>
      </c>
      <c r="U1509" s="838">
        <v>1</v>
      </c>
    </row>
    <row r="1510" spans="1:21" ht="14.4" customHeight="1" x14ac:dyDescent="0.3">
      <c r="A1510" s="831">
        <v>13</v>
      </c>
      <c r="B1510" s="832" t="s">
        <v>1462</v>
      </c>
      <c r="C1510" s="832" t="s">
        <v>1472</v>
      </c>
      <c r="D1510" s="833" t="s">
        <v>2868</v>
      </c>
      <c r="E1510" s="834" t="s">
        <v>1479</v>
      </c>
      <c r="F1510" s="832" t="s">
        <v>1463</v>
      </c>
      <c r="G1510" s="832" t="s">
        <v>1550</v>
      </c>
      <c r="H1510" s="832" t="s">
        <v>612</v>
      </c>
      <c r="I1510" s="832" t="s">
        <v>1557</v>
      </c>
      <c r="J1510" s="832" t="s">
        <v>1316</v>
      </c>
      <c r="K1510" s="832" t="s">
        <v>1558</v>
      </c>
      <c r="L1510" s="835">
        <v>85.27</v>
      </c>
      <c r="M1510" s="835">
        <v>170.54</v>
      </c>
      <c r="N1510" s="832">
        <v>2</v>
      </c>
      <c r="O1510" s="836">
        <v>1</v>
      </c>
      <c r="P1510" s="835">
        <v>170.54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13</v>
      </c>
      <c r="B1511" s="832" t="s">
        <v>1462</v>
      </c>
      <c r="C1511" s="832" t="s">
        <v>1472</v>
      </c>
      <c r="D1511" s="833" t="s">
        <v>2868</v>
      </c>
      <c r="E1511" s="834" t="s">
        <v>1479</v>
      </c>
      <c r="F1511" s="832" t="s">
        <v>1463</v>
      </c>
      <c r="G1511" s="832" t="s">
        <v>1566</v>
      </c>
      <c r="H1511" s="832" t="s">
        <v>577</v>
      </c>
      <c r="I1511" s="832" t="s">
        <v>1567</v>
      </c>
      <c r="J1511" s="832" t="s">
        <v>1568</v>
      </c>
      <c r="K1511" s="832" t="s">
        <v>674</v>
      </c>
      <c r="L1511" s="835">
        <v>75.819999999999993</v>
      </c>
      <c r="M1511" s="835">
        <v>151.63999999999999</v>
      </c>
      <c r="N1511" s="832">
        <v>2</v>
      </c>
      <c r="O1511" s="836">
        <v>0.5</v>
      </c>
      <c r="P1511" s="835">
        <v>151.63999999999999</v>
      </c>
      <c r="Q1511" s="837">
        <v>1</v>
      </c>
      <c r="R1511" s="832">
        <v>2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13</v>
      </c>
      <c r="B1512" s="832" t="s">
        <v>1462</v>
      </c>
      <c r="C1512" s="832" t="s">
        <v>1472</v>
      </c>
      <c r="D1512" s="833" t="s">
        <v>2868</v>
      </c>
      <c r="E1512" s="834" t="s">
        <v>1479</v>
      </c>
      <c r="F1512" s="832" t="s">
        <v>1463</v>
      </c>
      <c r="G1512" s="832" t="s">
        <v>1887</v>
      </c>
      <c r="H1512" s="832" t="s">
        <v>577</v>
      </c>
      <c r="I1512" s="832" t="s">
        <v>1891</v>
      </c>
      <c r="J1512" s="832" t="s">
        <v>1892</v>
      </c>
      <c r="K1512" s="832" t="s">
        <v>1893</v>
      </c>
      <c r="L1512" s="835">
        <v>0</v>
      </c>
      <c r="M1512" s="835">
        <v>0</v>
      </c>
      <c r="N1512" s="832">
        <v>1</v>
      </c>
      <c r="O1512" s="836">
        <v>0.5</v>
      </c>
      <c r="P1512" s="835">
        <v>0</v>
      </c>
      <c r="Q1512" s="837"/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13</v>
      </c>
      <c r="B1513" s="832" t="s">
        <v>1462</v>
      </c>
      <c r="C1513" s="832" t="s">
        <v>1472</v>
      </c>
      <c r="D1513" s="833" t="s">
        <v>2868</v>
      </c>
      <c r="E1513" s="834" t="s">
        <v>1479</v>
      </c>
      <c r="F1513" s="832" t="s">
        <v>1463</v>
      </c>
      <c r="G1513" s="832" t="s">
        <v>1644</v>
      </c>
      <c r="H1513" s="832" t="s">
        <v>577</v>
      </c>
      <c r="I1513" s="832" t="s">
        <v>1647</v>
      </c>
      <c r="J1513" s="832" t="s">
        <v>1065</v>
      </c>
      <c r="K1513" s="832" t="s">
        <v>1646</v>
      </c>
      <c r="L1513" s="835">
        <v>98.75</v>
      </c>
      <c r="M1513" s="835">
        <v>98.75</v>
      </c>
      <c r="N1513" s="832">
        <v>1</v>
      </c>
      <c r="O1513" s="836">
        <v>1</v>
      </c>
      <c r="P1513" s="835">
        <v>98.75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13</v>
      </c>
      <c r="B1514" s="832" t="s">
        <v>1462</v>
      </c>
      <c r="C1514" s="832" t="s">
        <v>1472</v>
      </c>
      <c r="D1514" s="833" t="s">
        <v>2868</v>
      </c>
      <c r="E1514" s="834" t="s">
        <v>1479</v>
      </c>
      <c r="F1514" s="832" t="s">
        <v>1463</v>
      </c>
      <c r="G1514" s="832" t="s">
        <v>1714</v>
      </c>
      <c r="H1514" s="832" t="s">
        <v>612</v>
      </c>
      <c r="I1514" s="832" t="s">
        <v>1308</v>
      </c>
      <c r="J1514" s="832" t="s">
        <v>1029</v>
      </c>
      <c r="K1514" s="832" t="s">
        <v>1309</v>
      </c>
      <c r="L1514" s="835">
        <v>154.36000000000001</v>
      </c>
      <c r="M1514" s="835">
        <v>154.36000000000001</v>
      </c>
      <c r="N1514" s="832">
        <v>1</v>
      </c>
      <c r="O1514" s="836">
        <v>1</v>
      </c>
      <c r="P1514" s="835">
        <v>154.36000000000001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13</v>
      </c>
      <c r="B1515" s="832" t="s">
        <v>1462</v>
      </c>
      <c r="C1515" s="832" t="s">
        <v>1472</v>
      </c>
      <c r="D1515" s="833" t="s">
        <v>2868</v>
      </c>
      <c r="E1515" s="834" t="s">
        <v>1481</v>
      </c>
      <c r="F1515" s="832" t="s">
        <v>1463</v>
      </c>
      <c r="G1515" s="832" t="s">
        <v>1501</v>
      </c>
      <c r="H1515" s="832" t="s">
        <v>577</v>
      </c>
      <c r="I1515" s="832" t="s">
        <v>1502</v>
      </c>
      <c r="J1515" s="832" t="s">
        <v>1503</v>
      </c>
      <c r="K1515" s="832" t="s">
        <v>1504</v>
      </c>
      <c r="L1515" s="835">
        <v>57.76</v>
      </c>
      <c r="M1515" s="835">
        <v>115.52</v>
      </c>
      <c r="N1515" s="832">
        <v>2</v>
      </c>
      <c r="O1515" s="836">
        <v>2</v>
      </c>
      <c r="P1515" s="835">
        <v>115.52</v>
      </c>
      <c r="Q1515" s="837">
        <v>1</v>
      </c>
      <c r="R1515" s="832">
        <v>2</v>
      </c>
      <c r="S1515" s="837">
        <v>1</v>
      </c>
      <c r="T1515" s="836">
        <v>2</v>
      </c>
      <c r="U1515" s="838">
        <v>1</v>
      </c>
    </row>
    <row r="1516" spans="1:21" ht="14.4" customHeight="1" x14ac:dyDescent="0.3">
      <c r="A1516" s="831">
        <v>13</v>
      </c>
      <c r="B1516" s="832" t="s">
        <v>1462</v>
      </c>
      <c r="C1516" s="832" t="s">
        <v>1472</v>
      </c>
      <c r="D1516" s="833" t="s">
        <v>2868</v>
      </c>
      <c r="E1516" s="834" t="s">
        <v>1481</v>
      </c>
      <c r="F1516" s="832" t="s">
        <v>1463</v>
      </c>
      <c r="G1516" s="832" t="s">
        <v>1514</v>
      </c>
      <c r="H1516" s="832" t="s">
        <v>612</v>
      </c>
      <c r="I1516" s="832" t="s">
        <v>1515</v>
      </c>
      <c r="J1516" s="832" t="s">
        <v>1516</v>
      </c>
      <c r="K1516" s="832" t="s">
        <v>1517</v>
      </c>
      <c r="L1516" s="835">
        <v>70.540000000000006</v>
      </c>
      <c r="M1516" s="835">
        <v>141.08000000000001</v>
      </c>
      <c r="N1516" s="832">
        <v>2</v>
      </c>
      <c r="O1516" s="836">
        <v>0.5</v>
      </c>
      <c r="P1516" s="835">
        <v>141.08000000000001</v>
      </c>
      <c r="Q1516" s="837">
        <v>1</v>
      </c>
      <c r="R1516" s="832">
        <v>2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13</v>
      </c>
      <c r="B1517" s="832" t="s">
        <v>1462</v>
      </c>
      <c r="C1517" s="832" t="s">
        <v>1472</v>
      </c>
      <c r="D1517" s="833" t="s">
        <v>2868</v>
      </c>
      <c r="E1517" s="834" t="s">
        <v>1481</v>
      </c>
      <c r="F1517" s="832" t="s">
        <v>1463</v>
      </c>
      <c r="G1517" s="832" t="s">
        <v>1524</v>
      </c>
      <c r="H1517" s="832" t="s">
        <v>577</v>
      </c>
      <c r="I1517" s="832" t="s">
        <v>1529</v>
      </c>
      <c r="J1517" s="832" t="s">
        <v>1530</v>
      </c>
      <c r="K1517" s="832" t="s">
        <v>1527</v>
      </c>
      <c r="L1517" s="835">
        <v>103.8</v>
      </c>
      <c r="M1517" s="835">
        <v>311.39999999999998</v>
      </c>
      <c r="N1517" s="832">
        <v>3</v>
      </c>
      <c r="O1517" s="836">
        <v>1</v>
      </c>
      <c r="P1517" s="835">
        <v>311.39999999999998</v>
      </c>
      <c r="Q1517" s="837">
        <v>1</v>
      </c>
      <c r="R1517" s="832">
        <v>3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13</v>
      </c>
      <c r="B1518" s="832" t="s">
        <v>1462</v>
      </c>
      <c r="C1518" s="832" t="s">
        <v>1472</v>
      </c>
      <c r="D1518" s="833" t="s">
        <v>2868</v>
      </c>
      <c r="E1518" s="834" t="s">
        <v>1481</v>
      </c>
      <c r="F1518" s="832" t="s">
        <v>1463</v>
      </c>
      <c r="G1518" s="832" t="s">
        <v>1546</v>
      </c>
      <c r="H1518" s="832" t="s">
        <v>577</v>
      </c>
      <c r="I1518" s="832" t="s">
        <v>1547</v>
      </c>
      <c r="J1518" s="832" t="s">
        <v>1548</v>
      </c>
      <c r="K1518" s="832" t="s">
        <v>1549</v>
      </c>
      <c r="L1518" s="835">
        <v>102.31</v>
      </c>
      <c r="M1518" s="835">
        <v>409.24</v>
      </c>
      <c r="N1518" s="832">
        <v>4</v>
      </c>
      <c r="O1518" s="836">
        <v>3</v>
      </c>
      <c r="P1518" s="835">
        <v>409.24</v>
      </c>
      <c r="Q1518" s="837">
        <v>1</v>
      </c>
      <c r="R1518" s="832">
        <v>4</v>
      </c>
      <c r="S1518" s="837">
        <v>1</v>
      </c>
      <c r="T1518" s="836">
        <v>3</v>
      </c>
      <c r="U1518" s="838">
        <v>1</v>
      </c>
    </row>
    <row r="1519" spans="1:21" ht="14.4" customHeight="1" x14ac:dyDescent="0.3">
      <c r="A1519" s="831">
        <v>13</v>
      </c>
      <c r="B1519" s="832" t="s">
        <v>1462</v>
      </c>
      <c r="C1519" s="832" t="s">
        <v>1472</v>
      </c>
      <c r="D1519" s="833" t="s">
        <v>2868</v>
      </c>
      <c r="E1519" s="834" t="s">
        <v>1481</v>
      </c>
      <c r="F1519" s="832" t="s">
        <v>1463</v>
      </c>
      <c r="G1519" s="832" t="s">
        <v>1550</v>
      </c>
      <c r="H1519" s="832" t="s">
        <v>612</v>
      </c>
      <c r="I1519" s="832" t="s">
        <v>1874</v>
      </c>
      <c r="J1519" s="832" t="s">
        <v>1316</v>
      </c>
      <c r="K1519" s="832" t="s">
        <v>1875</v>
      </c>
      <c r="L1519" s="835">
        <v>272.83</v>
      </c>
      <c r="M1519" s="835">
        <v>1636.98</v>
      </c>
      <c r="N1519" s="832">
        <v>6</v>
      </c>
      <c r="O1519" s="836">
        <v>6</v>
      </c>
      <c r="P1519" s="835">
        <v>1091.32</v>
      </c>
      <c r="Q1519" s="837">
        <v>0.66666666666666663</v>
      </c>
      <c r="R1519" s="832">
        <v>4</v>
      </c>
      <c r="S1519" s="837">
        <v>0.66666666666666663</v>
      </c>
      <c r="T1519" s="836">
        <v>4</v>
      </c>
      <c r="U1519" s="838">
        <v>0.66666666666666663</v>
      </c>
    </row>
    <row r="1520" spans="1:21" ht="14.4" customHeight="1" x14ac:dyDescent="0.3">
      <c r="A1520" s="831">
        <v>13</v>
      </c>
      <c r="B1520" s="832" t="s">
        <v>1462</v>
      </c>
      <c r="C1520" s="832" t="s">
        <v>1472</v>
      </c>
      <c r="D1520" s="833" t="s">
        <v>2868</v>
      </c>
      <c r="E1520" s="834" t="s">
        <v>1481</v>
      </c>
      <c r="F1520" s="832" t="s">
        <v>1463</v>
      </c>
      <c r="G1520" s="832" t="s">
        <v>1550</v>
      </c>
      <c r="H1520" s="832" t="s">
        <v>577</v>
      </c>
      <c r="I1520" s="832" t="s">
        <v>2429</v>
      </c>
      <c r="J1520" s="832" t="s">
        <v>1743</v>
      </c>
      <c r="K1520" s="832" t="s">
        <v>1646</v>
      </c>
      <c r="L1520" s="835">
        <v>238.72</v>
      </c>
      <c r="M1520" s="835">
        <v>238.72</v>
      </c>
      <c r="N1520" s="832">
        <v>1</v>
      </c>
      <c r="O1520" s="836">
        <v>1</v>
      </c>
      <c r="P1520" s="835">
        <v>238.72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13</v>
      </c>
      <c r="B1521" s="832" t="s">
        <v>1462</v>
      </c>
      <c r="C1521" s="832" t="s">
        <v>1472</v>
      </c>
      <c r="D1521" s="833" t="s">
        <v>2868</v>
      </c>
      <c r="E1521" s="834" t="s">
        <v>1481</v>
      </c>
      <c r="F1521" s="832" t="s">
        <v>1463</v>
      </c>
      <c r="G1521" s="832" t="s">
        <v>1573</v>
      </c>
      <c r="H1521" s="832" t="s">
        <v>612</v>
      </c>
      <c r="I1521" s="832" t="s">
        <v>1577</v>
      </c>
      <c r="J1521" s="832" t="s">
        <v>1575</v>
      </c>
      <c r="K1521" s="832" t="s">
        <v>1244</v>
      </c>
      <c r="L1521" s="835">
        <v>58.77</v>
      </c>
      <c r="M1521" s="835">
        <v>58.77</v>
      </c>
      <c r="N1521" s="832">
        <v>1</v>
      </c>
      <c r="O1521" s="836">
        <v>0.5</v>
      </c>
      <c r="P1521" s="835">
        <v>58.77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13</v>
      </c>
      <c r="B1522" s="832" t="s">
        <v>1462</v>
      </c>
      <c r="C1522" s="832" t="s">
        <v>1472</v>
      </c>
      <c r="D1522" s="833" t="s">
        <v>2868</v>
      </c>
      <c r="E1522" s="834" t="s">
        <v>1481</v>
      </c>
      <c r="F1522" s="832" t="s">
        <v>1463</v>
      </c>
      <c r="G1522" s="832" t="s">
        <v>1759</v>
      </c>
      <c r="H1522" s="832" t="s">
        <v>577</v>
      </c>
      <c r="I1522" s="832" t="s">
        <v>1760</v>
      </c>
      <c r="J1522" s="832" t="s">
        <v>691</v>
      </c>
      <c r="K1522" s="832" t="s">
        <v>1761</v>
      </c>
      <c r="L1522" s="835">
        <v>85.15</v>
      </c>
      <c r="M1522" s="835">
        <v>85.15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13</v>
      </c>
      <c r="B1523" s="832" t="s">
        <v>1462</v>
      </c>
      <c r="C1523" s="832" t="s">
        <v>1472</v>
      </c>
      <c r="D1523" s="833" t="s">
        <v>2868</v>
      </c>
      <c r="E1523" s="834" t="s">
        <v>1481</v>
      </c>
      <c r="F1523" s="832" t="s">
        <v>1463</v>
      </c>
      <c r="G1523" s="832" t="s">
        <v>1589</v>
      </c>
      <c r="H1523" s="832" t="s">
        <v>577</v>
      </c>
      <c r="I1523" s="832" t="s">
        <v>1590</v>
      </c>
      <c r="J1523" s="832" t="s">
        <v>1591</v>
      </c>
      <c r="K1523" s="832" t="s">
        <v>1592</v>
      </c>
      <c r="L1523" s="835">
        <v>0</v>
      </c>
      <c r="M1523" s="835">
        <v>0</v>
      </c>
      <c r="N1523" s="832">
        <v>31</v>
      </c>
      <c r="O1523" s="836">
        <v>30</v>
      </c>
      <c r="P1523" s="835">
        <v>0</v>
      </c>
      <c r="Q1523" s="837"/>
      <c r="R1523" s="832">
        <v>29</v>
      </c>
      <c r="S1523" s="837">
        <v>0.93548387096774188</v>
      </c>
      <c r="T1523" s="836">
        <v>28</v>
      </c>
      <c r="U1523" s="838">
        <v>0.93333333333333335</v>
      </c>
    </row>
    <row r="1524" spans="1:21" ht="14.4" customHeight="1" x14ac:dyDescent="0.3">
      <c r="A1524" s="831">
        <v>13</v>
      </c>
      <c r="B1524" s="832" t="s">
        <v>1462</v>
      </c>
      <c r="C1524" s="832" t="s">
        <v>1472</v>
      </c>
      <c r="D1524" s="833" t="s">
        <v>2868</v>
      </c>
      <c r="E1524" s="834" t="s">
        <v>1481</v>
      </c>
      <c r="F1524" s="832" t="s">
        <v>1463</v>
      </c>
      <c r="G1524" s="832" t="s">
        <v>1589</v>
      </c>
      <c r="H1524" s="832" t="s">
        <v>577</v>
      </c>
      <c r="I1524" s="832" t="s">
        <v>1593</v>
      </c>
      <c r="J1524" s="832" t="s">
        <v>852</v>
      </c>
      <c r="K1524" s="832" t="s">
        <v>639</v>
      </c>
      <c r="L1524" s="835">
        <v>42.05</v>
      </c>
      <c r="M1524" s="835">
        <v>168.2</v>
      </c>
      <c r="N1524" s="832">
        <v>4</v>
      </c>
      <c r="O1524" s="836">
        <v>3.5</v>
      </c>
      <c r="P1524" s="835">
        <v>168.2</v>
      </c>
      <c r="Q1524" s="837">
        <v>1</v>
      </c>
      <c r="R1524" s="832">
        <v>4</v>
      </c>
      <c r="S1524" s="837">
        <v>1</v>
      </c>
      <c r="T1524" s="836">
        <v>3.5</v>
      </c>
      <c r="U1524" s="838">
        <v>1</v>
      </c>
    </row>
    <row r="1525" spans="1:21" ht="14.4" customHeight="1" x14ac:dyDescent="0.3">
      <c r="A1525" s="831">
        <v>13</v>
      </c>
      <c r="B1525" s="832" t="s">
        <v>1462</v>
      </c>
      <c r="C1525" s="832" t="s">
        <v>1472</v>
      </c>
      <c r="D1525" s="833" t="s">
        <v>2868</v>
      </c>
      <c r="E1525" s="834" t="s">
        <v>1481</v>
      </c>
      <c r="F1525" s="832" t="s">
        <v>1463</v>
      </c>
      <c r="G1525" s="832" t="s">
        <v>2249</v>
      </c>
      <c r="H1525" s="832" t="s">
        <v>577</v>
      </c>
      <c r="I1525" s="832" t="s">
        <v>2753</v>
      </c>
      <c r="J1525" s="832" t="s">
        <v>2251</v>
      </c>
      <c r="K1525" s="832" t="s">
        <v>2754</v>
      </c>
      <c r="L1525" s="835">
        <v>0</v>
      </c>
      <c r="M1525" s="835">
        <v>0</v>
      </c>
      <c r="N1525" s="832">
        <v>1</v>
      </c>
      <c r="O1525" s="836">
        <v>0.5</v>
      </c>
      <c r="P1525" s="835"/>
      <c r="Q1525" s="837"/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13</v>
      </c>
      <c r="B1526" s="832" t="s">
        <v>1462</v>
      </c>
      <c r="C1526" s="832" t="s">
        <v>1472</v>
      </c>
      <c r="D1526" s="833" t="s">
        <v>2868</v>
      </c>
      <c r="E1526" s="834" t="s">
        <v>1481</v>
      </c>
      <c r="F1526" s="832" t="s">
        <v>1463</v>
      </c>
      <c r="G1526" s="832" t="s">
        <v>1603</v>
      </c>
      <c r="H1526" s="832" t="s">
        <v>577</v>
      </c>
      <c r="I1526" s="832" t="s">
        <v>1607</v>
      </c>
      <c r="J1526" s="832" t="s">
        <v>1605</v>
      </c>
      <c r="K1526" s="832" t="s">
        <v>1608</v>
      </c>
      <c r="L1526" s="835">
        <v>159.16999999999999</v>
      </c>
      <c r="M1526" s="835">
        <v>159.16999999999999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13</v>
      </c>
      <c r="B1527" s="832" t="s">
        <v>1462</v>
      </c>
      <c r="C1527" s="832" t="s">
        <v>1472</v>
      </c>
      <c r="D1527" s="833" t="s">
        <v>2868</v>
      </c>
      <c r="E1527" s="834" t="s">
        <v>1481</v>
      </c>
      <c r="F1527" s="832" t="s">
        <v>1463</v>
      </c>
      <c r="G1527" s="832" t="s">
        <v>1614</v>
      </c>
      <c r="H1527" s="832" t="s">
        <v>577</v>
      </c>
      <c r="I1527" s="832" t="s">
        <v>1615</v>
      </c>
      <c r="J1527" s="832" t="s">
        <v>1616</v>
      </c>
      <c r="K1527" s="832" t="s">
        <v>1617</v>
      </c>
      <c r="L1527" s="835">
        <v>93.98</v>
      </c>
      <c r="M1527" s="835">
        <v>93.98</v>
      </c>
      <c r="N1527" s="832">
        <v>1</v>
      </c>
      <c r="O1527" s="836">
        <v>1</v>
      </c>
      <c r="P1527" s="835">
        <v>93.98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13</v>
      </c>
      <c r="B1528" s="832" t="s">
        <v>1462</v>
      </c>
      <c r="C1528" s="832" t="s">
        <v>1472</v>
      </c>
      <c r="D1528" s="833" t="s">
        <v>2868</v>
      </c>
      <c r="E1528" s="834" t="s">
        <v>1481</v>
      </c>
      <c r="F1528" s="832" t="s">
        <v>1463</v>
      </c>
      <c r="G1528" s="832" t="s">
        <v>1614</v>
      </c>
      <c r="H1528" s="832" t="s">
        <v>577</v>
      </c>
      <c r="I1528" s="832" t="s">
        <v>1886</v>
      </c>
      <c r="J1528" s="832" t="s">
        <v>1619</v>
      </c>
      <c r="K1528" s="832" t="s">
        <v>1620</v>
      </c>
      <c r="L1528" s="835">
        <v>140.96</v>
      </c>
      <c r="M1528" s="835">
        <v>1409.6000000000001</v>
      </c>
      <c r="N1528" s="832">
        <v>10</v>
      </c>
      <c r="O1528" s="836">
        <v>10</v>
      </c>
      <c r="P1528" s="835">
        <v>986.72000000000014</v>
      </c>
      <c r="Q1528" s="837">
        <v>0.70000000000000007</v>
      </c>
      <c r="R1528" s="832">
        <v>7</v>
      </c>
      <c r="S1528" s="837">
        <v>0.7</v>
      </c>
      <c r="T1528" s="836">
        <v>7</v>
      </c>
      <c r="U1528" s="838">
        <v>0.7</v>
      </c>
    </row>
    <row r="1529" spans="1:21" ht="14.4" customHeight="1" x14ac:dyDescent="0.3">
      <c r="A1529" s="831">
        <v>13</v>
      </c>
      <c r="B1529" s="832" t="s">
        <v>1462</v>
      </c>
      <c r="C1529" s="832" t="s">
        <v>1472</v>
      </c>
      <c r="D1529" s="833" t="s">
        <v>2868</v>
      </c>
      <c r="E1529" s="834" t="s">
        <v>1481</v>
      </c>
      <c r="F1529" s="832" t="s">
        <v>1463</v>
      </c>
      <c r="G1529" s="832" t="s">
        <v>1614</v>
      </c>
      <c r="H1529" s="832" t="s">
        <v>577</v>
      </c>
      <c r="I1529" s="832" t="s">
        <v>1618</v>
      </c>
      <c r="J1529" s="832" t="s">
        <v>1619</v>
      </c>
      <c r="K1529" s="832" t="s">
        <v>1620</v>
      </c>
      <c r="L1529" s="835">
        <v>140.96</v>
      </c>
      <c r="M1529" s="835">
        <v>140.96</v>
      </c>
      <c r="N1529" s="832">
        <v>1</v>
      </c>
      <c r="O1529" s="836">
        <v>1</v>
      </c>
      <c r="P1529" s="835">
        <v>140.96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13</v>
      </c>
      <c r="B1530" s="832" t="s">
        <v>1462</v>
      </c>
      <c r="C1530" s="832" t="s">
        <v>1472</v>
      </c>
      <c r="D1530" s="833" t="s">
        <v>2868</v>
      </c>
      <c r="E1530" s="834" t="s">
        <v>1481</v>
      </c>
      <c r="F1530" s="832" t="s">
        <v>1463</v>
      </c>
      <c r="G1530" s="832" t="s">
        <v>1644</v>
      </c>
      <c r="H1530" s="832" t="s">
        <v>577</v>
      </c>
      <c r="I1530" s="832" t="s">
        <v>1898</v>
      </c>
      <c r="J1530" s="832" t="s">
        <v>1899</v>
      </c>
      <c r="K1530" s="832" t="s">
        <v>1646</v>
      </c>
      <c r="L1530" s="835">
        <v>98.75</v>
      </c>
      <c r="M1530" s="835">
        <v>98.75</v>
      </c>
      <c r="N1530" s="832">
        <v>1</v>
      </c>
      <c r="O1530" s="836">
        <v>1</v>
      </c>
      <c r="P1530" s="835">
        <v>98.75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13</v>
      </c>
      <c r="B1531" s="832" t="s">
        <v>1462</v>
      </c>
      <c r="C1531" s="832" t="s">
        <v>1472</v>
      </c>
      <c r="D1531" s="833" t="s">
        <v>2868</v>
      </c>
      <c r="E1531" s="834" t="s">
        <v>1481</v>
      </c>
      <c r="F1531" s="832" t="s">
        <v>1463</v>
      </c>
      <c r="G1531" s="832" t="s">
        <v>1644</v>
      </c>
      <c r="H1531" s="832" t="s">
        <v>577</v>
      </c>
      <c r="I1531" s="832" t="s">
        <v>2755</v>
      </c>
      <c r="J1531" s="832" t="s">
        <v>1899</v>
      </c>
      <c r="K1531" s="832" t="s">
        <v>2756</v>
      </c>
      <c r="L1531" s="835">
        <v>77.599999999999994</v>
      </c>
      <c r="M1531" s="835">
        <v>77.599999999999994</v>
      </c>
      <c r="N1531" s="832">
        <v>1</v>
      </c>
      <c r="O1531" s="836">
        <v>1</v>
      </c>
      <c r="P1531" s="835">
        <v>77.599999999999994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13</v>
      </c>
      <c r="B1532" s="832" t="s">
        <v>1462</v>
      </c>
      <c r="C1532" s="832" t="s">
        <v>1472</v>
      </c>
      <c r="D1532" s="833" t="s">
        <v>2868</v>
      </c>
      <c r="E1532" s="834" t="s">
        <v>1481</v>
      </c>
      <c r="F1532" s="832" t="s">
        <v>1463</v>
      </c>
      <c r="G1532" s="832" t="s">
        <v>1648</v>
      </c>
      <c r="H1532" s="832" t="s">
        <v>577</v>
      </c>
      <c r="I1532" s="832" t="s">
        <v>1649</v>
      </c>
      <c r="J1532" s="832" t="s">
        <v>892</v>
      </c>
      <c r="K1532" s="832" t="s">
        <v>1650</v>
      </c>
      <c r="L1532" s="835">
        <v>147.85</v>
      </c>
      <c r="M1532" s="835">
        <v>8723.1500000000051</v>
      </c>
      <c r="N1532" s="832">
        <v>59</v>
      </c>
      <c r="O1532" s="836">
        <v>57.5</v>
      </c>
      <c r="P1532" s="835">
        <v>7540.3500000000058</v>
      </c>
      <c r="Q1532" s="837">
        <v>0.86440677966101709</v>
      </c>
      <c r="R1532" s="832">
        <v>51</v>
      </c>
      <c r="S1532" s="837">
        <v>0.86440677966101698</v>
      </c>
      <c r="T1532" s="836">
        <v>49.5</v>
      </c>
      <c r="U1532" s="838">
        <v>0.86086956521739133</v>
      </c>
    </row>
    <row r="1533" spans="1:21" ht="14.4" customHeight="1" x14ac:dyDescent="0.3">
      <c r="A1533" s="831">
        <v>13</v>
      </c>
      <c r="B1533" s="832" t="s">
        <v>1462</v>
      </c>
      <c r="C1533" s="832" t="s">
        <v>1472</v>
      </c>
      <c r="D1533" s="833" t="s">
        <v>2868</v>
      </c>
      <c r="E1533" s="834" t="s">
        <v>1481</v>
      </c>
      <c r="F1533" s="832" t="s">
        <v>1463</v>
      </c>
      <c r="G1533" s="832" t="s">
        <v>2757</v>
      </c>
      <c r="H1533" s="832" t="s">
        <v>577</v>
      </c>
      <c r="I1533" s="832" t="s">
        <v>2758</v>
      </c>
      <c r="J1533" s="832" t="s">
        <v>2759</v>
      </c>
      <c r="K1533" s="832" t="s">
        <v>2760</v>
      </c>
      <c r="L1533" s="835">
        <v>57.48</v>
      </c>
      <c r="M1533" s="835">
        <v>57.48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13</v>
      </c>
      <c r="B1534" s="832" t="s">
        <v>1462</v>
      </c>
      <c r="C1534" s="832" t="s">
        <v>1472</v>
      </c>
      <c r="D1534" s="833" t="s">
        <v>2868</v>
      </c>
      <c r="E1534" s="834" t="s">
        <v>1481</v>
      </c>
      <c r="F1534" s="832" t="s">
        <v>1463</v>
      </c>
      <c r="G1534" s="832" t="s">
        <v>1656</v>
      </c>
      <c r="H1534" s="832" t="s">
        <v>612</v>
      </c>
      <c r="I1534" s="832" t="s">
        <v>1413</v>
      </c>
      <c r="J1534" s="832" t="s">
        <v>1414</v>
      </c>
      <c r="K1534" s="832" t="s">
        <v>1415</v>
      </c>
      <c r="L1534" s="835">
        <v>141.25</v>
      </c>
      <c r="M1534" s="835">
        <v>1130</v>
      </c>
      <c r="N1534" s="832">
        <v>8</v>
      </c>
      <c r="O1534" s="836">
        <v>5</v>
      </c>
      <c r="P1534" s="835">
        <v>988.75</v>
      </c>
      <c r="Q1534" s="837">
        <v>0.875</v>
      </c>
      <c r="R1534" s="832">
        <v>7</v>
      </c>
      <c r="S1534" s="837">
        <v>0.875</v>
      </c>
      <c r="T1534" s="836">
        <v>4</v>
      </c>
      <c r="U1534" s="838">
        <v>0.8</v>
      </c>
    </row>
    <row r="1535" spans="1:21" ht="14.4" customHeight="1" x14ac:dyDescent="0.3">
      <c r="A1535" s="831">
        <v>13</v>
      </c>
      <c r="B1535" s="832" t="s">
        <v>1462</v>
      </c>
      <c r="C1535" s="832" t="s">
        <v>1472</v>
      </c>
      <c r="D1535" s="833" t="s">
        <v>2868</v>
      </c>
      <c r="E1535" s="834" t="s">
        <v>1481</v>
      </c>
      <c r="F1535" s="832" t="s">
        <v>1463</v>
      </c>
      <c r="G1535" s="832" t="s">
        <v>1671</v>
      </c>
      <c r="H1535" s="832" t="s">
        <v>577</v>
      </c>
      <c r="I1535" s="832" t="s">
        <v>1811</v>
      </c>
      <c r="J1535" s="832" t="s">
        <v>770</v>
      </c>
      <c r="K1535" s="832" t="s">
        <v>1812</v>
      </c>
      <c r="L1535" s="835">
        <v>16.12</v>
      </c>
      <c r="M1535" s="835">
        <v>16.12</v>
      </c>
      <c r="N1535" s="832">
        <v>1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13</v>
      </c>
      <c r="B1536" s="832" t="s">
        <v>1462</v>
      </c>
      <c r="C1536" s="832" t="s">
        <v>1472</v>
      </c>
      <c r="D1536" s="833" t="s">
        <v>2868</v>
      </c>
      <c r="E1536" s="834" t="s">
        <v>1481</v>
      </c>
      <c r="F1536" s="832" t="s">
        <v>1463</v>
      </c>
      <c r="G1536" s="832" t="s">
        <v>1671</v>
      </c>
      <c r="H1536" s="832" t="s">
        <v>577</v>
      </c>
      <c r="I1536" s="832" t="s">
        <v>2761</v>
      </c>
      <c r="J1536" s="832" t="s">
        <v>1673</v>
      </c>
      <c r="K1536" s="832" t="s">
        <v>2627</v>
      </c>
      <c r="L1536" s="835">
        <v>34.56</v>
      </c>
      <c r="M1536" s="835">
        <v>34.56</v>
      </c>
      <c r="N1536" s="832">
        <v>1</v>
      </c>
      <c r="O1536" s="836">
        <v>1</v>
      </c>
      <c r="P1536" s="835">
        <v>34.56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13</v>
      </c>
      <c r="B1537" s="832" t="s">
        <v>1462</v>
      </c>
      <c r="C1537" s="832" t="s">
        <v>1472</v>
      </c>
      <c r="D1537" s="833" t="s">
        <v>2868</v>
      </c>
      <c r="E1537" s="834" t="s">
        <v>1481</v>
      </c>
      <c r="F1537" s="832" t="s">
        <v>1463</v>
      </c>
      <c r="G1537" s="832" t="s">
        <v>1682</v>
      </c>
      <c r="H1537" s="832" t="s">
        <v>577</v>
      </c>
      <c r="I1537" s="832" t="s">
        <v>1683</v>
      </c>
      <c r="J1537" s="832" t="s">
        <v>1684</v>
      </c>
      <c r="K1537" s="832" t="s">
        <v>1685</v>
      </c>
      <c r="L1537" s="835">
        <v>87.67</v>
      </c>
      <c r="M1537" s="835">
        <v>175.34</v>
      </c>
      <c r="N1537" s="832">
        <v>2</v>
      </c>
      <c r="O1537" s="836">
        <v>1.5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13</v>
      </c>
      <c r="B1538" s="832" t="s">
        <v>1462</v>
      </c>
      <c r="C1538" s="832" t="s">
        <v>1472</v>
      </c>
      <c r="D1538" s="833" t="s">
        <v>2868</v>
      </c>
      <c r="E1538" s="834" t="s">
        <v>1481</v>
      </c>
      <c r="F1538" s="832" t="s">
        <v>1463</v>
      </c>
      <c r="G1538" s="832" t="s">
        <v>1818</v>
      </c>
      <c r="H1538" s="832" t="s">
        <v>577</v>
      </c>
      <c r="I1538" s="832" t="s">
        <v>2072</v>
      </c>
      <c r="J1538" s="832" t="s">
        <v>675</v>
      </c>
      <c r="K1538" s="832" t="s">
        <v>2073</v>
      </c>
      <c r="L1538" s="835">
        <v>0</v>
      </c>
      <c r="M1538" s="835">
        <v>0</v>
      </c>
      <c r="N1538" s="832">
        <v>6</v>
      </c>
      <c r="O1538" s="836">
        <v>4.5</v>
      </c>
      <c r="P1538" s="835">
        <v>0</v>
      </c>
      <c r="Q1538" s="837"/>
      <c r="R1538" s="832">
        <v>5</v>
      </c>
      <c r="S1538" s="837">
        <v>0.83333333333333337</v>
      </c>
      <c r="T1538" s="836">
        <v>3.5</v>
      </c>
      <c r="U1538" s="838">
        <v>0.77777777777777779</v>
      </c>
    </row>
    <row r="1539" spans="1:21" ht="14.4" customHeight="1" x14ac:dyDescent="0.3">
      <c r="A1539" s="831">
        <v>13</v>
      </c>
      <c r="B1539" s="832" t="s">
        <v>1462</v>
      </c>
      <c r="C1539" s="832" t="s">
        <v>1472</v>
      </c>
      <c r="D1539" s="833" t="s">
        <v>2868</v>
      </c>
      <c r="E1539" s="834" t="s">
        <v>1481</v>
      </c>
      <c r="F1539" s="832" t="s">
        <v>1463</v>
      </c>
      <c r="G1539" s="832" t="s">
        <v>1818</v>
      </c>
      <c r="H1539" s="832" t="s">
        <v>577</v>
      </c>
      <c r="I1539" s="832" t="s">
        <v>1819</v>
      </c>
      <c r="J1539" s="832" t="s">
        <v>675</v>
      </c>
      <c r="K1539" s="832" t="s">
        <v>1820</v>
      </c>
      <c r="L1539" s="835">
        <v>0</v>
      </c>
      <c r="M1539" s="835">
        <v>0</v>
      </c>
      <c r="N1539" s="832">
        <v>2</v>
      </c>
      <c r="O1539" s="836">
        <v>1</v>
      </c>
      <c r="P1539" s="835">
        <v>0</v>
      </c>
      <c r="Q1539" s="837"/>
      <c r="R1539" s="832">
        <v>2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13</v>
      </c>
      <c r="B1540" s="832" t="s">
        <v>1462</v>
      </c>
      <c r="C1540" s="832" t="s">
        <v>1472</v>
      </c>
      <c r="D1540" s="833" t="s">
        <v>2868</v>
      </c>
      <c r="E1540" s="834" t="s">
        <v>1481</v>
      </c>
      <c r="F1540" s="832" t="s">
        <v>1463</v>
      </c>
      <c r="G1540" s="832" t="s">
        <v>1961</v>
      </c>
      <c r="H1540" s="832" t="s">
        <v>612</v>
      </c>
      <c r="I1540" s="832" t="s">
        <v>1359</v>
      </c>
      <c r="J1540" s="832" t="s">
        <v>881</v>
      </c>
      <c r="K1540" s="832" t="s">
        <v>1360</v>
      </c>
      <c r="L1540" s="835">
        <v>0</v>
      </c>
      <c r="M1540" s="835">
        <v>0</v>
      </c>
      <c r="N1540" s="832">
        <v>4</v>
      </c>
      <c r="O1540" s="836">
        <v>3</v>
      </c>
      <c r="P1540" s="835">
        <v>0</v>
      </c>
      <c r="Q1540" s="837"/>
      <c r="R1540" s="832">
        <v>4</v>
      </c>
      <c r="S1540" s="837">
        <v>1</v>
      </c>
      <c r="T1540" s="836">
        <v>3</v>
      </c>
      <c r="U1540" s="838">
        <v>1</v>
      </c>
    </row>
    <row r="1541" spans="1:21" ht="14.4" customHeight="1" x14ac:dyDescent="0.3">
      <c r="A1541" s="831">
        <v>13</v>
      </c>
      <c r="B1541" s="832" t="s">
        <v>1462</v>
      </c>
      <c r="C1541" s="832" t="s">
        <v>1472</v>
      </c>
      <c r="D1541" s="833" t="s">
        <v>2868</v>
      </c>
      <c r="E1541" s="834" t="s">
        <v>1481</v>
      </c>
      <c r="F1541" s="832" t="s">
        <v>1463</v>
      </c>
      <c r="G1541" s="832" t="s">
        <v>1705</v>
      </c>
      <c r="H1541" s="832" t="s">
        <v>612</v>
      </c>
      <c r="I1541" s="832" t="s">
        <v>1398</v>
      </c>
      <c r="J1541" s="832" t="s">
        <v>665</v>
      </c>
      <c r="K1541" s="832" t="s">
        <v>1399</v>
      </c>
      <c r="L1541" s="835">
        <v>0</v>
      </c>
      <c r="M1541" s="835">
        <v>0</v>
      </c>
      <c r="N1541" s="832">
        <v>1</v>
      </c>
      <c r="O1541" s="836">
        <v>1</v>
      </c>
      <c r="P1541" s="835">
        <v>0</v>
      </c>
      <c r="Q1541" s="837"/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13</v>
      </c>
      <c r="B1542" s="832" t="s">
        <v>1462</v>
      </c>
      <c r="C1542" s="832" t="s">
        <v>1472</v>
      </c>
      <c r="D1542" s="833" t="s">
        <v>2868</v>
      </c>
      <c r="E1542" s="834" t="s">
        <v>1481</v>
      </c>
      <c r="F1542" s="832" t="s">
        <v>1463</v>
      </c>
      <c r="G1542" s="832" t="s">
        <v>1714</v>
      </c>
      <c r="H1542" s="832" t="s">
        <v>612</v>
      </c>
      <c r="I1542" s="832" t="s">
        <v>1308</v>
      </c>
      <c r="J1542" s="832" t="s">
        <v>1029</v>
      </c>
      <c r="K1542" s="832" t="s">
        <v>1309</v>
      </c>
      <c r="L1542" s="835">
        <v>154.36000000000001</v>
      </c>
      <c r="M1542" s="835">
        <v>4167.7200000000012</v>
      </c>
      <c r="N1542" s="832">
        <v>27</v>
      </c>
      <c r="O1542" s="836">
        <v>26</v>
      </c>
      <c r="P1542" s="835">
        <v>2778.4800000000014</v>
      </c>
      <c r="Q1542" s="837">
        <v>0.66666666666666685</v>
      </c>
      <c r="R1542" s="832">
        <v>18</v>
      </c>
      <c r="S1542" s="837">
        <v>0.66666666666666663</v>
      </c>
      <c r="T1542" s="836">
        <v>17.5</v>
      </c>
      <c r="U1542" s="838">
        <v>0.67307692307692313</v>
      </c>
    </row>
    <row r="1543" spans="1:21" ht="14.4" customHeight="1" x14ac:dyDescent="0.3">
      <c r="A1543" s="831">
        <v>13</v>
      </c>
      <c r="B1543" s="832" t="s">
        <v>1462</v>
      </c>
      <c r="C1543" s="832" t="s">
        <v>1472</v>
      </c>
      <c r="D1543" s="833" t="s">
        <v>2868</v>
      </c>
      <c r="E1543" s="834" t="s">
        <v>1481</v>
      </c>
      <c r="F1543" s="832" t="s">
        <v>1463</v>
      </c>
      <c r="G1543" s="832" t="s">
        <v>1714</v>
      </c>
      <c r="H1543" s="832" t="s">
        <v>612</v>
      </c>
      <c r="I1543" s="832" t="s">
        <v>1721</v>
      </c>
      <c r="J1543" s="832" t="s">
        <v>1722</v>
      </c>
      <c r="K1543" s="832" t="s">
        <v>1723</v>
      </c>
      <c r="L1543" s="835">
        <v>149.52000000000001</v>
      </c>
      <c r="M1543" s="835">
        <v>448.56000000000006</v>
      </c>
      <c r="N1543" s="832">
        <v>3</v>
      </c>
      <c r="O1543" s="836">
        <v>3</v>
      </c>
      <c r="P1543" s="835">
        <v>448.56000000000006</v>
      </c>
      <c r="Q1543" s="837">
        <v>1</v>
      </c>
      <c r="R1543" s="832">
        <v>3</v>
      </c>
      <c r="S1543" s="837">
        <v>1</v>
      </c>
      <c r="T1543" s="836">
        <v>3</v>
      </c>
      <c r="U1543" s="838">
        <v>1</v>
      </c>
    </row>
    <row r="1544" spans="1:21" ht="14.4" customHeight="1" x14ac:dyDescent="0.3">
      <c r="A1544" s="831">
        <v>13</v>
      </c>
      <c r="B1544" s="832" t="s">
        <v>1462</v>
      </c>
      <c r="C1544" s="832" t="s">
        <v>1472</v>
      </c>
      <c r="D1544" s="833" t="s">
        <v>2868</v>
      </c>
      <c r="E1544" s="834" t="s">
        <v>1481</v>
      </c>
      <c r="F1544" s="832" t="s">
        <v>1463</v>
      </c>
      <c r="G1544" s="832" t="s">
        <v>1714</v>
      </c>
      <c r="H1544" s="832" t="s">
        <v>612</v>
      </c>
      <c r="I1544" s="832" t="s">
        <v>1724</v>
      </c>
      <c r="J1544" s="832" t="s">
        <v>1725</v>
      </c>
      <c r="K1544" s="832" t="s">
        <v>1726</v>
      </c>
      <c r="L1544" s="835">
        <v>75.73</v>
      </c>
      <c r="M1544" s="835">
        <v>1287.4100000000001</v>
      </c>
      <c r="N1544" s="832">
        <v>17</v>
      </c>
      <c r="O1544" s="836">
        <v>16.5</v>
      </c>
      <c r="P1544" s="835">
        <v>1287.4100000000001</v>
      </c>
      <c r="Q1544" s="837">
        <v>1</v>
      </c>
      <c r="R1544" s="832">
        <v>17</v>
      </c>
      <c r="S1544" s="837">
        <v>1</v>
      </c>
      <c r="T1544" s="836">
        <v>16.5</v>
      </c>
      <c r="U1544" s="838">
        <v>1</v>
      </c>
    </row>
    <row r="1545" spans="1:21" ht="14.4" customHeight="1" x14ac:dyDescent="0.3">
      <c r="A1545" s="831">
        <v>13</v>
      </c>
      <c r="B1545" s="832" t="s">
        <v>1462</v>
      </c>
      <c r="C1545" s="832" t="s">
        <v>1472</v>
      </c>
      <c r="D1545" s="833" t="s">
        <v>2868</v>
      </c>
      <c r="E1545" s="834" t="s">
        <v>1481</v>
      </c>
      <c r="F1545" s="832" t="s">
        <v>1463</v>
      </c>
      <c r="G1545" s="832" t="s">
        <v>1714</v>
      </c>
      <c r="H1545" s="832" t="s">
        <v>577</v>
      </c>
      <c r="I1545" s="832" t="s">
        <v>2297</v>
      </c>
      <c r="J1545" s="832" t="s">
        <v>1029</v>
      </c>
      <c r="K1545" s="832" t="s">
        <v>1309</v>
      </c>
      <c r="L1545" s="835">
        <v>154.36000000000001</v>
      </c>
      <c r="M1545" s="835">
        <v>463.08000000000004</v>
      </c>
      <c r="N1545" s="832">
        <v>3</v>
      </c>
      <c r="O1545" s="836">
        <v>2.5</v>
      </c>
      <c r="P1545" s="835">
        <v>463.08000000000004</v>
      </c>
      <c r="Q1545" s="837">
        <v>1</v>
      </c>
      <c r="R1545" s="832">
        <v>3</v>
      </c>
      <c r="S1545" s="837">
        <v>1</v>
      </c>
      <c r="T1545" s="836">
        <v>2.5</v>
      </c>
      <c r="U1545" s="838">
        <v>1</v>
      </c>
    </row>
    <row r="1546" spans="1:21" ht="14.4" customHeight="1" x14ac:dyDescent="0.3">
      <c r="A1546" s="831">
        <v>13</v>
      </c>
      <c r="B1546" s="832" t="s">
        <v>1462</v>
      </c>
      <c r="C1546" s="832" t="s">
        <v>1472</v>
      </c>
      <c r="D1546" s="833" t="s">
        <v>2868</v>
      </c>
      <c r="E1546" s="834" t="s">
        <v>1482</v>
      </c>
      <c r="F1546" s="832" t="s">
        <v>1463</v>
      </c>
      <c r="G1546" s="832" t="s">
        <v>1714</v>
      </c>
      <c r="H1546" s="832" t="s">
        <v>612</v>
      </c>
      <c r="I1546" s="832" t="s">
        <v>1308</v>
      </c>
      <c r="J1546" s="832" t="s">
        <v>1029</v>
      </c>
      <c r="K1546" s="832" t="s">
        <v>1309</v>
      </c>
      <c r="L1546" s="835">
        <v>154.36000000000001</v>
      </c>
      <c r="M1546" s="835">
        <v>154.36000000000001</v>
      </c>
      <c r="N1546" s="832">
        <v>1</v>
      </c>
      <c r="O1546" s="836">
        <v>1</v>
      </c>
      <c r="P1546" s="835">
        <v>154.36000000000001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13</v>
      </c>
      <c r="B1547" s="832" t="s">
        <v>1462</v>
      </c>
      <c r="C1547" s="832" t="s">
        <v>1472</v>
      </c>
      <c r="D1547" s="833" t="s">
        <v>2868</v>
      </c>
      <c r="E1547" s="834" t="s">
        <v>1484</v>
      </c>
      <c r="F1547" s="832" t="s">
        <v>1463</v>
      </c>
      <c r="G1547" s="832" t="s">
        <v>1589</v>
      </c>
      <c r="H1547" s="832" t="s">
        <v>577</v>
      </c>
      <c r="I1547" s="832" t="s">
        <v>1590</v>
      </c>
      <c r="J1547" s="832" t="s">
        <v>1591</v>
      </c>
      <c r="K1547" s="832" t="s">
        <v>1592</v>
      </c>
      <c r="L1547" s="835">
        <v>0</v>
      </c>
      <c r="M1547" s="835">
        <v>0</v>
      </c>
      <c r="N1547" s="832">
        <v>1</v>
      </c>
      <c r="O1547" s="836">
        <v>1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13</v>
      </c>
      <c r="B1548" s="832" t="s">
        <v>1462</v>
      </c>
      <c r="C1548" s="832" t="s">
        <v>1472</v>
      </c>
      <c r="D1548" s="833" t="s">
        <v>2868</v>
      </c>
      <c r="E1548" s="834" t="s">
        <v>1484</v>
      </c>
      <c r="F1548" s="832" t="s">
        <v>1463</v>
      </c>
      <c r="G1548" s="832" t="s">
        <v>1589</v>
      </c>
      <c r="H1548" s="832" t="s">
        <v>577</v>
      </c>
      <c r="I1548" s="832" t="s">
        <v>1594</v>
      </c>
      <c r="J1548" s="832" t="s">
        <v>852</v>
      </c>
      <c r="K1548" s="832" t="s">
        <v>639</v>
      </c>
      <c r="L1548" s="835">
        <v>42.05</v>
      </c>
      <c r="M1548" s="835">
        <v>84.1</v>
      </c>
      <c r="N1548" s="832">
        <v>2</v>
      </c>
      <c r="O1548" s="836">
        <v>1</v>
      </c>
      <c r="P1548" s="835">
        <v>84.1</v>
      </c>
      <c r="Q1548" s="837">
        <v>1</v>
      </c>
      <c r="R1548" s="832">
        <v>2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13</v>
      </c>
      <c r="B1549" s="832" t="s">
        <v>1462</v>
      </c>
      <c r="C1549" s="832" t="s">
        <v>1472</v>
      </c>
      <c r="D1549" s="833" t="s">
        <v>2868</v>
      </c>
      <c r="E1549" s="834" t="s">
        <v>1484</v>
      </c>
      <c r="F1549" s="832" t="s">
        <v>1463</v>
      </c>
      <c r="G1549" s="832" t="s">
        <v>1887</v>
      </c>
      <c r="H1549" s="832" t="s">
        <v>577</v>
      </c>
      <c r="I1549" s="832" t="s">
        <v>1891</v>
      </c>
      <c r="J1549" s="832" t="s">
        <v>1892</v>
      </c>
      <c r="K1549" s="832" t="s">
        <v>1893</v>
      </c>
      <c r="L1549" s="835">
        <v>0</v>
      </c>
      <c r="M1549" s="835">
        <v>0</v>
      </c>
      <c r="N1549" s="832">
        <v>3</v>
      </c>
      <c r="O1549" s="836">
        <v>1</v>
      </c>
      <c r="P1549" s="835"/>
      <c r="Q1549" s="837"/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13</v>
      </c>
      <c r="B1550" s="832" t="s">
        <v>1462</v>
      </c>
      <c r="C1550" s="832" t="s">
        <v>1472</v>
      </c>
      <c r="D1550" s="833" t="s">
        <v>2868</v>
      </c>
      <c r="E1550" s="834" t="s">
        <v>1484</v>
      </c>
      <c r="F1550" s="832" t="s">
        <v>1463</v>
      </c>
      <c r="G1550" s="832" t="s">
        <v>1818</v>
      </c>
      <c r="H1550" s="832" t="s">
        <v>577</v>
      </c>
      <c r="I1550" s="832" t="s">
        <v>1819</v>
      </c>
      <c r="J1550" s="832" t="s">
        <v>675</v>
      </c>
      <c r="K1550" s="832" t="s">
        <v>1820</v>
      </c>
      <c r="L1550" s="835">
        <v>0</v>
      </c>
      <c r="M1550" s="835">
        <v>0</v>
      </c>
      <c r="N1550" s="832">
        <v>1</v>
      </c>
      <c r="O1550" s="836">
        <v>0.5</v>
      </c>
      <c r="P1550" s="835">
        <v>0</v>
      </c>
      <c r="Q1550" s="837"/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13</v>
      </c>
      <c r="B1551" s="832" t="s">
        <v>1462</v>
      </c>
      <c r="C1551" s="832" t="s">
        <v>1472</v>
      </c>
      <c r="D1551" s="833" t="s">
        <v>2868</v>
      </c>
      <c r="E1551" s="834" t="s">
        <v>1484</v>
      </c>
      <c r="F1551" s="832" t="s">
        <v>1463</v>
      </c>
      <c r="G1551" s="832" t="s">
        <v>1714</v>
      </c>
      <c r="H1551" s="832" t="s">
        <v>612</v>
      </c>
      <c r="I1551" s="832" t="s">
        <v>1308</v>
      </c>
      <c r="J1551" s="832" t="s">
        <v>1029</v>
      </c>
      <c r="K1551" s="832" t="s">
        <v>1309</v>
      </c>
      <c r="L1551" s="835">
        <v>154.36000000000001</v>
      </c>
      <c r="M1551" s="835">
        <v>308.72000000000003</v>
      </c>
      <c r="N1551" s="832">
        <v>2</v>
      </c>
      <c r="O1551" s="836">
        <v>1.5</v>
      </c>
      <c r="P1551" s="835">
        <v>154.36000000000001</v>
      </c>
      <c r="Q1551" s="837">
        <v>0.5</v>
      </c>
      <c r="R1551" s="832">
        <v>1</v>
      </c>
      <c r="S1551" s="837">
        <v>0.5</v>
      </c>
      <c r="T1551" s="836">
        <v>0.5</v>
      </c>
      <c r="U1551" s="838">
        <v>0.33333333333333331</v>
      </c>
    </row>
    <row r="1552" spans="1:21" ht="14.4" customHeight="1" x14ac:dyDescent="0.3">
      <c r="A1552" s="831">
        <v>13</v>
      </c>
      <c r="B1552" s="832" t="s">
        <v>1462</v>
      </c>
      <c r="C1552" s="832" t="s">
        <v>1472</v>
      </c>
      <c r="D1552" s="833" t="s">
        <v>2868</v>
      </c>
      <c r="E1552" s="834" t="s">
        <v>1485</v>
      </c>
      <c r="F1552" s="832" t="s">
        <v>1463</v>
      </c>
      <c r="G1552" s="832" t="s">
        <v>1566</v>
      </c>
      <c r="H1552" s="832" t="s">
        <v>577</v>
      </c>
      <c r="I1552" s="832" t="s">
        <v>1567</v>
      </c>
      <c r="J1552" s="832" t="s">
        <v>1568</v>
      </c>
      <c r="K1552" s="832" t="s">
        <v>674</v>
      </c>
      <c r="L1552" s="835">
        <v>75.819999999999993</v>
      </c>
      <c r="M1552" s="835">
        <v>75.819999999999993</v>
      </c>
      <c r="N1552" s="832">
        <v>1</v>
      </c>
      <c r="O1552" s="836">
        <v>1</v>
      </c>
      <c r="P1552" s="835">
        <v>75.819999999999993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13</v>
      </c>
      <c r="B1553" s="832" t="s">
        <v>1462</v>
      </c>
      <c r="C1553" s="832" t="s">
        <v>1472</v>
      </c>
      <c r="D1553" s="833" t="s">
        <v>2868</v>
      </c>
      <c r="E1553" s="834" t="s">
        <v>1485</v>
      </c>
      <c r="F1553" s="832" t="s">
        <v>1463</v>
      </c>
      <c r="G1553" s="832" t="s">
        <v>1566</v>
      </c>
      <c r="H1553" s="832" t="s">
        <v>577</v>
      </c>
      <c r="I1553" s="832" t="s">
        <v>1569</v>
      </c>
      <c r="J1553" s="832" t="s">
        <v>1568</v>
      </c>
      <c r="K1553" s="832" t="s">
        <v>1044</v>
      </c>
      <c r="L1553" s="835">
        <v>78.33</v>
      </c>
      <c r="M1553" s="835">
        <v>156.66</v>
      </c>
      <c r="N1553" s="832">
        <v>2</v>
      </c>
      <c r="O1553" s="836">
        <v>1</v>
      </c>
      <c r="P1553" s="835">
        <v>156.66</v>
      </c>
      <c r="Q1553" s="837">
        <v>1</v>
      </c>
      <c r="R1553" s="832">
        <v>2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13</v>
      </c>
      <c r="B1554" s="832" t="s">
        <v>1462</v>
      </c>
      <c r="C1554" s="832" t="s">
        <v>1472</v>
      </c>
      <c r="D1554" s="833" t="s">
        <v>2868</v>
      </c>
      <c r="E1554" s="834" t="s">
        <v>1485</v>
      </c>
      <c r="F1554" s="832" t="s">
        <v>1463</v>
      </c>
      <c r="G1554" s="832" t="s">
        <v>1644</v>
      </c>
      <c r="H1554" s="832" t="s">
        <v>577</v>
      </c>
      <c r="I1554" s="832" t="s">
        <v>1645</v>
      </c>
      <c r="J1554" s="832" t="s">
        <v>1065</v>
      </c>
      <c r="K1554" s="832" t="s">
        <v>1646</v>
      </c>
      <c r="L1554" s="835">
        <v>98.75</v>
      </c>
      <c r="M1554" s="835">
        <v>98.75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13</v>
      </c>
      <c r="B1555" s="832" t="s">
        <v>1462</v>
      </c>
      <c r="C1555" s="832" t="s">
        <v>1472</v>
      </c>
      <c r="D1555" s="833" t="s">
        <v>2868</v>
      </c>
      <c r="E1555" s="834" t="s">
        <v>1485</v>
      </c>
      <c r="F1555" s="832" t="s">
        <v>1463</v>
      </c>
      <c r="G1555" s="832" t="s">
        <v>1656</v>
      </c>
      <c r="H1555" s="832" t="s">
        <v>612</v>
      </c>
      <c r="I1555" s="832" t="s">
        <v>1413</v>
      </c>
      <c r="J1555" s="832" t="s">
        <v>1414</v>
      </c>
      <c r="K1555" s="832" t="s">
        <v>1415</v>
      </c>
      <c r="L1555" s="835">
        <v>141.25</v>
      </c>
      <c r="M1555" s="835">
        <v>141.25</v>
      </c>
      <c r="N1555" s="832">
        <v>1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13</v>
      </c>
      <c r="B1556" s="832" t="s">
        <v>1462</v>
      </c>
      <c r="C1556" s="832" t="s">
        <v>1472</v>
      </c>
      <c r="D1556" s="833" t="s">
        <v>2868</v>
      </c>
      <c r="E1556" s="834" t="s">
        <v>1489</v>
      </c>
      <c r="F1556" s="832" t="s">
        <v>1463</v>
      </c>
      <c r="G1556" s="832" t="s">
        <v>2304</v>
      </c>
      <c r="H1556" s="832" t="s">
        <v>577</v>
      </c>
      <c r="I1556" s="832" t="s">
        <v>2305</v>
      </c>
      <c r="J1556" s="832" t="s">
        <v>772</v>
      </c>
      <c r="K1556" s="832" t="s">
        <v>2306</v>
      </c>
      <c r="L1556" s="835">
        <v>462.73</v>
      </c>
      <c r="M1556" s="835">
        <v>925.46</v>
      </c>
      <c r="N1556" s="832">
        <v>2</v>
      </c>
      <c r="O1556" s="836">
        <v>0.5</v>
      </c>
      <c r="P1556" s="835">
        <v>925.46</v>
      </c>
      <c r="Q1556" s="837">
        <v>1</v>
      </c>
      <c r="R1556" s="832">
        <v>2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13</v>
      </c>
      <c r="B1557" s="832" t="s">
        <v>1462</v>
      </c>
      <c r="C1557" s="832" t="s">
        <v>1472</v>
      </c>
      <c r="D1557" s="833" t="s">
        <v>2868</v>
      </c>
      <c r="E1557" s="834" t="s">
        <v>1489</v>
      </c>
      <c r="F1557" s="832" t="s">
        <v>1463</v>
      </c>
      <c r="G1557" s="832" t="s">
        <v>2304</v>
      </c>
      <c r="H1557" s="832" t="s">
        <v>577</v>
      </c>
      <c r="I1557" s="832" t="s">
        <v>2422</v>
      </c>
      <c r="J1557" s="832" t="s">
        <v>2423</v>
      </c>
      <c r="K1557" s="832" t="s">
        <v>2424</v>
      </c>
      <c r="L1557" s="835">
        <v>0</v>
      </c>
      <c r="M1557" s="835">
        <v>0</v>
      </c>
      <c r="N1557" s="832">
        <v>1</v>
      </c>
      <c r="O1557" s="836">
        <v>0.5</v>
      </c>
      <c r="P1557" s="835">
        <v>0</v>
      </c>
      <c r="Q1557" s="837"/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13</v>
      </c>
      <c r="B1558" s="832" t="s">
        <v>1462</v>
      </c>
      <c r="C1558" s="832" t="s">
        <v>1472</v>
      </c>
      <c r="D1558" s="833" t="s">
        <v>2868</v>
      </c>
      <c r="E1558" s="834" t="s">
        <v>1489</v>
      </c>
      <c r="F1558" s="832" t="s">
        <v>1463</v>
      </c>
      <c r="G1558" s="832" t="s">
        <v>1514</v>
      </c>
      <c r="H1558" s="832" t="s">
        <v>612</v>
      </c>
      <c r="I1558" s="832" t="s">
        <v>1515</v>
      </c>
      <c r="J1558" s="832" t="s">
        <v>1516</v>
      </c>
      <c r="K1558" s="832" t="s">
        <v>1517</v>
      </c>
      <c r="L1558" s="835">
        <v>119.7</v>
      </c>
      <c r="M1558" s="835">
        <v>478.8</v>
      </c>
      <c r="N1558" s="832">
        <v>4</v>
      </c>
      <c r="O1558" s="836">
        <v>2</v>
      </c>
      <c r="P1558" s="835">
        <v>239.4</v>
      </c>
      <c r="Q1558" s="837">
        <v>0.5</v>
      </c>
      <c r="R1558" s="832">
        <v>2</v>
      </c>
      <c r="S1558" s="837">
        <v>0.5</v>
      </c>
      <c r="T1558" s="836">
        <v>1</v>
      </c>
      <c r="U1558" s="838">
        <v>0.5</v>
      </c>
    </row>
    <row r="1559" spans="1:21" ht="14.4" customHeight="1" x14ac:dyDescent="0.3">
      <c r="A1559" s="831">
        <v>13</v>
      </c>
      <c r="B1559" s="832" t="s">
        <v>1462</v>
      </c>
      <c r="C1559" s="832" t="s">
        <v>1472</v>
      </c>
      <c r="D1559" s="833" t="s">
        <v>2868</v>
      </c>
      <c r="E1559" s="834" t="s">
        <v>1489</v>
      </c>
      <c r="F1559" s="832" t="s">
        <v>1463</v>
      </c>
      <c r="G1559" s="832" t="s">
        <v>1514</v>
      </c>
      <c r="H1559" s="832" t="s">
        <v>612</v>
      </c>
      <c r="I1559" s="832" t="s">
        <v>1515</v>
      </c>
      <c r="J1559" s="832" t="s">
        <v>1516</v>
      </c>
      <c r="K1559" s="832" t="s">
        <v>1517</v>
      </c>
      <c r="L1559" s="835">
        <v>70.540000000000006</v>
      </c>
      <c r="M1559" s="835">
        <v>282.16000000000003</v>
      </c>
      <c r="N1559" s="832">
        <v>4</v>
      </c>
      <c r="O1559" s="836">
        <v>1.5</v>
      </c>
      <c r="P1559" s="835">
        <v>141.08000000000001</v>
      </c>
      <c r="Q1559" s="837">
        <v>0.5</v>
      </c>
      <c r="R1559" s="832">
        <v>2</v>
      </c>
      <c r="S1559" s="837">
        <v>0.5</v>
      </c>
      <c r="T1559" s="836">
        <v>1</v>
      </c>
      <c r="U1559" s="838">
        <v>0.66666666666666663</v>
      </c>
    </row>
    <row r="1560" spans="1:21" ht="14.4" customHeight="1" x14ac:dyDescent="0.3">
      <c r="A1560" s="831">
        <v>13</v>
      </c>
      <c r="B1560" s="832" t="s">
        <v>1462</v>
      </c>
      <c r="C1560" s="832" t="s">
        <v>1472</v>
      </c>
      <c r="D1560" s="833" t="s">
        <v>2868</v>
      </c>
      <c r="E1560" s="834" t="s">
        <v>1489</v>
      </c>
      <c r="F1560" s="832" t="s">
        <v>1463</v>
      </c>
      <c r="G1560" s="832" t="s">
        <v>1514</v>
      </c>
      <c r="H1560" s="832" t="s">
        <v>612</v>
      </c>
      <c r="I1560" s="832" t="s">
        <v>2158</v>
      </c>
      <c r="J1560" s="832" t="s">
        <v>1516</v>
      </c>
      <c r="K1560" s="832" t="s">
        <v>2159</v>
      </c>
      <c r="L1560" s="835">
        <v>70.540000000000006</v>
      </c>
      <c r="M1560" s="835">
        <v>70.540000000000006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13</v>
      </c>
      <c r="B1561" s="832" t="s">
        <v>1462</v>
      </c>
      <c r="C1561" s="832" t="s">
        <v>1472</v>
      </c>
      <c r="D1561" s="833" t="s">
        <v>2868</v>
      </c>
      <c r="E1561" s="834" t="s">
        <v>1489</v>
      </c>
      <c r="F1561" s="832" t="s">
        <v>1463</v>
      </c>
      <c r="G1561" s="832" t="s">
        <v>1514</v>
      </c>
      <c r="H1561" s="832" t="s">
        <v>577</v>
      </c>
      <c r="I1561" s="832" t="s">
        <v>2160</v>
      </c>
      <c r="J1561" s="832" t="s">
        <v>2161</v>
      </c>
      <c r="K1561" s="832" t="s">
        <v>1517</v>
      </c>
      <c r="L1561" s="835">
        <v>70.540000000000006</v>
      </c>
      <c r="M1561" s="835">
        <v>141.08000000000001</v>
      </c>
      <c r="N1561" s="832">
        <v>2</v>
      </c>
      <c r="O1561" s="836">
        <v>1</v>
      </c>
      <c r="P1561" s="835">
        <v>141.08000000000001</v>
      </c>
      <c r="Q1561" s="837">
        <v>1</v>
      </c>
      <c r="R1561" s="832">
        <v>2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13</v>
      </c>
      <c r="B1562" s="832" t="s">
        <v>1462</v>
      </c>
      <c r="C1562" s="832" t="s">
        <v>1472</v>
      </c>
      <c r="D1562" s="833" t="s">
        <v>2868</v>
      </c>
      <c r="E1562" s="834" t="s">
        <v>1489</v>
      </c>
      <c r="F1562" s="832" t="s">
        <v>1463</v>
      </c>
      <c r="G1562" s="832" t="s">
        <v>1550</v>
      </c>
      <c r="H1562" s="832" t="s">
        <v>577</v>
      </c>
      <c r="I1562" s="832" t="s">
        <v>2499</v>
      </c>
      <c r="J1562" s="832" t="s">
        <v>1552</v>
      </c>
      <c r="K1562" s="832" t="s">
        <v>1558</v>
      </c>
      <c r="L1562" s="835">
        <v>85.27</v>
      </c>
      <c r="M1562" s="835">
        <v>767.43</v>
      </c>
      <c r="N1562" s="832">
        <v>9</v>
      </c>
      <c r="O1562" s="836">
        <v>4.5</v>
      </c>
      <c r="P1562" s="835">
        <v>596.89</v>
      </c>
      <c r="Q1562" s="837">
        <v>0.77777777777777779</v>
      </c>
      <c r="R1562" s="832">
        <v>7</v>
      </c>
      <c r="S1562" s="837">
        <v>0.77777777777777779</v>
      </c>
      <c r="T1562" s="836">
        <v>3.5</v>
      </c>
      <c r="U1562" s="838">
        <v>0.77777777777777779</v>
      </c>
    </row>
    <row r="1563" spans="1:21" ht="14.4" customHeight="1" x14ac:dyDescent="0.3">
      <c r="A1563" s="831">
        <v>13</v>
      </c>
      <c r="B1563" s="832" t="s">
        <v>1462</v>
      </c>
      <c r="C1563" s="832" t="s">
        <v>1472</v>
      </c>
      <c r="D1563" s="833" t="s">
        <v>2868</v>
      </c>
      <c r="E1563" s="834" t="s">
        <v>1489</v>
      </c>
      <c r="F1563" s="832" t="s">
        <v>1463</v>
      </c>
      <c r="G1563" s="832" t="s">
        <v>1550</v>
      </c>
      <c r="H1563" s="832" t="s">
        <v>577</v>
      </c>
      <c r="I1563" s="832" t="s">
        <v>1551</v>
      </c>
      <c r="J1563" s="832" t="s">
        <v>1552</v>
      </c>
      <c r="K1563" s="832" t="s">
        <v>1044</v>
      </c>
      <c r="L1563" s="835">
        <v>170.52</v>
      </c>
      <c r="M1563" s="835">
        <v>8526</v>
      </c>
      <c r="N1563" s="832">
        <v>50</v>
      </c>
      <c r="O1563" s="836">
        <v>22</v>
      </c>
      <c r="P1563" s="835">
        <v>6479.76</v>
      </c>
      <c r="Q1563" s="837">
        <v>0.76</v>
      </c>
      <c r="R1563" s="832">
        <v>38</v>
      </c>
      <c r="S1563" s="837">
        <v>0.76</v>
      </c>
      <c r="T1563" s="836">
        <v>17</v>
      </c>
      <c r="U1563" s="838">
        <v>0.77272727272727271</v>
      </c>
    </row>
    <row r="1564" spans="1:21" ht="14.4" customHeight="1" x14ac:dyDescent="0.3">
      <c r="A1564" s="831">
        <v>13</v>
      </c>
      <c r="B1564" s="832" t="s">
        <v>1462</v>
      </c>
      <c r="C1564" s="832" t="s">
        <v>1472</v>
      </c>
      <c r="D1564" s="833" t="s">
        <v>2868</v>
      </c>
      <c r="E1564" s="834" t="s">
        <v>1489</v>
      </c>
      <c r="F1564" s="832" t="s">
        <v>1463</v>
      </c>
      <c r="G1564" s="832" t="s">
        <v>1550</v>
      </c>
      <c r="H1564" s="832" t="s">
        <v>577</v>
      </c>
      <c r="I1564" s="832" t="s">
        <v>1555</v>
      </c>
      <c r="J1564" s="832" t="s">
        <v>1556</v>
      </c>
      <c r="K1564" s="832" t="s">
        <v>1044</v>
      </c>
      <c r="L1564" s="835">
        <v>170.52</v>
      </c>
      <c r="M1564" s="835">
        <v>170.52</v>
      </c>
      <c r="N1564" s="832">
        <v>1</v>
      </c>
      <c r="O1564" s="836">
        <v>1</v>
      </c>
      <c r="P1564" s="835">
        <v>170.52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13</v>
      </c>
      <c r="B1565" s="832" t="s">
        <v>1462</v>
      </c>
      <c r="C1565" s="832" t="s">
        <v>1472</v>
      </c>
      <c r="D1565" s="833" t="s">
        <v>2868</v>
      </c>
      <c r="E1565" s="834" t="s">
        <v>1489</v>
      </c>
      <c r="F1565" s="832" t="s">
        <v>1463</v>
      </c>
      <c r="G1565" s="832" t="s">
        <v>1566</v>
      </c>
      <c r="H1565" s="832" t="s">
        <v>577</v>
      </c>
      <c r="I1565" s="832" t="s">
        <v>1567</v>
      </c>
      <c r="J1565" s="832" t="s">
        <v>1568</v>
      </c>
      <c r="K1565" s="832" t="s">
        <v>674</v>
      </c>
      <c r="L1565" s="835">
        <v>75.819999999999993</v>
      </c>
      <c r="M1565" s="835">
        <v>75.819999999999993</v>
      </c>
      <c r="N1565" s="832">
        <v>1</v>
      </c>
      <c r="O1565" s="836">
        <v>1</v>
      </c>
      <c r="P1565" s="835">
        <v>75.819999999999993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13</v>
      </c>
      <c r="B1566" s="832" t="s">
        <v>1462</v>
      </c>
      <c r="C1566" s="832" t="s">
        <v>1472</v>
      </c>
      <c r="D1566" s="833" t="s">
        <v>2868</v>
      </c>
      <c r="E1566" s="834" t="s">
        <v>1489</v>
      </c>
      <c r="F1566" s="832" t="s">
        <v>1463</v>
      </c>
      <c r="G1566" s="832" t="s">
        <v>1573</v>
      </c>
      <c r="H1566" s="832" t="s">
        <v>612</v>
      </c>
      <c r="I1566" s="832" t="s">
        <v>1574</v>
      </c>
      <c r="J1566" s="832" t="s">
        <v>1575</v>
      </c>
      <c r="K1566" s="832" t="s">
        <v>1576</v>
      </c>
      <c r="L1566" s="835">
        <v>19.59</v>
      </c>
      <c r="M1566" s="835">
        <v>19.59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13</v>
      </c>
      <c r="B1567" s="832" t="s">
        <v>1462</v>
      </c>
      <c r="C1567" s="832" t="s">
        <v>1472</v>
      </c>
      <c r="D1567" s="833" t="s">
        <v>2868</v>
      </c>
      <c r="E1567" s="834" t="s">
        <v>1489</v>
      </c>
      <c r="F1567" s="832" t="s">
        <v>1463</v>
      </c>
      <c r="G1567" s="832" t="s">
        <v>1573</v>
      </c>
      <c r="H1567" s="832" t="s">
        <v>612</v>
      </c>
      <c r="I1567" s="832" t="s">
        <v>1577</v>
      </c>
      <c r="J1567" s="832" t="s">
        <v>1575</v>
      </c>
      <c r="K1567" s="832" t="s">
        <v>1244</v>
      </c>
      <c r="L1567" s="835">
        <v>58.77</v>
      </c>
      <c r="M1567" s="835">
        <v>176.31</v>
      </c>
      <c r="N1567" s="832">
        <v>3</v>
      </c>
      <c r="O1567" s="836">
        <v>2</v>
      </c>
      <c r="P1567" s="835">
        <v>117.54</v>
      </c>
      <c r="Q1567" s="837">
        <v>0.66666666666666674</v>
      </c>
      <c r="R1567" s="832">
        <v>2</v>
      </c>
      <c r="S1567" s="837">
        <v>0.66666666666666663</v>
      </c>
      <c r="T1567" s="836">
        <v>1.5</v>
      </c>
      <c r="U1567" s="838">
        <v>0.75</v>
      </c>
    </row>
    <row r="1568" spans="1:21" ht="14.4" customHeight="1" x14ac:dyDescent="0.3">
      <c r="A1568" s="831">
        <v>13</v>
      </c>
      <c r="B1568" s="832" t="s">
        <v>1462</v>
      </c>
      <c r="C1568" s="832" t="s">
        <v>1472</v>
      </c>
      <c r="D1568" s="833" t="s">
        <v>2868</v>
      </c>
      <c r="E1568" s="834" t="s">
        <v>1489</v>
      </c>
      <c r="F1568" s="832" t="s">
        <v>1463</v>
      </c>
      <c r="G1568" s="832" t="s">
        <v>1573</v>
      </c>
      <c r="H1568" s="832" t="s">
        <v>577</v>
      </c>
      <c r="I1568" s="832" t="s">
        <v>1587</v>
      </c>
      <c r="J1568" s="832" t="s">
        <v>1583</v>
      </c>
      <c r="K1568" s="832" t="s">
        <v>1588</v>
      </c>
      <c r="L1568" s="835">
        <v>23.51</v>
      </c>
      <c r="M1568" s="835">
        <v>47.02</v>
      </c>
      <c r="N1568" s="832">
        <v>2</v>
      </c>
      <c r="O1568" s="836">
        <v>1</v>
      </c>
      <c r="P1568" s="835">
        <v>47.02</v>
      </c>
      <c r="Q1568" s="837">
        <v>1</v>
      </c>
      <c r="R1568" s="832">
        <v>2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13</v>
      </c>
      <c r="B1569" s="832" t="s">
        <v>1462</v>
      </c>
      <c r="C1569" s="832" t="s">
        <v>1472</v>
      </c>
      <c r="D1569" s="833" t="s">
        <v>2868</v>
      </c>
      <c r="E1569" s="834" t="s">
        <v>1489</v>
      </c>
      <c r="F1569" s="832" t="s">
        <v>1463</v>
      </c>
      <c r="G1569" s="832" t="s">
        <v>1589</v>
      </c>
      <c r="H1569" s="832" t="s">
        <v>577</v>
      </c>
      <c r="I1569" s="832" t="s">
        <v>1590</v>
      </c>
      <c r="J1569" s="832" t="s">
        <v>1591</v>
      </c>
      <c r="K1569" s="832" t="s">
        <v>1592</v>
      </c>
      <c r="L1569" s="835">
        <v>0</v>
      </c>
      <c r="M1569" s="835">
        <v>0</v>
      </c>
      <c r="N1569" s="832">
        <v>32</v>
      </c>
      <c r="O1569" s="836">
        <v>26</v>
      </c>
      <c r="P1569" s="835">
        <v>0</v>
      </c>
      <c r="Q1569" s="837"/>
      <c r="R1569" s="832">
        <v>19</v>
      </c>
      <c r="S1569" s="837">
        <v>0.59375</v>
      </c>
      <c r="T1569" s="836">
        <v>16.5</v>
      </c>
      <c r="U1569" s="838">
        <v>0.63461538461538458</v>
      </c>
    </row>
    <row r="1570" spans="1:21" ht="14.4" customHeight="1" x14ac:dyDescent="0.3">
      <c r="A1570" s="831">
        <v>13</v>
      </c>
      <c r="B1570" s="832" t="s">
        <v>1462</v>
      </c>
      <c r="C1570" s="832" t="s">
        <v>1472</v>
      </c>
      <c r="D1570" s="833" t="s">
        <v>2868</v>
      </c>
      <c r="E1570" s="834" t="s">
        <v>1489</v>
      </c>
      <c r="F1570" s="832" t="s">
        <v>1463</v>
      </c>
      <c r="G1570" s="832" t="s">
        <v>1589</v>
      </c>
      <c r="H1570" s="832" t="s">
        <v>577</v>
      </c>
      <c r="I1570" s="832" t="s">
        <v>1593</v>
      </c>
      <c r="J1570" s="832" t="s">
        <v>852</v>
      </c>
      <c r="K1570" s="832" t="s">
        <v>639</v>
      </c>
      <c r="L1570" s="835">
        <v>42.05</v>
      </c>
      <c r="M1570" s="835">
        <v>841</v>
      </c>
      <c r="N1570" s="832">
        <v>20</v>
      </c>
      <c r="O1570" s="836">
        <v>17.5</v>
      </c>
      <c r="P1570" s="835">
        <v>588.70000000000005</v>
      </c>
      <c r="Q1570" s="837">
        <v>0.70000000000000007</v>
      </c>
      <c r="R1570" s="832">
        <v>14</v>
      </c>
      <c r="S1570" s="837">
        <v>0.7</v>
      </c>
      <c r="T1570" s="836">
        <v>12</v>
      </c>
      <c r="U1570" s="838">
        <v>0.68571428571428572</v>
      </c>
    </row>
    <row r="1571" spans="1:21" ht="14.4" customHeight="1" x14ac:dyDescent="0.3">
      <c r="A1571" s="831">
        <v>13</v>
      </c>
      <c r="B1571" s="832" t="s">
        <v>1462</v>
      </c>
      <c r="C1571" s="832" t="s">
        <v>1472</v>
      </c>
      <c r="D1571" s="833" t="s">
        <v>2868</v>
      </c>
      <c r="E1571" s="834" t="s">
        <v>1489</v>
      </c>
      <c r="F1571" s="832" t="s">
        <v>1463</v>
      </c>
      <c r="G1571" s="832" t="s">
        <v>1599</v>
      </c>
      <c r="H1571" s="832" t="s">
        <v>577</v>
      </c>
      <c r="I1571" s="832" t="s">
        <v>2654</v>
      </c>
      <c r="J1571" s="832" t="s">
        <v>2597</v>
      </c>
      <c r="K1571" s="832" t="s">
        <v>2655</v>
      </c>
      <c r="L1571" s="835">
        <v>93.49</v>
      </c>
      <c r="M1571" s="835">
        <v>186.98</v>
      </c>
      <c r="N1571" s="832">
        <v>2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13</v>
      </c>
      <c r="B1572" s="832" t="s">
        <v>1462</v>
      </c>
      <c r="C1572" s="832" t="s">
        <v>1472</v>
      </c>
      <c r="D1572" s="833" t="s">
        <v>2868</v>
      </c>
      <c r="E1572" s="834" t="s">
        <v>1489</v>
      </c>
      <c r="F1572" s="832" t="s">
        <v>1463</v>
      </c>
      <c r="G1572" s="832" t="s">
        <v>1625</v>
      </c>
      <c r="H1572" s="832" t="s">
        <v>577</v>
      </c>
      <c r="I1572" s="832" t="s">
        <v>1626</v>
      </c>
      <c r="J1572" s="832" t="s">
        <v>1627</v>
      </c>
      <c r="K1572" s="832" t="s">
        <v>1628</v>
      </c>
      <c r="L1572" s="835">
        <v>121.07</v>
      </c>
      <c r="M1572" s="835">
        <v>847.49</v>
      </c>
      <c r="N1572" s="832">
        <v>7</v>
      </c>
      <c r="O1572" s="836">
        <v>5</v>
      </c>
      <c r="P1572" s="835">
        <v>363.21</v>
      </c>
      <c r="Q1572" s="837">
        <v>0.42857142857142855</v>
      </c>
      <c r="R1572" s="832">
        <v>3</v>
      </c>
      <c r="S1572" s="837">
        <v>0.42857142857142855</v>
      </c>
      <c r="T1572" s="836">
        <v>2.5</v>
      </c>
      <c r="U1572" s="838">
        <v>0.5</v>
      </c>
    </row>
    <row r="1573" spans="1:21" ht="14.4" customHeight="1" x14ac:dyDescent="0.3">
      <c r="A1573" s="831">
        <v>13</v>
      </c>
      <c r="B1573" s="832" t="s">
        <v>1462</v>
      </c>
      <c r="C1573" s="832" t="s">
        <v>1472</v>
      </c>
      <c r="D1573" s="833" t="s">
        <v>2868</v>
      </c>
      <c r="E1573" s="834" t="s">
        <v>1489</v>
      </c>
      <c r="F1573" s="832" t="s">
        <v>1463</v>
      </c>
      <c r="G1573" s="832" t="s">
        <v>1774</v>
      </c>
      <c r="H1573" s="832" t="s">
        <v>577</v>
      </c>
      <c r="I1573" s="832" t="s">
        <v>1775</v>
      </c>
      <c r="J1573" s="832" t="s">
        <v>1776</v>
      </c>
      <c r="K1573" s="832" t="s">
        <v>1777</v>
      </c>
      <c r="L1573" s="835">
        <v>0</v>
      </c>
      <c r="M1573" s="835">
        <v>0</v>
      </c>
      <c r="N1573" s="832">
        <v>1</v>
      </c>
      <c r="O1573" s="836">
        <v>1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13</v>
      </c>
      <c r="B1574" s="832" t="s">
        <v>1462</v>
      </c>
      <c r="C1574" s="832" t="s">
        <v>1472</v>
      </c>
      <c r="D1574" s="833" t="s">
        <v>2868</v>
      </c>
      <c r="E1574" s="834" t="s">
        <v>1489</v>
      </c>
      <c r="F1574" s="832" t="s">
        <v>1463</v>
      </c>
      <c r="G1574" s="832" t="s">
        <v>1894</v>
      </c>
      <c r="H1574" s="832" t="s">
        <v>577</v>
      </c>
      <c r="I1574" s="832" t="s">
        <v>2663</v>
      </c>
      <c r="J1574" s="832" t="s">
        <v>2664</v>
      </c>
      <c r="K1574" s="832" t="s">
        <v>2665</v>
      </c>
      <c r="L1574" s="835">
        <v>0</v>
      </c>
      <c r="M1574" s="835">
        <v>0</v>
      </c>
      <c r="N1574" s="832">
        <v>2</v>
      </c>
      <c r="O1574" s="836">
        <v>1</v>
      </c>
      <c r="P1574" s="835">
        <v>0</v>
      </c>
      <c r="Q1574" s="837"/>
      <c r="R1574" s="832">
        <v>2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13</v>
      </c>
      <c r="B1575" s="832" t="s">
        <v>1462</v>
      </c>
      <c r="C1575" s="832" t="s">
        <v>1472</v>
      </c>
      <c r="D1575" s="833" t="s">
        <v>2868</v>
      </c>
      <c r="E1575" s="834" t="s">
        <v>1489</v>
      </c>
      <c r="F1575" s="832" t="s">
        <v>1463</v>
      </c>
      <c r="G1575" s="832" t="s">
        <v>1894</v>
      </c>
      <c r="H1575" s="832" t="s">
        <v>577</v>
      </c>
      <c r="I1575" s="832" t="s">
        <v>2762</v>
      </c>
      <c r="J1575" s="832" t="s">
        <v>2664</v>
      </c>
      <c r="K1575" s="832" t="s">
        <v>2763</v>
      </c>
      <c r="L1575" s="835">
        <v>0</v>
      </c>
      <c r="M1575" s="835">
        <v>0</v>
      </c>
      <c r="N1575" s="832">
        <v>1</v>
      </c>
      <c r="O1575" s="836">
        <v>0.5</v>
      </c>
      <c r="P1575" s="835"/>
      <c r="Q1575" s="837"/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13</v>
      </c>
      <c r="B1576" s="832" t="s">
        <v>1462</v>
      </c>
      <c r="C1576" s="832" t="s">
        <v>1472</v>
      </c>
      <c r="D1576" s="833" t="s">
        <v>2868</v>
      </c>
      <c r="E1576" s="834" t="s">
        <v>1489</v>
      </c>
      <c r="F1576" s="832" t="s">
        <v>1463</v>
      </c>
      <c r="G1576" s="832" t="s">
        <v>1784</v>
      </c>
      <c r="H1576" s="832" t="s">
        <v>577</v>
      </c>
      <c r="I1576" s="832" t="s">
        <v>2764</v>
      </c>
      <c r="J1576" s="832" t="s">
        <v>2667</v>
      </c>
      <c r="K1576" s="832" t="s">
        <v>2765</v>
      </c>
      <c r="L1576" s="835">
        <v>125.61</v>
      </c>
      <c r="M1576" s="835">
        <v>125.61</v>
      </c>
      <c r="N1576" s="832">
        <v>1</v>
      </c>
      <c r="O1576" s="836">
        <v>1</v>
      </c>
      <c r="P1576" s="835">
        <v>125.61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13</v>
      </c>
      <c r="B1577" s="832" t="s">
        <v>1462</v>
      </c>
      <c r="C1577" s="832" t="s">
        <v>1472</v>
      </c>
      <c r="D1577" s="833" t="s">
        <v>2868</v>
      </c>
      <c r="E1577" s="834" t="s">
        <v>1489</v>
      </c>
      <c r="F1577" s="832" t="s">
        <v>1463</v>
      </c>
      <c r="G1577" s="832" t="s">
        <v>1644</v>
      </c>
      <c r="H1577" s="832" t="s">
        <v>577</v>
      </c>
      <c r="I1577" s="832" t="s">
        <v>1645</v>
      </c>
      <c r="J1577" s="832" t="s">
        <v>1065</v>
      </c>
      <c r="K1577" s="832" t="s">
        <v>1646</v>
      </c>
      <c r="L1577" s="835">
        <v>98.75</v>
      </c>
      <c r="M1577" s="835">
        <v>395</v>
      </c>
      <c r="N1577" s="832">
        <v>4</v>
      </c>
      <c r="O1577" s="836">
        <v>2</v>
      </c>
      <c r="P1577" s="835">
        <v>197.5</v>
      </c>
      <c r="Q1577" s="837">
        <v>0.5</v>
      </c>
      <c r="R1577" s="832">
        <v>2</v>
      </c>
      <c r="S1577" s="837">
        <v>0.5</v>
      </c>
      <c r="T1577" s="836">
        <v>1</v>
      </c>
      <c r="U1577" s="838">
        <v>0.5</v>
      </c>
    </row>
    <row r="1578" spans="1:21" ht="14.4" customHeight="1" x14ac:dyDescent="0.3">
      <c r="A1578" s="831">
        <v>13</v>
      </c>
      <c r="B1578" s="832" t="s">
        <v>1462</v>
      </c>
      <c r="C1578" s="832" t="s">
        <v>1472</v>
      </c>
      <c r="D1578" s="833" t="s">
        <v>2868</v>
      </c>
      <c r="E1578" s="834" t="s">
        <v>1489</v>
      </c>
      <c r="F1578" s="832" t="s">
        <v>1463</v>
      </c>
      <c r="G1578" s="832" t="s">
        <v>1644</v>
      </c>
      <c r="H1578" s="832" t="s">
        <v>577</v>
      </c>
      <c r="I1578" s="832" t="s">
        <v>1898</v>
      </c>
      <c r="J1578" s="832" t="s">
        <v>1899</v>
      </c>
      <c r="K1578" s="832" t="s">
        <v>1646</v>
      </c>
      <c r="L1578" s="835">
        <v>98.75</v>
      </c>
      <c r="M1578" s="835">
        <v>98.75</v>
      </c>
      <c r="N1578" s="832">
        <v>1</v>
      </c>
      <c r="O1578" s="836">
        <v>1</v>
      </c>
      <c r="P1578" s="835">
        <v>98.75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13</v>
      </c>
      <c r="B1579" s="832" t="s">
        <v>1462</v>
      </c>
      <c r="C1579" s="832" t="s">
        <v>1472</v>
      </c>
      <c r="D1579" s="833" t="s">
        <v>2868</v>
      </c>
      <c r="E1579" s="834" t="s">
        <v>1489</v>
      </c>
      <c r="F1579" s="832" t="s">
        <v>1463</v>
      </c>
      <c r="G1579" s="832" t="s">
        <v>1788</v>
      </c>
      <c r="H1579" s="832" t="s">
        <v>577</v>
      </c>
      <c r="I1579" s="832" t="s">
        <v>2200</v>
      </c>
      <c r="J1579" s="832" t="s">
        <v>1790</v>
      </c>
      <c r="K1579" s="832" t="s">
        <v>2201</v>
      </c>
      <c r="L1579" s="835">
        <v>132.97999999999999</v>
      </c>
      <c r="M1579" s="835">
        <v>265.95999999999998</v>
      </c>
      <c r="N1579" s="832">
        <v>2</v>
      </c>
      <c r="O1579" s="836">
        <v>1</v>
      </c>
      <c r="P1579" s="835">
        <v>265.95999999999998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13</v>
      </c>
      <c r="B1580" s="832" t="s">
        <v>1462</v>
      </c>
      <c r="C1580" s="832" t="s">
        <v>1472</v>
      </c>
      <c r="D1580" s="833" t="s">
        <v>2868</v>
      </c>
      <c r="E1580" s="834" t="s">
        <v>1489</v>
      </c>
      <c r="F1580" s="832" t="s">
        <v>1463</v>
      </c>
      <c r="G1580" s="832" t="s">
        <v>2271</v>
      </c>
      <c r="H1580" s="832" t="s">
        <v>577</v>
      </c>
      <c r="I1580" s="832" t="s">
        <v>2272</v>
      </c>
      <c r="J1580" s="832" t="s">
        <v>1075</v>
      </c>
      <c r="K1580" s="832" t="s">
        <v>1508</v>
      </c>
      <c r="L1580" s="835">
        <v>61.97</v>
      </c>
      <c r="M1580" s="835">
        <v>61.97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13</v>
      </c>
      <c r="B1581" s="832" t="s">
        <v>1462</v>
      </c>
      <c r="C1581" s="832" t="s">
        <v>1472</v>
      </c>
      <c r="D1581" s="833" t="s">
        <v>2868</v>
      </c>
      <c r="E1581" s="834" t="s">
        <v>1489</v>
      </c>
      <c r="F1581" s="832" t="s">
        <v>1463</v>
      </c>
      <c r="G1581" s="832" t="s">
        <v>1648</v>
      </c>
      <c r="H1581" s="832" t="s">
        <v>577</v>
      </c>
      <c r="I1581" s="832" t="s">
        <v>1649</v>
      </c>
      <c r="J1581" s="832" t="s">
        <v>892</v>
      </c>
      <c r="K1581" s="832" t="s">
        <v>1650</v>
      </c>
      <c r="L1581" s="835">
        <v>147.85</v>
      </c>
      <c r="M1581" s="835">
        <v>10793.050000000012</v>
      </c>
      <c r="N1581" s="832">
        <v>73</v>
      </c>
      <c r="O1581" s="836">
        <v>66.5</v>
      </c>
      <c r="P1581" s="835">
        <v>9758.1000000000113</v>
      </c>
      <c r="Q1581" s="837">
        <v>0.90410958904109595</v>
      </c>
      <c r="R1581" s="832">
        <v>66</v>
      </c>
      <c r="S1581" s="837">
        <v>0.90410958904109584</v>
      </c>
      <c r="T1581" s="836">
        <v>60.5</v>
      </c>
      <c r="U1581" s="838">
        <v>0.90977443609022557</v>
      </c>
    </row>
    <row r="1582" spans="1:21" ht="14.4" customHeight="1" x14ac:dyDescent="0.3">
      <c r="A1582" s="831">
        <v>13</v>
      </c>
      <c r="B1582" s="832" t="s">
        <v>1462</v>
      </c>
      <c r="C1582" s="832" t="s">
        <v>1472</v>
      </c>
      <c r="D1582" s="833" t="s">
        <v>2868</v>
      </c>
      <c r="E1582" s="834" t="s">
        <v>1489</v>
      </c>
      <c r="F1582" s="832" t="s">
        <v>1463</v>
      </c>
      <c r="G1582" s="832" t="s">
        <v>1651</v>
      </c>
      <c r="H1582" s="832" t="s">
        <v>612</v>
      </c>
      <c r="I1582" s="832" t="s">
        <v>1431</v>
      </c>
      <c r="J1582" s="832" t="s">
        <v>1432</v>
      </c>
      <c r="K1582" s="832" t="s">
        <v>1433</v>
      </c>
      <c r="L1582" s="835">
        <v>58.77</v>
      </c>
      <c r="M1582" s="835">
        <v>587.70000000000005</v>
      </c>
      <c r="N1582" s="832">
        <v>10</v>
      </c>
      <c r="O1582" s="836">
        <v>8</v>
      </c>
      <c r="P1582" s="835">
        <v>411.39</v>
      </c>
      <c r="Q1582" s="837">
        <v>0.7</v>
      </c>
      <c r="R1582" s="832">
        <v>7</v>
      </c>
      <c r="S1582" s="837">
        <v>0.7</v>
      </c>
      <c r="T1582" s="836">
        <v>5</v>
      </c>
      <c r="U1582" s="838">
        <v>0.625</v>
      </c>
    </row>
    <row r="1583" spans="1:21" ht="14.4" customHeight="1" x14ac:dyDescent="0.3">
      <c r="A1583" s="831">
        <v>13</v>
      </c>
      <c r="B1583" s="832" t="s">
        <v>1462</v>
      </c>
      <c r="C1583" s="832" t="s">
        <v>1472</v>
      </c>
      <c r="D1583" s="833" t="s">
        <v>2868</v>
      </c>
      <c r="E1583" s="834" t="s">
        <v>1489</v>
      </c>
      <c r="F1583" s="832" t="s">
        <v>1463</v>
      </c>
      <c r="G1583" s="832" t="s">
        <v>1651</v>
      </c>
      <c r="H1583" s="832" t="s">
        <v>612</v>
      </c>
      <c r="I1583" s="832" t="s">
        <v>1434</v>
      </c>
      <c r="J1583" s="832" t="s">
        <v>1432</v>
      </c>
      <c r="K1583" s="832" t="s">
        <v>1435</v>
      </c>
      <c r="L1583" s="835">
        <v>176.32</v>
      </c>
      <c r="M1583" s="835">
        <v>528.96</v>
      </c>
      <c r="N1583" s="832">
        <v>3</v>
      </c>
      <c r="O1583" s="836">
        <v>2</v>
      </c>
      <c r="P1583" s="835">
        <v>352.64</v>
      </c>
      <c r="Q1583" s="837">
        <v>0.66666666666666663</v>
      </c>
      <c r="R1583" s="832">
        <v>2</v>
      </c>
      <c r="S1583" s="837">
        <v>0.66666666666666663</v>
      </c>
      <c r="T1583" s="836">
        <v>1.5</v>
      </c>
      <c r="U1583" s="838">
        <v>0.75</v>
      </c>
    </row>
    <row r="1584" spans="1:21" ht="14.4" customHeight="1" x14ac:dyDescent="0.3">
      <c r="A1584" s="831">
        <v>13</v>
      </c>
      <c r="B1584" s="832" t="s">
        <v>1462</v>
      </c>
      <c r="C1584" s="832" t="s">
        <v>1472</v>
      </c>
      <c r="D1584" s="833" t="s">
        <v>2868</v>
      </c>
      <c r="E1584" s="834" t="s">
        <v>1489</v>
      </c>
      <c r="F1584" s="832" t="s">
        <v>1463</v>
      </c>
      <c r="G1584" s="832" t="s">
        <v>1651</v>
      </c>
      <c r="H1584" s="832" t="s">
        <v>577</v>
      </c>
      <c r="I1584" s="832" t="s">
        <v>2673</v>
      </c>
      <c r="J1584" s="832" t="s">
        <v>1912</v>
      </c>
      <c r="K1584" s="832" t="s">
        <v>1579</v>
      </c>
      <c r="L1584" s="835">
        <v>97.96</v>
      </c>
      <c r="M1584" s="835">
        <v>97.96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13</v>
      </c>
      <c r="B1585" s="832" t="s">
        <v>1462</v>
      </c>
      <c r="C1585" s="832" t="s">
        <v>1472</v>
      </c>
      <c r="D1585" s="833" t="s">
        <v>2868</v>
      </c>
      <c r="E1585" s="834" t="s">
        <v>1489</v>
      </c>
      <c r="F1585" s="832" t="s">
        <v>1463</v>
      </c>
      <c r="G1585" s="832" t="s">
        <v>1656</v>
      </c>
      <c r="H1585" s="832" t="s">
        <v>612</v>
      </c>
      <c r="I1585" s="832" t="s">
        <v>1413</v>
      </c>
      <c r="J1585" s="832" t="s">
        <v>1414</v>
      </c>
      <c r="K1585" s="832" t="s">
        <v>1415</v>
      </c>
      <c r="L1585" s="835">
        <v>141.25</v>
      </c>
      <c r="M1585" s="835">
        <v>847.5</v>
      </c>
      <c r="N1585" s="832">
        <v>6</v>
      </c>
      <c r="O1585" s="836">
        <v>4.5</v>
      </c>
      <c r="P1585" s="835">
        <v>565</v>
      </c>
      <c r="Q1585" s="837">
        <v>0.66666666666666663</v>
      </c>
      <c r="R1585" s="832">
        <v>4</v>
      </c>
      <c r="S1585" s="837">
        <v>0.66666666666666663</v>
      </c>
      <c r="T1585" s="836">
        <v>2.5</v>
      </c>
      <c r="U1585" s="838">
        <v>0.55555555555555558</v>
      </c>
    </row>
    <row r="1586" spans="1:21" ht="14.4" customHeight="1" x14ac:dyDescent="0.3">
      <c r="A1586" s="831">
        <v>13</v>
      </c>
      <c r="B1586" s="832" t="s">
        <v>1462</v>
      </c>
      <c r="C1586" s="832" t="s">
        <v>1472</v>
      </c>
      <c r="D1586" s="833" t="s">
        <v>2868</v>
      </c>
      <c r="E1586" s="834" t="s">
        <v>1489</v>
      </c>
      <c r="F1586" s="832" t="s">
        <v>1463</v>
      </c>
      <c r="G1586" s="832" t="s">
        <v>1671</v>
      </c>
      <c r="H1586" s="832" t="s">
        <v>577</v>
      </c>
      <c r="I1586" s="832" t="s">
        <v>2129</v>
      </c>
      <c r="J1586" s="832" t="s">
        <v>770</v>
      </c>
      <c r="K1586" s="832" t="s">
        <v>1814</v>
      </c>
      <c r="L1586" s="835">
        <v>103.67</v>
      </c>
      <c r="M1586" s="835">
        <v>414.68</v>
      </c>
      <c r="N1586" s="832">
        <v>4</v>
      </c>
      <c r="O1586" s="836">
        <v>3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13</v>
      </c>
      <c r="B1587" s="832" t="s">
        <v>1462</v>
      </c>
      <c r="C1587" s="832" t="s">
        <v>1472</v>
      </c>
      <c r="D1587" s="833" t="s">
        <v>2868</v>
      </c>
      <c r="E1587" s="834" t="s">
        <v>1489</v>
      </c>
      <c r="F1587" s="832" t="s">
        <v>1463</v>
      </c>
      <c r="G1587" s="832" t="s">
        <v>1671</v>
      </c>
      <c r="H1587" s="832" t="s">
        <v>577</v>
      </c>
      <c r="I1587" s="832" t="s">
        <v>1813</v>
      </c>
      <c r="J1587" s="832" t="s">
        <v>770</v>
      </c>
      <c r="K1587" s="832" t="s">
        <v>1814</v>
      </c>
      <c r="L1587" s="835">
        <v>103.67</v>
      </c>
      <c r="M1587" s="835">
        <v>207.34</v>
      </c>
      <c r="N1587" s="832">
        <v>2</v>
      </c>
      <c r="O1587" s="836">
        <v>1.5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13</v>
      </c>
      <c r="B1588" s="832" t="s">
        <v>1462</v>
      </c>
      <c r="C1588" s="832" t="s">
        <v>1472</v>
      </c>
      <c r="D1588" s="833" t="s">
        <v>2868</v>
      </c>
      <c r="E1588" s="834" t="s">
        <v>1489</v>
      </c>
      <c r="F1588" s="832" t="s">
        <v>1463</v>
      </c>
      <c r="G1588" s="832" t="s">
        <v>1818</v>
      </c>
      <c r="H1588" s="832" t="s">
        <v>577</v>
      </c>
      <c r="I1588" s="832" t="s">
        <v>2072</v>
      </c>
      <c r="J1588" s="832" t="s">
        <v>675</v>
      </c>
      <c r="K1588" s="832" t="s">
        <v>2073</v>
      </c>
      <c r="L1588" s="835">
        <v>0</v>
      </c>
      <c r="M1588" s="835">
        <v>0</v>
      </c>
      <c r="N1588" s="832">
        <v>1</v>
      </c>
      <c r="O1588" s="836">
        <v>1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13</v>
      </c>
      <c r="B1589" s="832" t="s">
        <v>1462</v>
      </c>
      <c r="C1589" s="832" t="s">
        <v>1472</v>
      </c>
      <c r="D1589" s="833" t="s">
        <v>2868</v>
      </c>
      <c r="E1589" s="834" t="s">
        <v>1489</v>
      </c>
      <c r="F1589" s="832" t="s">
        <v>1463</v>
      </c>
      <c r="G1589" s="832" t="s">
        <v>1818</v>
      </c>
      <c r="H1589" s="832" t="s">
        <v>577</v>
      </c>
      <c r="I1589" s="832" t="s">
        <v>1819</v>
      </c>
      <c r="J1589" s="832" t="s">
        <v>675</v>
      </c>
      <c r="K1589" s="832" t="s">
        <v>1820</v>
      </c>
      <c r="L1589" s="835">
        <v>0</v>
      </c>
      <c r="M1589" s="835">
        <v>0</v>
      </c>
      <c r="N1589" s="832">
        <v>3</v>
      </c>
      <c r="O1589" s="836">
        <v>2</v>
      </c>
      <c r="P1589" s="835">
        <v>0</v>
      </c>
      <c r="Q1589" s="837"/>
      <c r="R1589" s="832">
        <v>2</v>
      </c>
      <c r="S1589" s="837">
        <v>0.66666666666666663</v>
      </c>
      <c r="T1589" s="836">
        <v>1</v>
      </c>
      <c r="U1589" s="838">
        <v>0.5</v>
      </c>
    </row>
    <row r="1590" spans="1:21" ht="14.4" customHeight="1" x14ac:dyDescent="0.3">
      <c r="A1590" s="831">
        <v>13</v>
      </c>
      <c r="B1590" s="832" t="s">
        <v>1462</v>
      </c>
      <c r="C1590" s="832" t="s">
        <v>1472</v>
      </c>
      <c r="D1590" s="833" t="s">
        <v>2868</v>
      </c>
      <c r="E1590" s="834" t="s">
        <v>1489</v>
      </c>
      <c r="F1590" s="832" t="s">
        <v>1463</v>
      </c>
      <c r="G1590" s="832" t="s">
        <v>2074</v>
      </c>
      <c r="H1590" s="832" t="s">
        <v>577</v>
      </c>
      <c r="I1590" s="832" t="s">
        <v>2710</v>
      </c>
      <c r="J1590" s="832" t="s">
        <v>2711</v>
      </c>
      <c r="K1590" s="832" t="s">
        <v>2712</v>
      </c>
      <c r="L1590" s="835">
        <v>54.13</v>
      </c>
      <c r="M1590" s="835">
        <v>162.39000000000001</v>
      </c>
      <c r="N1590" s="832">
        <v>3</v>
      </c>
      <c r="O1590" s="836">
        <v>2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13</v>
      </c>
      <c r="B1591" s="832" t="s">
        <v>1462</v>
      </c>
      <c r="C1591" s="832" t="s">
        <v>1472</v>
      </c>
      <c r="D1591" s="833" t="s">
        <v>2868</v>
      </c>
      <c r="E1591" s="834" t="s">
        <v>1489</v>
      </c>
      <c r="F1591" s="832" t="s">
        <v>1463</v>
      </c>
      <c r="G1591" s="832" t="s">
        <v>1706</v>
      </c>
      <c r="H1591" s="832" t="s">
        <v>577</v>
      </c>
      <c r="I1591" s="832" t="s">
        <v>1707</v>
      </c>
      <c r="J1591" s="832" t="s">
        <v>1708</v>
      </c>
      <c r="K1591" s="832" t="s">
        <v>1709</v>
      </c>
      <c r="L1591" s="835">
        <v>172.7</v>
      </c>
      <c r="M1591" s="835">
        <v>172.7</v>
      </c>
      <c r="N1591" s="832">
        <v>1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13</v>
      </c>
      <c r="B1592" s="832" t="s">
        <v>1462</v>
      </c>
      <c r="C1592" s="832" t="s">
        <v>1472</v>
      </c>
      <c r="D1592" s="833" t="s">
        <v>2868</v>
      </c>
      <c r="E1592" s="834" t="s">
        <v>1489</v>
      </c>
      <c r="F1592" s="832" t="s">
        <v>1463</v>
      </c>
      <c r="G1592" s="832" t="s">
        <v>1714</v>
      </c>
      <c r="H1592" s="832" t="s">
        <v>612</v>
      </c>
      <c r="I1592" s="832" t="s">
        <v>1308</v>
      </c>
      <c r="J1592" s="832" t="s">
        <v>1029</v>
      </c>
      <c r="K1592" s="832" t="s">
        <v>1309</v>
      </c>
      <c r="L1592" s="835">
        <v>154.36000000000001</v>
      </c>
      <c r="M1592" s="835">
        <v>7409.2799999999988</v>
      </c>
      <c r="N1592" s="832">
        <v>48</v>
      </c>
      <c r="O1592" s="836">
        <v>45</v>
      </c>
      <c r="P1592" s="835">
        <v>6020.0399999999991</v>
      </c>
      <c r="Q1592" s="837">
        <v>0.8125</v>
      </c>
      <c r="R1592" s="832">
        <v>39</v>
      </c>
      <c r="S1592" s="837">
        <v>0.8125</v>
      </c>
      <c r="T1592" s="836">
        <v>36</v>
      </c>
      <c r="U1592" s="838">
        <v>0.8</v>
      </c>
    </row>
    <row r="1593" spans="1:21" ht="14.4" customHeight="1" x14ac:dyDescent="0.3">
      <c r="A1593" s="831">
        <v>13</v>
      </c>
      <c r="B1593" s="832" t="s">
        <v>1462</v>
      </c>
      <c r="C1593" s="832" t="s">
        <v>1472</v>
      </c>
      <c r="D1593" s="833" t="s">
        <v>2868</v>
      </c>
      <c r="E1593" s="834" t="s">
        <v>1489</v>
      </c>
      <c r="F1593" s="832" t="s">
        <v>1463</v>
      </c>
      <c r="G1593" s="832" t="s">
        <v>1714</v>
      </c>
      <c r="H1593" s="832" t="s">
        <v>612</v>
      </c>
      <c r="I1593" s="832" t="s">
        <v>2226</v>
      </c>
      <c r="J1593" s="832" t="s">
        <v>2227</v>
      </c>
      <c r="K1593" s="832" t="s">
        <v>2228</v>
      </c>
      <c r="L1593" s="835">
        <v>111.22</v>
      </c>
      <c r="M1593" s="835">
        <v>556.1</v>
      </c>
      <c r="N1593" s="832">
        <v>5</v>
      </c>
      <c r="O1593" s="836">
        <v>4.5</v>
      </c>
      <c r="P1593" s="835">
        <v>444.88</v>
      </c>
      <c r="Q1593" s="837">
        <v>0.79999999999999993</v>
      </c>
      <c r="R1593" s="832">
        <v>4</v>
      </c>
      <c r="S1593" s="837">
        <v>0.8</v>
      </c>
      <c r="T1593" s="836">
        <v>3.5</v>
      </c>
      <c r="U1593" s="838">
        <v>0.77777777777777779</v>
      </c>
    </row>
    <row r="1594" spans="1:21" ht="14.4" customHeight="1" x14ac:dyDescent="0.3">
      <c r="A1594" s="831">
        <v>13</v>
      </c>
      <c r="B1594" s="832" t="s">
        <v>1462</v>
      </c>
      <c r="C1594" s="832" t="s">
        <v>1472</v>
      </c>
      <c r="D1594" s="833" t="s">
        <v>2868</v>
      </c>
      <c r="E1594" s="834" t="s">
        <v>1489</v>
      </c>
      <c r="F1594" s="832" t="s">
        <v>1463</v>
      </c>
      <c r="G1594" s="832" t="s">
        <v>1714</v>
      </c>
      <c r="H1594" s="832" t="s">
        <v>612</v>
      </c>
      <c r="I1594" s="832" t="s">
        <v>1724</v>
      </c>
      <c r="J1594" s="832" t="s">
        <v>1725</v>
      </c>
      <c r="K1594" s="832" t="s">
        <v>1726</v>
      </c>
      <c r="L1594" s="835">
        <v>75.73</v>
      </c>
      <c r="M1594" s="835">
        <v>2650.55</v>
      </c>
      <c r="N1594" s="832">
        <v>35</v>
      </c>
      <c r="O1594" s="836">
        <v>33.5</v>
      </c>
      <c r="P1594" s="835">
        <v>2271.9</v>
      </c>
      <c r="Q1594" s="837">
        <v>0.8571428571428571</v>
      </c>
      <c r="R1594" s="832">
        <v>30</v>
      </c>
      <c r="S1594" s="837">
        <v>0.8571428571428571</v>
      </c>
      <c r="T1594" s="836">
        <v>29</v>
      </c>
      <c r="U1594" s="838">
        <v>0.86567164179104472</v>
      </c>
    </row>
    <row r="1595" spans="1:21" ht="14.4" customHeight="1" x14ac:dyDescent="0.3">
      <c r="A1595" s="831">
        <v>13</v>
      </c>
      <c r="B1595" s="832" t="s">
        <v>1462</v>
      </c>
      <c r="C1595" s="832" t="s">
        <v>1472</v>
      </c>
      <c r="D1595" s="833" t="s">
        <v>2868</v>
      </c>
      <c r="E1595" s="834" t="s">
        <v>1489</v>
      </c>
      <c r="F1595" s="832" t="s">
        <v>1463</v>
      </c>
      <c r="G1595" s="832" t="s">
        <v>1714</v>
      </c>
      <c r="H1595" s="832" t="s">
        <v>577</v>
      </c>
      <c r="I1595" s="832" t="s">
        <v>2297</v>
      </c>
      <c r="J1595" s="832" t="s">
        <v>1029</v>
      </c>
      <c r="K1595" s="832" t="s">
        <v>1309</v>
      </c>
      <c r="L1595" s="835">
        <v>154.36000000000001</v>
      </c>
      <c r="M1595" s="835">
        <v>154.36000000000001</v>
      </c>
      <c r="N1595" s="832">
        <v>1</v>
      </c>
      <c r="O1595" s="836">
        <v>1</v>
      </c>
      <c r="P1595" s="835">
        <v>154.36000000000001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13</v>
      </c>
      <c r="B1596" s="832" t="s">
        <v>1462</v>
      </c>
      <c r="C1596" s="832" t="s">
        <v>1472</v>
      </c>
      <c r="D1596" s="833" t="s">
        <v>2868</v>
      </c>
      <c r="E1596" s="834" t="s">
        <v>1490</v>
      </c>
      <c r="F1596" s="832" t="s">
        <v>1463</v>
      </c>
      <c r="G1596" s="832" t="s">
        <v>2304</v>
      </c>
      <c r="H1596" s="832" t="s">
        <v>577</v>
      </c>
      <c r="I1596" s="832" t="s">
        <v>2419</v>
      </c>
      <c r="J1596" s="832" t="s">
        <v>2420</v>
      </c>
      <c r="K1596" s="832" t="s">
        <v>2421</v>
      </c>
      <c r="L1596" s="835">
        <v>263.26</v>
      </c>
      <c r="M1596" s="835">
        <v>263.26</v>
      </c>
      <c r="N1596" s="832">
        <v>1</v>
      </c>
      <c r="O1596" s="836">
        <v>1</v>
      </c>
      <c r="P1596" s="835">
        <v>263.26</v>
      </c>
      <c r="Q1596" s="837">
        <v>1</v>
      </c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13</v>
      </c>
      <c r="B1597" s="832" t="s">
        <v>1462</v>
      </c>
      <c r="C1597" s="832" t="s">
        <v>1472</v>
      </c>
      <c r="D1597" s="833" t="s">
        <v>2868</v>
      </c>
      <c r="E1597" s="834" t="s">
        <v>1490</v>
      </c>
      <c r="F1597" s="832" t="s">
        <v>1463</v>
      </c>
      <c r="G1597" s="832" t="s">
        <v>2766</v>
      </c>
      <c r="H1597" s="832" t="s">
        <v>577</v>
      </c>
      <c r="I1597" s="832" t="s">
        <v>2767</v>
      </c>
      <c r="J1597" s="832" t="s">
        <v>2768</v>
      </c>
      <c r="K1597" s="832" t="s">
        <v>2769</v>
      </c>
      <c r="L1597" s="835">
        <v>87.77</v>
      </c>
      <c r="M1597" s="835">
        <v>87.77</v>
      </c>
      <c r="N1597" s="832">
        <v>1</v>
      </c>
      <c r="O1597" s="836">
        <v>1</v>
      </c>
      <c r="P1597" s="835">
        <v>87.77</v>
      </c>
      <c r="Q1597" s="837">
        <v>1</v>
      </c>
      <c r="R1597" s="832">
        <v>1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13</v>
      </c>
      <c r="B1598" s="832" t="s">
        <v>1462</v>
      </c>
      <c r="C1598" s="832" t="s">
        <v>1472</v>
      </c>
      <c r="D1598" s="833" t="s">
        <v>2868</v>
      </c>
      <c r="E1598" s="834" t="s">
        <v>1490</v>
      </c>
      <c r="F1598" s="832" t="s">
        <v>1463</v>
      </c>
      <c r="G1598" s="832" t="s">
        <v>1524</v>
      </c>
      <c r="H1598" s="832" t="s">
        <v>577</v>
      </c>
      <c r="I1598" s="832" t="s">
        <v>1862</v>
      </c>
      <c r="J1598" s="832" t="s">
        <v>1530</v>
      </c>
      <c r="K1598" s="832" t="s">
        <v>1527</v>
      </c>
      <c r="L1598" s="835">
        <v>103.8</v>
      </c>
      <c r="M1598" s="835">
        <v>103.8</v>
      </c>
      <c r="N1598" s="832">
        <v>1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13</v>
      </c>
      <c r="B1599" s="832" t="s">
        <v>1462</v>
      </c>
      <c r="C1599" s="832" t="s">
        <v>1472</v>
      </c>
      <c r="D1599" s="833" t="s">
        <v>2868</v>
      </c>
      <c r="E1599" s="834" t="s">
        <v>1490</v>
      </c>
      <c r="F1599" s="832" t="s">
        <v>1463</v>
      </c>
      <c r="G1599" s="832" t="s">
        <v>1524</v>
      </c>
      <c r="H1599" s="832" t="s">
        <v>612</v>
      </c>
      <c r="I1599" s="832" t="s">
        <v>1525</v>
      </c>
      <c r="J1599" s="832" t="s">
        <v>1526</v>
      </c>
      <c r="K1599" s="832" t="s">
        <v>1527</v>
      </c>
      <c r="L1599" s="835">
        <v>103.8</v>
      </c>
      <c r="M1599" s="835">
        <v>103.8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13</v>
      </c>
      <c r="B1600" s="832" t="s">
        <v>1462</v>
      </c>
      <c r="C1600" s="832" t="s">
        <v>1472</v>
      </c>
      <c r="D1600" s="833" t="s">
        <v>2868</v>
      </c>
      <c r="E1600" s="834" t="s">
        <v>1490</v>
      </c>
      <c r="F1600" s="832" t="s">
        <v>1463</v>
      </c>
      <c r="G1600" s="832" t="s">
        <v>1524</v>
      </c>
      <c r="H1600" s="832" t="s">
        <v>612</v>
      </c>
      <c r="I1600" s="832" t="s">
        <v>1528</v>
      </c>
      <c r="J1600" s="832" t="s">
        <v>1526</v>
      </c>
      <c r="K1600" s="832" t="s">
        <v>1407</v>
      </c>
      <c r="L1600" s="835">
        <v>129.75</v>
      </c>
      <c r="M1600" s="835">
        <v>1038</v>
      </c>
      <c r="N1600" s="832">
        <v>8</v>
      </c>
      <c r="O1600" s="836">
        <v>4</v>
      </c>
      <c r="P1600" s="835">
        <v>778.5</v>
      </c>
      <c r="Q1600" s="837">
        <v>0.75</v>
      </c>
      <c r="R1600" s="832">
        <v>6</v>
      </c>
      <c r="S1600" s="837">
        <v>0.75</v>
      </c>
      <c r="T1600" s="836">
        <v>3</v>
      </c>
      <c r="U1600" s="838">
        <v>0.75</v>
      </c>
    </row>
    <row r="1601" spans="1:21" ht="14.4" customHeight="1" x14ac:dyDescent="0.3">
      <c r="A1601" s="831">
        <v>13</v>
      </c>
      <c r="B1601" s="832" t="s">
        <v>1462</v>
      </c>
      <c r="C1601" s="832" t="s">
        <v>1472</v>
      </c>
      <c r="D1601" s="833" t="s">
        <v>2868</v>
      </c>
      <c r="E1601" s="834" t="s">
        <v>1490</v>
      </c>
      <c r="F1601" s="832" t="s">
        <v>1463</v>
      </c>
      <c r="G1601" s="832" t="s">
        <v>1524</v>
      </c>
      <c r="H1601" s="832" t="s">
        <v>577</v>
      </c>
      <c r="I1601" s="832" t="s">
        <v>1533</v>
      </c>
      <c r="J1601" s="832" t="s">
        <v>640</v>
      </c>
      <c r="K1601" s="832" t="s">
        <v>1407</v>
      </c>
      <c r="L1601" s="835">
        <v>129.75</v>
      </c>
      <c r="M1601" s="835">
        <v>389.25</v>
      </c>
      <c r="N1601" s="832">
        <v>3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13</v>
      </c>
      <c r="B1602" s="832" t="s">
        <v>1462</v>
      </c>
      <c r="C1602" s="832" t="s">
        <v>1472</v>
      </c>
      <c r="D1602" s="833" t="s">
        <v>2868</v>
      </c>
      <c r="E1602" s="834" t="s">
        <v>1490</v>
      </c>
      <c r="F1602" s="832" t="s">
        <v>1463</v>
      </c>
      <c r="G1602" s="832" t="s">
        <v>2425</v>
      </c>
      <c r="H1602" s="832" t="s">
        <v>577</v>
      </c>
      <c r="I1602" s="832" t="s">
        <v>2426</v>
      </c>
      <c r="J1602" s="832" t="s">
        <v>2427</v>
      </c>
      <c r="K1602" s="832" t="s">
        <v>2428</v>
      </c>
      <c r="L1602" s="835">
        <v>86.02</v>
      </c>
      <c r="M1602" s="835">
        <v>86.02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13</v>
      </c>
      <c r="B1603" s="832" t="s">
        <v>1462</v>
      </c>
      <c r="C1603" s="832" t="s">
        <v>1472</v>
      </c>
      <c r="D1603" s="833" t="s">
        <v>2868</v>
      </c>
      <c r="E1603" s="834" t="s">
        <v>1490</v>
      </c>
      <c r="F1603" s="832" t="s">
        <v>1463</v>
      </c>
      <c r="G1603" s="832" t="s">
        <v>2770</v>
      </c>
      <c r="H1603" s="832" t="s">
        <v>577</v>
      </c>
      <c r="I1603" s="832" t="s">
        <v>2771</v>
      </c>
      <c r="J1603" s="832" t="s">
        <v>2772</v>
      </c>
      <c r="K1603" s="832" t="s">
        <v>2773</v>
      </c>
      <c r="L1603" s="835">
        <v>0</v>
      </c>
      <c r="M1603" s="835">
        <v>0</v>
      </c>
      <c r="N1603" s="832">
        <v>1</v>
      </c>
      <c r="O1603" s="836">
        <v>0.5</v>
      </c>
      <c r="P1603" s="835">
        <v>0</v>
      </c>
      <c r="Q1603" s="837"/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13</v>
      </c>
      <c r="B1604" s="832" t="s">
        <v>1462</v>
      </c>
      <c r="C1604" s="832" t="s">
        <v>1472</v>
      </c>
      <c r="D1604" s="833" t="s">
        <v>2868</v>
      </c>
      <c r="E1604" s="834" t="s">
        <v>1490</v>
      </c>
      <c r="F1604" s="832" t="s">
        <v>1463</v>
      </c>
      <c r="G1604" s="832" t="s">
        <v>1546</v>
      </c>
      <c r="H1604" s="832" t="s">
        <v>577</v>
      </c>
      <c r="I1604" s="832" t="s">
        <v>1547</v>
      </c>
      <c r="J1604" s="832" t="s">
        <v>1548</v>
      </c>
      <c r="K1604" s="832" t="s">
        <v>1549</v>
      </c>
      <c r="L1604" s="835">
        <v>102.31</v>
      </c>
      <c r="M1604" s="835">
        <v>409.24</v>
      </c>
      <c r="N1604" s="832">
        <v>4</v>
      </c>
      <c r="O1604" s="836">
        <v>2.5</v>
      </c>
      <c r="P1604" s="835">
        <v>204.62</v>
      </c>
      <c r="Q1604" s="837">
        <v>0.5</v>
      </c>
      <c r="R1604" s="832">
        <v>2</v>
      </c>
      <c r="S1604" s="837">
        <v>0.5</v>
      </c>
      <c r="T1604" s="836">
        <v>1.5</v>
      </c>
      <c r="U1604" s="838">
        <v>0.6</v>
      </c>
    </row>
    <row r="1605" spans="1:21" ht="14.4" customHeight="1" x14ac:dyDescent="0.3">
      <c r="A1605" s="831">
        <v>13</v>
      </c>
      <c r="B1605" s="832" t="s">
        <v>1462</v>
      </c>
      <c r="C1605" s="832" t="s">
        <v>1472</v>
      </c>
      <c r="D1605" s="833" t="s">
        <v>2868</v>
      </c>
      <c r="E1605" s="834" t="s">
        <v>1490</v>
      </c>
      <c r="F1605" s="832" t="s">
        <v>1463</v>
      </c>
      <c r="G1605" s="832" t="s">
        <v>1550</v>
      </c>
      <c r="H1605" s="832" t="s">
        <v>612</v>
      </c>
      <c r="I1605" s="832" t="s">
        <v>1315</v>
      </c>
      <c r="J1605" s="832" t="s">
        <v>1316</v>
      </c>
      <c r="K1605" s="832" t="s">
        <v>1044</v>
      </c>
      <c r="L1605" s="835">
        <v>170.52</v>
      </c>
      <c r="M1605" s="835">
        <v>4263</v>
      </c>
      <c r="N1605" s="832">
        <v>25</v>
      </c>
      <c r="O1605" s="836">
        <v>9.5</v>
      </c>
      <c r="P1605" s="835">
        <v>3239.88</v>
      </c>
      <c r="Q1605" s="837">
        <v>0.76</v>
      </c>
      <c r="R1605" s="832">
        <v>19</v>
      </c>
      <c r="S1605" s="837">
        <v>0.76</v>
      </c>
      <c r="T1605" s="836">
        <v>7</v>
      </c>
      <c r="U1605" s="838">
        <v>0.73684210526315785</v>
      </c>
    </row>
    <row r="1606" spans="1:21" ht="14.4" customHeight="1" x14ac:dyDescent="0.3">
      <c r="A1606" s="831">
        <v>13</v>
      </c>
      <c r="B1606" s="832" t="s">
        <v>1462</v>
      </c>
      <c r="C1606" s="832" t="s">
        <v>1472</v>
      </c>
      <c r="D1606" s="833" t="s">
        <v>2868</v>
      </c>
      <c r="E1606" s="834" t="s">
        <v>1490</v>
      </c>
      <c r="F1606" s="832" t="s">
        <v>1463</v>
      </c>
      <c r="G1606" s="832" t="s">
        <v>1550</v>
      </c>
      <c r="H1606" s="832" t="s">
        <v>577</v>
      </c>
      <c r="I1606" s="832" t="s">
        <v>1555</v>
      </c>
      <c r="J1606" s="832" t="s">
        <v>1556</v>
      </c>
      <c r="K1606" s="832" t="s">
        <v>1044</v>
      </c>
      <c r="L1606" s="835">
        <v>170.52</v>
      </c>
      <c r="M1606" s="835">
        <v>170.52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13</v>
      </c>
      <c r="B1607" s="832" t="s">
        <v>1462</v>
      </c>
      <c r="C1607" s="832" t="s">
        <v>1472</v>
      </c>
      <c r="D1607" s="833" t="s">
        <v>2868</v>
      </c>
      <c r="E1607" s="834" t="s">
        <v>1490</v>
      </c>
      <c r="F1607" s="832" t="s">
        <v>1463</v>
      </c>
      <c r="G1607" s="832" t="s">
        <v>1550</v>
      </c>
      <c r="H1607" s="832" t="s">
        <v>612</v>
      </c>
      <c r="I1607" s="832" t="s">
        <v>1557</v>
      </c>
      <c r="J1607" s="832" t="s">
        <v>1316</v>
      </c>
      <c r="K1607" s="832" t="s">
        <v>1558</v>
      </c>
      <c r="L1607" s="835">
        <v>85.27</v>
      </c>
      <c r="M1607" s="835">
        <v>170.54</v>
      </c>
      <c r="N1607" s="832">
        <v>2</v>
      </c>
      <c r="O1607" s="836">
        <v>0.5</v>
      </c>
      <c r="P1607" s="835">
        <v>170.54</v>
      </c>
      <c r="Q1607" s="837">
        <v>1</v>
      </c>
      <c r="R1607" s="832">
        <v>2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13</v>
      </c>
      <c r="B1608" s="832" t="s">
        <v>1462</v>
      </c>
      <c r="C1608" s="832" t="s">
        <v>1472</v>
      </c>
      <c r="D1608" s="833" t="s">
        <v>2868</v>
      </c>
      <c r="E1608" s="834" t="s">
        <v>1490</v>
      </c>
      <c r="F1608" s="832" t="s">
        <v>1463</v>
      </c>
      <c r="G1608" s="832" t="s">
        <v>1550</v>
      </c>
      <c r="H1608" s="832" t="s">
        <v>612</v>
      </c>
      <c r="I1608" s="832" t="s">
        <v>1874</v>
      </c>
      <c r="J1608" s="832" t="s">
        <v>1316</v>
      </c>
      <c r="K1608" s="832" t="s">
        <v>1875</v>
      </c>
      <c r="L1608" s="835">
        <v>272.83</v>
      </c>
      <c r="M1608" s="835">
        <v>1909.8099999999997</v>
      </c>
      <c r="N1608" s="832">
        <v>7</v>
      </c>
      <c r="O1608" s="836">
        <v>6.5</v>
      </c>
      <c r="P1608" s="835">
        <v>1909.8099999999997</v>
      </c>
      <c r="Q1608" s="837">
        <v>1</v>
      </c>
      <c r="R1608" s="832">
        <v>7</v>
      </c>
      <c r="S1608" s="837">
        <v>1</v>
      </c>
      <c r="T1608" s="836">
        <v>6.5</v>
      </c>
      <c r="U1608" s="838">
        <v>1</v>
      </c>
    </row>
    <row r="1609" spans="1:21" ht="14.4" customHeight="1" x14ac:dyDescent="0.3">
      <c r="A1609" s="831">
        <v>13</v>
      </c>
      <c r="B1609" s="832" t="s">
        <v>1462</v>
      </c>
      <c r="C1609" s="832" t="s">
        <v>1472</v>
      </c>
      <c r="D1609" s="833" t="s">
        <v>2868</v>
      </c>
      <c r="E1609" s="834" t="s">
        <v>1490</v>
      </c>
      <c r="F1609" s="832" t="s">
        <v>1463</v>
      </c>
      <c r="G1609" s="832" t="s">
        <v>1559</v>
      </c>
      <c r="H1609" s="832" t="s">
        <v>612</v>
      </c>
      <c r="I1609" s="832" t="s">
        <v>1424</v>
      </c>
      <c r="J1609" s="832" t="s">
        <v>996</v>
      </c>
      <c r="K1609" s="832" t="s">
        <v>1425</v>
      </c>
      <c r="L1609" s="835">
        <v>117.55</v>
      </c>
      <c r="M1609" s="835">
        <v>117.55</v>
      </c>
      <c r="N1609" s="832">
        <v>1</v>
      </c>
      <c r="O1609" s="836">
        <v>0.5</v>
      </c>
      <c r="P1609" s="835">
        <v>117.55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13</v>
      </c>
      <c r="B1610" s="832" t="s">
        <v>1462</v>
      </c>
      <c r="C1610" s="832" t="s">
        <v>1472</v>
      </c>
      <c r="D1610" s="833" t="s">
        <v>2868</v>
      </c>
      <c r="E1610" s="834" t="s">
        <v>1490</v>
      </c>
      <c r="F1610" s="832" t="s">
        <v>1463</v>
      </c>
      <c r="G1610" s="832" t="s">
        <v>1559</v>
      </c>
      <c r="H1610" s="832" t="s">
        <v>612</v>
      </c>
      <c r="I1610" s="832" t="s">
        <v>2774</v>
      </c>
      <c r="J1610" s="832" t="s">
        <v>2775</v>
      </c>
      <c r="K1610" s="832" t="s">
        <v>2776</v>
      </c>
      <c r="L1610" s="835">
        <v>0</v>
      </c>
      <c r="M1610" s="835">
        <v>0</v>
      </c>
      <c r="N1610" s="832">
        <v>1</v>
      </c>
      <c r="O1610" s="836">
        <v>0.5</v>
      </c>
      <c r="P1610" s="835">
        <v>0</v>
      </c>
      <c r="Q1610" s="837"/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13</v>
      </c>
      <c r="B1611" s="832" t="s">
        <v>1462</v>
      </c>
      <c r="C1611" s="832" t="s">
        <v>1472</v>
      </c>
      <c r="D1611" s="833" t="s">
        <v>2868</v>
      </c>
      <c r="E1611" s="834" t="s">
        <v>1490</v>
      </c>
      <c r="F1611" s="832" t="s">
        <v>1463</v>
      </c>
      <c r="G1611" s="832" t="s">
        <v>1559</v>
      </c>
      <c r="H1611" s="832" t="s">
        <v>577</v>
      </c>
      <c r="I1611" s="832" t="s">
        <v>2777</v>
      </c>
      <c r="J1611" s="832" t="s">
        <v>2164</v>
      </c>
      <c r="K1611" s="832" t="s">
        <v>2778</v>
      </c>
      <c r="L1611" s="835">
        <v>0</v>
      </c>
      <c r="M1611" s="835">
        <v>0</v>
      </c>
      <c r="N1611" s="832">
        <v>1</v>
      </c>
      <c r="O1611" s="836">
        <v>1</v>
      </c>
      <c r="P1611" s="835">
        <v>0</v>
      </c>
      <c r="Q1611" s="837"/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13</v>
      </c>
      <c r="B1612" s="832" t="s">
        <v>1462</v>
      </c>
      <c r="C1612" s="832" t="s">
        <v>1472</v>
      </c>
      <c r="D1612" s="833" t="s">
        <v>2868</v>
      </c>
      <c r="E1612" s="834" t="s">
        <v>1490</v>
      </c>
      <c r="F1612" s="832" t="s">
        <v>1463</v>
      </c>
      <c r="G1612" s="832" t="s">
        <v>1559</v>
      </c>
      <c r="H1612" s="832" t="s">
        <v>612</v>
      </c>
      <c r="I1612" s="832" t="s">
        <v>2779</v>
      </c>
      <c r="J1612" s="832" t="s">
        <v>2780</v>
      </c>
      <c r="K1612" s="832" t="s">
        <v>2781</v>
      </c>
      <c r="L1612" s="835">
        <v>0</v>
      </c>
      <c r="M1612" s="835">
        <v>0</v>
      </c>
      <c r="N1612" s="832">
        <v>3</v>
      </c>
      <c r="O1612" s="836">
        <v>2</v>
      </c>
      <c r="P1612" s="835">
        <v>0</v>
      </c>
      <c r="Q1612" s="837"/>
      <c r="R1612" s="832">
        <v>2</v>
      </c>
      <c r="S1612" s="837">
        <v>0.66666666666666663</v>
      </c>
      <c r="T1612" s="836">
        <v>1</v>
      </c>
      <c r="U1612" s="838">
        <v>0.5</v>
      </c>
    </row>
    <row r="1613" spans="1:21" ht="14.4" customHeight="1" x14ac:dyDescent="0.3">
      <c r="A1613" s="831">
        <v>13</v>
      </c>
      <c r="B1613" s="832" t="s">
        <v>1462</v>
      </c>
      <c r="C1613" s="832" t="s">
        <v>1472</v>
      </c>
      <c r="D1613" s="833" t="s">
        <v>2868</v>
      </c>
      <c r="E1613" s="834" t="s">
        <v>1490</v>
      </c>
      <c r="F1613" s="832" t="s">
        <v>1463</v>
      </c>
      <c r="G1613" s="832" t="s">
        <v>1566</v>
      </c>
      <c r="H1613" s="832" t="s">
        <v>577</v>
      </c>
      <c r="I1613" s="832" t="s">
        <v>1569</v>
      </c>
      <c r="J1613" s="832" t="s">
        <v>1568</v>
      </c>
      <c r="K1613" s="832" t="s">
        <v>1044</v>
      </c>
      <c r="L1613" s="835">
        <v>78.33</v>
      </c>
      <c r="M1613" s="835">
        <v>156.66</v>
      </c>
      <c r="N1613" s="832">
        <v>2</v>
      </c>
      <c r="O1613" s="836">
        <v>0.5</v>
      </c>
      <c r="P1613" s="835">
        <v>156.66</v>
      </c>
      <c r="Q1613" s="837">
        <v>1</v>
      </c>
      <c r="R1613" s="832">
        <v>2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13</v>
      </c>
      <c r="B1614" s="832" t="s">
        <v>1462</v>
      </c>
      <c r="C1614" s="832" t="s">
        <v>1472</v>
      </c>
      <c r="D1614" s="833" t="s">
        <v>2868</v>
      </c>
      <c r="E1614" s="834" t="s">
        <v>1490</v>
      </c>
      <c r="F1614" s="832" t="s">
        <v>1463</v>
      </c>
      <c r="G1614" s="832" t="s">
        <v>1573</v>
      </c>
      <c r="H1614" s="832" t="s">
        <v>612</v>
      </c>
      <c r="I1614" s="832" t="s">
        <v>1577</v>
      </c>
      <c r="J1614" s="832" t="s">
        <v>1575</v>
      </c>
      <c r="K1614" s="832" t="s">
        <v>1244</v>
      </c>
      <c r="L1614" s="835">
        <v>58.77</v>
      </c>
      <c r="M1614" s="835">
        <v>58.77</v>
      </c>
      <c r="N1614" s="832">
        <v>1</v>
      </c>
      <c r="O1614" s="836">
        <v>1</v>
      </c>
      <c r="P1614" s="835">
        <v>58.77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13</v>
      </c>
      <c r="B1615" s="832" t="s">
        <v>1462</v>
      </c>
      <c r="C1615" s="832" t="s">
        <v>1472</v>
      </c>
      <c r="D1615" s="833" t="s">
        <v>2868</v>
      </c>
      <c r="E1615" s="834" t="s">
        <v>1490</v>
      </c>
      <c r="F1615" s="832" t="s">
        <v>1463</v>
      </c>
      <c r="G1615" s="832" t="s">
        <v>1573</v>
      </c>
      <c r="H1615" s="832" t="s">
        <v>577</v>
      </c>
      <c r="I1615" s="832" t="s">
        <v>1582</v>
      </c>
      <c r="J1615" s="832" t="s">
        <v>1583</v>
      </c>
      <c r="K1615" s="832" t="s">
        <v>1584</v>
      </c>
      <c r="L1615" s="835">
        <v>29.39</v>
      </c>
      <c r="M1615" s="835">
        <v>382.06999999999988</v>
      </c>
      <c r="N1615" s="832">
        <v>13</v>
      </c>
      <c r="O1615" s="836">
        <v>7</v>
      </c>
      <c r="P1615" s="835">
        <v>352.67999999999989</v>
      </c>
      <c r="Q1615" s="837">
        <v>0.92307692307692313</v>
      </c>
      <c r="R1615" s="832">
        <v>12</v>
      </c>
      <c r="S1615" s="837">
        <v>0.92307692307692313</v>
      </c>
      <c r="T1615" s="836">
        <v>6</v>
      </c>
      <c r="U1615" s="838">
        <v>0.8571428571428571</v>
      </c>
    </row>
    <row r="1616" spans="1:21" ht="14.4" customHeight="1" x14ac:dyDescent="0.3">
      <c r="A1616" s="831">
        <v>13</v>
      </c>
      <c r="B1616" s="832" t="s">
        <v>1462</v>
      </c>
      <c r="C1616" s="832" t="s">
        <v>1472</v>
      </c>
      <c r="D1616" s="833" t="s">
        <v>2868</v>
      </c>
      <c r="E1616" s="834" t="s">
        <v>1490</v>
      </c>
      <c r="F1616" s="832" t="s">
        <v>1463</v>
      </c>
      <c r="G1616" s="832" t="s">
        <v>1573</v>
      </c>
      <c r="H1616" s="832" t="s">
        <v>577</v>
      </c>
      <c r="I1616" s="832" t="s">
        <v>1752</v>
      </c>
      <c r="J1616" s="832" t="s">
        <v>1583</v>
      </c>
      <c r="K1616" s="832" t="s">
        <v>1753</v>
      </c>
      <c r="L1616" s="835">
        <v>58.77</v>
      </c>
      <c r="M1616" s="835">
        <v>117.54</v>
      </c>
      <c r="N1616" s="832">
        <v>2</v>
      </c>
      <c r="O1616" s="836">
        <v>2</v>
      </c>
      <c r="P1616" s="835">
        <v>58.77</v>
      </c>
      <c r="Q1616" s="837">
        <v>0.5</v>
      </c>
      <c r="R1616" s="832">
        <v>1</v>
      </c>
      <c r="S1616" s="837">
        <v>0.5</v>
      </c>
      <c r="T1616" s="836">
        <v>1</v>
      </c>
      <c r="U1616" s="838">
        <v>0.5</v>
      </c>
    </row>
    <row r="1617" spans="1:21" ht="14.4" customHeight="1" x14ac:dyDescent="0.3">
      <c r="A1617" s="831">
        <v>13</v>
      </c>
      <c r="B1617" s="832" t="s">
        <v>1462</v>
      </c>
      <c r="C1617" s="832" t="s">
        <v>1472</v>
      </c>
      <c r="D1617" s="833" t="s">
        <v>2868</v>
      </c>
      <c r="E1617" s="834" t="s">
        <v>1490</v>
      </c>
      <c r="F1617" s="832" t="s">
        <v>1463</v>
      </c>
      <c r="G1617" s="832" t="s">
        <v>1573</v>
      </c>
      <c r="H1617" s="832" t="s">
        <v>577</v>
      </c>
      <c r="I1617" s="832" t="s">
        <v>1585</v>
      </c>
      <c r="J1617" s="832" t="s">
        <v>1583</v>
      </c>
      <c r="K1617" s="832" t="s">
        <v>1586</v>
      </c>
      <c r="L1617" s="835">
        <v>11.75</v>
      </c>
      <c r="M1617" s="835">
        <v>188</v>
      </c>
      <c r="N1617" s="832">
        <v>16</v>
      </c>
      <c r="O1617" s="836">
        <v>10</v>
      </c>
      <c r="P1617" s="835">
        <v>164.5</v>
      </c>
      <c r="Q1617" s="837">
        <v>0.875</v>
      </c>
      <c r="R1617" s="832">
        <v>14</v>
      </c>
      <c r="S1617" s="837">
        <v>0.875</v>
      </c>
      <c r="T1617" s="836">
        <v>9</v>
      </c>
      <c r="U1617" s="838">
        <v>0.9</v>
      </c>
    </row>
    <row r="1618" spans="1:21" ht="14.4" customHeight="1" x14ac:dyDescent="0.3">
      <c r="A1618" s="831">
        <v>13</v>
      </c>
      <c r="B1618" s="832" t="s">
        <v>1462</v>
      </c>
      <c r="C1618" s="832" t="s">
        <v>1472</v>
      </c>
      <c r="D1618" s="833" t="s">
        <v>2868</v>
      </c>
      <c r="E1618" s="834" t="s">
        <v>1490</v>
      </c>
      <c r="F1618" s="832" t="s">
        <v>1463</v>
      </c>
      <c r="G1618" s="832" t="s">
        <v>1573</v>
      </c>
      <c r="H1618" s="832" t="s">
        <v>577</v>
      </c>
      <c r="I1618" s="832" t="s">
        <v>2240</v>
      </c>
      <c r="J1618" s="832" t="s">
        <v>2241</v>
      </c>
      <c r="K1618" s="832" t="s">
        <v>2242</v>
      </c>
      <c r="L1618" s="835">
        <v>23.51</v>
      </c>
      <c r="M1618" s="835">
        <v>164.57000000000002</v>
      </c>
      <c r="N1618" s="832">
        <v>7</v>
      </c>
      <c r="O1618" s="836">
        <v>4</v>
      </c>
      <c r="P1618" s="835">
        <v>117.55000000000001</v>
      </c>
      <c r="Q1618" s="837">
        <v>0.7142857142857143</v>
      </c>
      <c r="R1618" s="832">
        <v>5</v>
      </c>
      <c r="S1618" s="837">
        <v>0.7142857142857143</v>
      </c>
      <c r="T1618" s="836">
        <v>3</v>
      </c>
      <c r="U1618" s="838">
        <v>0.75</v>
      </c>
    </row>
    <row r="1619" spans="1:21" ht="14.4" customHeight="1" x14ac:dyDescent="0.3">
      <c r="A1619" s="831">
        <v>13</v>
      </c>
      <c r="B1619" s="832" t="s">
        <v>1462</v>
      </c>
      <c r="C1619" s="832" t="s">
        <v>1472</v>
      </c>
      <c r="D1619" s="833" t="s">
        <v>2868</v>
      </c>
      <c r="E1619" s="834" t="s">
        <v>1490</v>
      </c>
      <c r="F1619" s="832" t="s">
        <v>1463</v>
      </c>
      <c r="G1619" s="832" t="s">
        <v>1573</v>
      </c>
      <c r="H1619" s="832" t="s">
        <v>577</v>
      </c>
      <c r="I1619" s="832" t="s">
        <v>1756</v>
      </c>
      <c r="J1619" s="832" t="s">
        <v>1757</v>
      </c>
      <c r="K1619" s="832" t="s">
        <v>1758</v>
      </c>
      <c r="L1619" s="835">
        <v>23.51</v>
      </c>
      <c r="M1619" s="835">
        <v>164.57</v>
      </c>
      <c r="N1619" s="832">
        <v>7</v>
      </c>
      <c r="O1619" s="836">
        <v>3.5</v>
      </c>
      <c r="P1619" s="835">
        <v>141.06</v>
      </c>
      <c r="Q1619" s="837">
        <v>0.85714285714285721</v>
      </c>
      <c r="R1619" s="832">
        <v>6</v>
      </c>
      <c r="S1619" s="837">
        <v>0.8571428571428571</v>
      </c>
      <c r="T1619" s="836">
        <v>3</v>
      </c>
      <c r="U1619" s="838">
        <v>0.8571428571428571</v>
      </c>
    </row>
    <row r="1620" spans="1:21" ht="14.4" customHeight="1" x14ac:dyDescent="0.3">
      <c r="A1620" s="831">
        <v>13</v>
      </c>
      <c r="B1620" s="832" t="s">
        <v>1462</v>
      </c>
      <c r="C1620" s="832" t="s">
        <v>1472</v>
      </c>
      <c r="D1620" s="833" t="s">
        <v>2868</v>
      </c>
      <c r="E1620" s="834" t="s">
        <v>1490</v>
      </c>
      <c r="F1620" s="832" t="s">
        <v>1463</v>
      </c>
      <c r="G1620" s="832" t="s">
        <v>1759</v>
      </c>
      <c r="H1620" s="832" t="s">
        <v>577</v>
      </c>
      <c r="I1620" s="832" t="s">
        <v>1760</v>
      </c>
      <c r="J1620" s="832" t="s">
        <v>691</v>
      </c>
      <c r="K1620" s="832" t="s">
        <v>1761</v>
      </c>
      <c r="L1620" s="835">
        <v>85.15</v>
      </c>
      <c r="M1620" s="835">
        <v>85.15</v>
      </c>
      <c r="N1620" s="832">
        <v>1</v>
      </c>
      <c r="O1620" s="836">
        <v>0.5</v>
      </c>
      <c r="P1620" s="835">
        <v>85.15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13</v>
      </c>
      <c r="B1621" s="832" t="s">
        <v>1462</v>
      </c>
      <c r="C1621" s="832" t="s">
        <v>1472</v>
      </c>
      <c r="D1621" s="833" t="s">
        <v>2868</v>
      </c>
      <c r="E1621" s="834" t="s">
        <v>1490</v>
      </c>
      <c r="F1621" s="832" t="s">
        <v>1463</v>
      </c>
      <c r="G1621" s="832" t="s">
        <v>1589</v>
      </c>
      <c r="H1621" s="832" t="s">
        <v>577</v>
      </c>
      <c r="I1621" s="832" t="s">
        <v>1590</v>
      </c>
      <c r="J1621" s="832" t="s">
        <v>1591</v>
      </c>
      <c r="K1621" s="832" t="s">
        <v>1592</v>
      </c>
      <c r="L1621" s="835">
        <v>0</v>
      </c>
      <c r="M1621" s="835">
        <v>0</v>
      </c>
      <c r="N1621" s="832">
        <v>45</v>
      </c>
      <c r="O1621" s="836">
        <v>39.5</v>
      </c>
      <c r="P1621" s="835">
        <v>0</v>
      </c>
      <c r="Q1621" s="837"/>
      <c r="R1621" s="832">
        <v>35</v>
      </c>
      <c r="S1621" s="837">
        <v>0.77777777777777779</v>
      </c>
      <c r="T1621" s="836">
        <v>30.5</v>
      </c>
      <c r="U1621" s="838">
        <v>0.77215189873417722</v>
      </c>
    </row>
    <row r="1622" spans="1:21" ht="14.4" customHeight="1" x14ac:dyDescent="0.3">
      <c r="A1622" s="831">
        <v>13</v>
      </c>
      <c r="B1622" s="832" t="s">
        <v>1462</v>
      </c>
      <c r="C1622" s="832" t="s">
        <v>1472</v>
      </c>
      <c r="D1622" s="833" t="s">
        <v>2868</v>
      </c>
      <c r="E1622" s="834" t="s">
        <v>1490</v>
      </c>
      <c r="F1622" s="832" t="s">
        <v>1463</v>
      </c>
      <c r="G1622" s="832" t="s">
        <v>2249</v>
      </c>
      <c r="H1622" s="832" t="s">
        <v>577</v>
      </c>
      <c r="I1622" s="832" t="s">
        <v>2250</v>
      </c>
      <c r="J1622" s="832" t="s">
        <v>2251</v>
      </c>
      <c r="K1622" s="832" t="s">
        <v>2252</v>
      </c>
      <c r="L1622" s="835">
        <v>0</v>
      </c>
      <c r="M1622" s="835">
        <v>0</v>
      </c>
      <c r="N1622" s="832">
        <v>2</v>
      </c>
      <c r="O1622" s="836">
        <v>1.5</v>
      </c>
      <c r="P1622" s="835">
        <v>0</v>
      </c>
      <c r="Q1622" s="837"/>
      <c r="R1622" s="832">
        <v>1</v>
      </c>
      <c r="S1622" s="837">
        <v>0.5</v>
      </c>
      <c r="T1622" s="836">
        <v>0.5</v>
      </c>
      <c r="U1622" s="838">
        <v>0.33333333333333331</v>
      </c>
    </row>
    <row r="1623" spans="1:21" ht="14.4" customHeight="1" x14ac:dyDescent="0.3">
      <c r="A1623" s="831">
        <v>13</v>
      </c>
      <c r="B1623" s="832" t="s">
        <v>1462</v>
      </c>
      <c r="C1623" s="832" t="s">
        <v>1472</v>
      </c>
      <c r="D1623" s="833" t="s">
        <v>2868</v>
      </c>
      <c r="E1623" s="834" t="s">
        <v>1490</v>
      </c>
      <c r="F1623" s="832" t="s">
        <v>1463</v>
      </c>
      <c r="G1623" s="832" t="s">
        <v>1603</v>
      </c>
      <c r="H1623" s="832" t="s">
        <v>577</v>
      </c>
      <c r="I1623" s="832" t="s">
        <v>1607</v>
      </c>
      <c r="J1623" s="832" t="s">
        <v>1605</v>
      </c>
      <c r="K1623" s="832" t="s">
        <v>1608</v>
      </c>
      <c r="L1623" s="835">
        <v>159.16999999999999</v>
      </c>
      <c r="M1623" s="835">
        <v>159.16999999999999</v>
      </c>
      <c r="N1623" s="832">
        <v>1</v>
      </c>
      <c r="O1623" s="836">
        <v>0.5</v>
      </c>
      <c r="P1623" s="835">
        <v>159.16999999999999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13</v>
      </c>
      <c r="B1624" s="832" t="s">
        <v>1462</v>
      </c>
      <c r="C1624" s="832" t="s">
        <v>1472</v>
      </c>
      <c r="D1624" s="833" t="s">
        <v>2868</v>
      </c>
      <c r="E1624" s="834" t="s">
        <v>1490</v>
      </c>
      <c r="F1624" s="832" t="s">
        <v>1463</v>
      </c>
      <c r="G1624" s="832" t="s">
        <v>1614</v>
      </c>
      <c r="H1624" s="832" t="s">
        <v>577</v>
      </c>
      <c r="I1624" s="832" t="s">
        <v>1615</v>
      </c>
      <c r="J1624" s="832" t="s">
        <v>1616</v>
      </c>
      <c r="K1624" s="832" t="s">
        <v>1617</v>
      </c>
      <c r="L1624" s="835">
        <v>93.98</v>
      </c>
      <c r="M1624" s="835">
        <v>93.98</v>
      </c>
      <c r="N1624" s="832">
        <v>1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13</v>
      </c>
      <c r="B1625" s="832" t="s">
        <v>1462</v>
      </c>
      <c r="C1625" s="832" t="s">
        <v>1472</v>
      </c>
      <c r="D1625" s="833" t="s">
        <v>2868</v>
      </c>
      <c r="E1625" s="834" t="s">
        <v>1490</v>
      </c>
      <c r="F1625" s="832" t="s">
        <v>1463</v>
      </c>
      <c r="G1625" s="832" t="s">
        <v>1614</v>
      </c>
      <c r="H1625" s="832" t="s">
        <v>577</v>
      </c>
      <c r="I1625" s="832" t="s">
        <v>1886</v>
      </c>
      <c r="J1625" s="832" t="s">
        <v>1619</v>
      </c>
      <c r="K1625" s="832" t="s">
        <v>1620</v>
      </c>
      <c r="L1625" s="835">
        <v>140.96</v>
      </c>
      <c r="M1625" s="835">
        <v>1832.4800000000002</v>
      </c>
      <c r="N1625" s="832">
        <v>13</v>
      </c>
      <c r="O1625" s="836">
        <v>12.5</v>
      </c>
      <c r="P1625" s="835">
        <v>986.72000000000014</v>
      </c>
      <c r="Q1625" s="837">
        <v>0.53846153846153844</v>
      </c>
      <c r="R1625" s="832">
        <v>7</v>
      </c>
      <c r="S1625" s="837">
        <v>0.53846153846153844</v>
      </c>
      <c r="T1625" s="836">
        <v>7</v>
      </c>
      <c r="U1625" s="838">
        <v>0.56000000000000005</v>
      </c>
    </row>
    <row r="1626" spans="1:21" ht="14.4" customHeight="1" x14ac:dyDescent="0.3">
      <c r="A1626" s="831">
        <v>13</v>
      </c>
      <c r="B1626" s="832" t="s">
        <v>1462</v>
      </c>
      <c r="C1626" s="832" t="s">
        <v>1472</v>
      </c>
      <c r="D1626" s="833" t="s">
        <v>2868</v>
      </c>
      <c r="E1626" s="834" t="s">
        <v>1490</v>
      </c>
      <c r="F1626" s="832" t="s">
        <v>1463</v>
      </c>
      <c r="G1626" s="832" t="s">
        <v>1614</v>
      </c>
      <c r="H1626" s="832" t="s">
        <v>577</v>
      </c>
      <c r="I1626" s="832" t="s">
        <v>1618</v>
      </c>
      <c r="J1626" s="832" t="s">
        <v>1619</v>
      </c>
      <c r="K1626" s="832" t="s">
        <v>1620</v>
      </c>
      <c r="L1626" s="835">
        <v>140.96</v>
      </c>
      <c r="M1626" s="835">
        <v>563.84</v>
      </c>
      <c r="N1626" s="832">
        <v>4</v>
      </c>
      <c r="O1626" s="836">
        <v>4</v>
      </c>
      <c r="P1626" s="835">
        <v>422.88</v>
      </c>
      <c r="Q1626" s="837">
        <v>0.75</v>
      </c>
      <c r="R1626" s="832">
        <v>3</v>
      </c>
      <c r="S1626" s="837">
        <v>0.75</v>
      </c>
      <c r="T1626" s="836">
        <v>3</v>
      </c>
      <c r="U1626" s="838">
        <v>0.75</v>
      </c>
    </row>
    <row r="1627" spans="1:21" ht="14.4" customHeight="1" x14ac:dyDescent="0.3">
      <c r="A1627" s="831">
        <v>13</v>
      </c>
      <c r="B1627" s="832" t="s">
        <v>1462</v>
      </c>
      <c r="C1627" s="832" t="s">
        <v>1472</v>
      </c>
      <c r="D1627" s="833" t="s">
        <v>2868</v>
      </c>
      <c r="E1627" s="834" t="s">
        <v>1490</v>
      </c>
      <c r="F1627" s="832" t="s">
        <v>1463</v>
      </c>
      <c r="G1627" s="832" t="s">
        <v>1625</v>
      </c>
      <c r="H1627" s="832" t="s">
        <v>577</v>
      </c>
      <c r="I1627" s="832" t="s">
        <v>1626</v>
      </c>
      <c r="J1627" s="832" t="s">
        <v>1627</v>
      </c>
      <c r="K1627" s="832" t="s">
        <v>1628</v>
      </c>
      <c r="L1627" s="835">
        <v>121.07</v>
      </c>
      <c r="M1627" s="835">
        <v>363.21</v>
      </c>
      <c r="N1627" s="832">
        <v>3</v>
      </c>
      <c r="O1627" s="836">
        <v>1.5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13</v>
      </c>
      <c r="B1628" s="832" t="s">
        <v>1462</v>
      </c>
      <c r="C1628" s="832" t="s">
        <v>1472</v>
      </c>
      <c r="D1628" s="833" t="s">
        <v>2868</v>
      </c>
      <c r="E1628" s="834" t="s">
        <v>1490</v>
      </c>
      <c r="F1628" s="832" t="s">
        <v>1463</v>
      </c>
      <c r="G1628" s="832" t="s">
        <v>1887</v>
      </c>
      <c r="H1628" s="832" t="s">
        <v>577</v>
      </c>
      <c r="I1628" s="832" t="s">
        <v>1891</v>
      </c>
      <c r="J1628" s="832" t="s">
        <v>1892</v>
      </c>
      <c r="K1628" s="832" t="s">
        <v>1893</v>
      </c>
      <c r="L1628" s="835">
        <v>0</v>
      </c>
      <c r="M1628" s="835">
        <v>0</v>
      </c>
      <c r="N1628" s="832">
        <v>2</v>
      </c>
      <c r="O1628" s="836">
        <v>1</v>
      </c>
      <c r="P1628" s="835">
        <v>0</v>
      </c>
      <c r="Q1628" s="837"/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13</v>
      </c>
      <c r="B1629" s="832" t="s">
        <v>1462</v>
      </c>
      <c r="C1629" s="832" t="s">
        <v>1472</v>
      </c>
      <c r="D1629" s="833" t="s">
        <v>2868</v>
      </c>
      <c r="E1629" s="834" t="s">
        <v>1490</v>
      </c>
      <c r="F1629" s="832" t="s">
        <v>1463</v>
      </c>
      <c r="G1629" s="832" t="s">
        <v>1774</v>
      </c>
      <c r="H1629" s="832" t="s">
        <v>577</v>
      </c>
      <c r="I1629" s="832" t="s">
        <v>1775</v>
      </c>
      <c r="J1629" s="832" t="s">
        <v>1776</v>
      </c>
      <c r="K1629" s="832" t="s">
        <v>1777</v>
      </c>
      <c r="L1629" s="835">
        <v>0</v>
      </c>
      <c r="M1629" s="835">
        <v>0</v>
      </c>
      <c r="N1629" s="832">
        <v>1</v>
      </c>
      <c r="O1629" s="836">
        <v>0.5</v>
      </c>
      <c r="P1629" s="835">
        <v>0</v>
      </c>
      <c r="Q1629" s="837"/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13</v>
      </c>
      <c r="B1630" s="832" t="s">
        <v>1462</v>
      </c>
      <c r="C1630" s="832" t="s">
        <v>1472</v>
      </c>
      <c r="D1630" s="833" t="s">
        <v>2868</v>
      </c>
      <c r="E1630" s="834" t="s">
        <v>1490</v>
      </c>
      <c r="F1630" s="832" t="s">
        <v>1463</v>
      </c>
      <c r="G1630" s="832" t="s">
        <v>1637</v>
      </c>
      <c r="H1630" s="832" t="s">
        <v>577</v>
      </c>
      <c r="I1630" s="832" t="s">
        <v>1638</v>
      </c>
      <c r="J1630" s="832" t="s">
        <v>1058</v>
      </c>
      <c r="K1630" s="832" t="s">
        <v>1639</v>
      </c>
      <c r="L1630" s="835">
        <v>48.09</v>
      </c>
      <c r="M1630" s="835">
        <v>192.36</v>
      </c>
      <c r="N1630" s="832">
        <v>4</v>
      </c>
      <c r="O1630" s="836">
        <v>4</v>
      </c>
      <c r="P1630" s="835">
        <v>144.27000000000001</v>
      </c>
      <c r="Q1630" s="837">
        <v>0.75</v>
      </c>
      <c r="R1630" s="832">
        <v>3</v>
      </c>
      <c r="S1630" s="837">
        <v>0.75</v>
      </c>
      <c r="T1630" s="836">
        <v>3</v>
      </c>
      <c r="U1630" s="838">
        <v>0.75</v>
      </c>
    </row>
    <row r="1631" spans="1:21" ht="14.4" customHeight="1" x14ac:dyDescent="0.3">
      <c r="A1631" s="831">
        <v>13</v>
      </c>
      <c r="B1631" s="832" t="s">
        <v>1462</v>
      </c>
      <c r="C1631" s="832" t="s">
        <v>1472</v>
      </c>
      <c r="D1631" s="833" t="s">
        <v>2868</v>
      </c>
      <c r="E1631" s="834" t="s">
        <v>1490</v>
      </c>
      <c r="F1631" s="832" t="s">
        <v>1463</v>
      </c>
      <c r="G1631" s="832" t="s">
        <v>1637</v>
      </c>
      <c r="H1631" s="832" t="s">
        <v>577</v>
      </c>
      <c r="I1631" s="832" t="s">
        <v>1642</v>
      </c>
      <c r="J1631" s="832" t="s">
        <v>1077</v>
      </c>
      <c r="K1631" s="832" t="s">
        <v>1643</v>
      </c>
      <c r="L1631" s="835">
        <v>89.91</v>
      </c>
      <c r="M1631" s="835">
        <v>89.91</v>
      </c>
      <c r="N1631" s="832">
        <v>1</v>
      </c>
      <c r="O1631" s="836">
        <v>1</v>
      </c>
      <c r="P1631" s="835">
        <v>89.91</v>
      </c>
      <c r="Q1631" s="837">
        <v>1</v>
      </c>
      <c r="R1631" s="832">
        <v>1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13</v>
      </c>
      <c r="B1632" s="832" t="s">
        <v>1462</v>
      </c>
      <c r="C1632" s="832" t="s">
        <v>1472</v>
      </c>
      <c r="D1632" s="833" t="s">
        <v>2868</v>
      </c>
      <c r="E1632" s="834" t="s">
        <v>1490</v>
      </c>
      <c r="F1632" s="832" t="s">
        <v>1463</v>
      </c>
      <c r="G1632" s="832" t="s">
        <v>1644</v>
      </c>
      <c r="H1632" s="832" t="s">
        <v>577</v>
      </c>
      <c r="I1632" s="832" t="s">
        <v>1645</v>
      </c>
      <c r="J1632" s="832" t="s">
        <v>1065</v>
      </c>
      <c r="K1632" s="832" t="s">
        <v>1646</v>
      </c>
      <c r="L1632" s="835">
        <v>98.75</v>
      </c>
      <c r="M1632" s="835">
        <v>98.75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13</v>
      </c>
      <c r="B1633" s="832" t="s">
        <v>1462</v>
      </c>
      <c r="C1633" s="832" t="s">
        <v>1472</v>
      </c>
      <c r="D1633" s="833" t="s">
        <v>2868</v>
      </c>
      <c r="E1633" s="834" t="s">
        <v>1490</v>
      </c>
      <c r="F1633" s="832" t="s">
        <v>1463</v>
      </c>
      <c r="G1633" s="832" t="s">
        <v>1644</v>
      </c>
      <c r="H1633" s="832" t="s">
        <v>577</v>
      </c>
      <c r="I1633" s="832" t="s">
        <v>2114</v>
      </c>
      <c r="J1633" s="832" t="s">
        <v>1899</v>
      </c>
      <c r="K1633" s="832" t="s">
        <v>2115</v>
      </c>
      <c r="L1633" s="835">
        <v>23.27</v>
      </c>
      <c r="M1633" s="835">
        <v>23.27</v>
      </c>
      <c r="N1633" s="832">
        <v>1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13</v>
      </c>
      <c r="B1634" s="832" t="s">
        <v>1462</v>
      </c>
      <c r="C1634" s="832" t="s">
        <v>1472</v>
      </c>
      <c r="D1634" s="833" t="s">
        <v>2868</v>
      </c>
      <c r="E1634" s="834" t="s">
        <v>1490</v>
      </c>
      <c r="F1634" s="832" t="s">
        <v>1463</v>
      </c>
      <c r="G1634" s="832" t="s">
        <v>1644</v>
      </c>
      <c r="H1634" s="832" t="s">
        <v>577</v>
      </c>
      <c r="I1634" s="832" t="s">
        <v>1898</v>
      </c>
      <c r="J1634" s="832" t="s">
        <v>1899</v>
      </c>
      <c r="K1634" s="832" t="s">
        <v>1646</v>
      </c>
      <c r="L1634" s="835">
        <v>98.75</v>
      </c>
      <c r="M1634" s="835">
        <v>98.75</v>
      </c>
      <c r="N1634" s="832">
        <v>1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13</v>
      </c>
      <c r="B1635" s="832" t="s">
        <v>1462</v>
      </c>
      <c r="C1635" s="832" t="s">
        <v>1472</v>
      </c>
      <c r="D1635" s="833" t="s">
        <v>2868</v>
      </c>
      <c r="E1635" s="834" t="s">
        <v>1490</v>
      </c>
      <c r="F1635" s="832" t="s">
        <v>1463</v>
      </c>
      <c r="G1635" s="832" t="s">
        <v>1788</v>
      </c>
      <c r="H1635" s="832" t="s">
        <v>577</v>
      </c>
      <c r="I1635" s="832" t="s">
        <v>2200</v>
      </c>
      <c r="J1635" s="832" t="s">
        <v>1790</v>
      </c>
      <c r="K1635" s="832" t="s">
        <v>2201</v>
      </c>
      <c r="L1635" s="835">
        <v>132.97999999999999</v>
      </c>
      <c r="M1635" s="835">
        <v>398.93999999999994</v>
      </c>
      <c r="N1635" s="832">
        <v>3</v>
      </c>
      <c r="O1635" s="836">
        <v>0.5</v>
      </c>
      <c r="P1635" s="835">
        <v>398.93999999999994</v>
      </c>
      <c r="Q1635" s="837">
        <v>1</v>
      </c>
      <c r="R1635" s="832">
        <v>3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13</v>
      </c>
      <c r="B1636" s="832" t="s">
        <v>1462</v>
      </c>
      <c r="C1636" s="832" t="s">
        <v>1472</v>
      </c>
      <c r="D1636" s="833" t="s">
        <v>2868</v>
      </c>
      <c r="E1636" s="834" t="s">
        <v>1490</v>
      </c>
      <c r="F1636" s="832" t="s">
        <v>1463</v>
      </c>
      <c r="G1636" s="832" t="s">
        <v>1903</v>
      </c>
      <c r="H1636" s="832" t="s">
        <v>577</v>
      </c>
      <c r="I1636" s="832" t="s">
        <v>2202</v>
      </c>
      <c r="J1636" s="832" t="s">
        <v>1905</v>
      </c>
      <c r="K1636" s="832" t="s">
        <v>2203</v>
      </c>
      <c r="L1636" s="835">
        <v>73.989999999999995</v>
      </c>
      <c r="M1636" s="835">
        <v>73.989999999999995</v>
      </c>
      <c r="N1636" s="832">
        <v>1</v>
      </c>
      <c r="O1636" s="836">
        <v>1</v>
      </c>
      <c r="P1636" s="835">
        <v>73.989999999999995</v>
      </c>
      <c r="Q1636" s="837">
        <v>1</v>
      </c>
      <c r="R1636" s="832">
        <v>1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13</v>
      </c>
      <c r="B1637" s="832" t="s">
        <v>1462</v>
      </c>
      <c r="C1637" s="832" t="s">
        <v>1472</v>
      </c>
      <c r="D1637" s="833" t="s">
        <v>2868</v>
      </c>
      <c r="E1637" s="834" t="s">
        <v>1490</v>
      </c>
      <c r="F1637" s="832" t="s">
        <v>1463</v>
      </c>
      <c r="G1637" s="832" t="s">
        <v>1648</v>
      </c>
      <c r="H1637" s="832" t="s">
        <v>577</v>
      </c>
      <c r="I1637" s="832" t="s">
        <v>1649</v>
      </c>
      <c r="J1637" s="832" t="s">
        <v>892</v>
      </c>
      <c r="K1637" s="832" t="s">
        <v>1650</v>
      </c>
      <c r="L1637" s="835">
        <v>147.85</v>
      </c>
      <c r="M1637" s="835">
        <v>14341.450000000015</v>
      </c>
      <c r="N1637" s="832">
        <v>97</v>
      </c>
      <c r="O1637" s="836">
        <v>71</v>
      </c>
      <c r="P1637" s="835">
        <v>11975.850000000017</v>
      </c>
      <c r="Q1637" s="837">
        <v>0.83505154639175283</v>
      </c>
      <c r="R1637" s="832">
        <v>81</v>
      </c>
      <c r="S1637" s="837">
        <v>0.83505154639175261</v>
      </c>
      <c r="T1637" s="836">
        <v>57.5</v>
      </c>
      <c r="U1637" s="838">
        <v>0.8098591549295775</v>
      </c>
    </row>
    <row r="1638" spans="1:21" ht="14.4" customHeight="1" x14ac:dyDescent="0.3">
      <c r="A1638" s="831">
        <v>13</v>
      </c>
      <c r="B1638" s="832" t="s">
        <v>1462</v>
      </c>
      <c r="C1638" s="832" t="s">
        <v>1472</v>
      </c>
      <c r="D1638" s="833" t="s">
        <v>2868</v>
      </c>
      <c r="E1638" s="834" t="s">
        <v>1490</v>
      </c>
      <c r="F1638" s="832" t="s">
        <v>1463</v>
      </c>
      <c r="G1638" s="832" t="s">
        <v>1651</v>
      </c>
      <c r="H1638" s="832" t="s">
        <v>612</v>
      </c>
      <c r="I1638" s="832" t="s">
        <v>1431</v>
      </c>
      <c r="J1638" s="832" t="s">
        <v>1432</v>
      </c>
      <c r="K1638" s="832" t="s">
        <v>1433</v>
      </c>
      <c r="L1638" s="835">
        <v>58.77</v>
      </c>
      <c r="M1638" s="835">
        <v>1528.02</v>
      </c>
      <c r="N1638" s="832">
        <v>26</v>
      </c>
      <c r="O1638" s="836">
        <v>16.5</v>
      </c>
      <c r="P1638" s="835">
        <v>1175.3999999999999</v>
      </c>
      <c r="Q1638" s="837">
        <v>0.76923076923076916</v>
      </c>
      <c r="R1638" s="832">
        <v>20</v>
      </c>
      <c r="S1638" s="837">
        <v>0.76923076923076927</v>
      </c>
      <c r="T1638" s="836">
        <v>12</v>
      </c>
      <c r="U1638" s="838">
        <v>0.72727272727272729</v>
      </c>
    </row>
    <row r="1639" spans="1:21" ht="14.4" customHeight="1" x14ac:dyDescent="0.3">
      <c r="A1639" s="831">
        <v>13</v>
      </c>
      <c r="B1639" s="832" t="s">
        <v>1462</v>
      </c>
      <c r="C1639" s="832" t="s">
        <v>1472</v>
      </c>
      <c r="D1639" s="833" t="s">
        <v>2868</v>
      </c>
      <c r="E1639" s="834" t="s">
        <v>1490</v>
      </c>
      <c r="F1639" s="832" t="s">
        <v>1463</v>
      </c>
      <c r="G1639" s="832" t="s">
        <v>1651</v>
      </c>
      <c r="H1639" s="832" t="s">
        <v>612</v>
      </c>
      <c r="I1639" s="832" t="s">
        <v>1434</v>
      </c>
      <c r="J1639" s="832" t="s">
        <v>1432</v>
      </c>
      <c r="K1639" s="832" t="s">
        <v>1435</v>
      </c>
      <c r="L1639" s="835">
        <v>176.32</v>
      </c>
      <c r="M1639" s="835">
        <v>176.32</v>
      </c>
      <c r="N1639" s="832">
        <v>1</v>
      </c>
      <c r="O1639" s="836">
        <v>0.5</v>
      </c>
      <c r="P1639" s="835">
        <v>176.32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13</v>
      </c>
      <c r="B1640" s="832" t="s">
        <v>1462</v>
      </c>
      <c r="C1640" s="832" t="s">
        <v>1472</v>
      </c>
      <c r="D1640" s="833" t="s">
        <v>2868</v>
      </c>
      <c r="E1640" s="834" t="s">
        <v>1490</v>
      </c>
      <c r="F1640" s="832" t="s">
        <v>1463</v>
      </c>
      <c r="G1640" s="832" t="s">
        <v>1651</v>
      </c>
      <c r="H1640" s="832" t="s">
        <v>577</v>
      </c>
      <c r="I1640" s="832" t="s">
        <v>2224</v>
      </c>
      <c r="J1640" s="832" t="s">
        <v>1912</v>
      </c>
      <c r="K1640" s="832" t="s">
        <v>2225</v>
      </c>
      <c r="L1640" s="835">
        <v>39.18</v>
      </c>
      <c r="M1640" s="835">
        <v>39.18</v>
      </c>
      <c r="N1640" s="832">
        <v>1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13</v>
      </c>
      <c r="B1641" s="832" t="s">
        <v>1462</v>
      </c>
      <c r="C1641" s="832" t="s">
        <v>1472</v>
      </c>
      <c r="D1641" s="833" t="s">
        <v>2868</v>
      </c>
      <c r="E1641" s="834" t="s">
        <v>1490</v>
      </c>
      <c r="F1641" s="832" t="s">
        <v>1463</v>
      </c>
      <c r="G1641" s="832" t="s">
        <v>1651</v>
      </c>
      <c r="H1641" s="832" t="s">
        <v>577</v>
      </c>
      <c r="I1641" s="832" t="s">
        <v>2373</v>
      </c>
      <c r="J1641" s="832" t="s">
        <v>1912</v>
      </c>
      <c r="K1641" s="832" t="s">
        <v>2374</v>
      </c>
      <c r="L1641" s="835">
        <v>0</v>
      </c>
      <c r="M1641" s="835">
        <v>0</v>
      </c>
      <c r="N1641" s="832">
        <v>1</v>
      </c>
      <c r="O1641" s="836">
        <v>0.5</v>
      </c>
      <c r="P1641" s="835">
        <v>0</v>
      </c>
      <c r="Q1641" s="837"/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13</v>
      </c>
      <c r="B1642" s="832" t="s">
        <v>1462</v>
      </c>
      <c r="C1642" s="832" t="s">
        <v>1472</v>
      </c>
      <c r="D1642" s="833" t="s">
        <v>2868</v>
      </c>
      <c r="E1642" s="834" t="s">
        <v>1490</v>
      </c>
      <c r="F1642" s="832" t="s">
        <v>1463</v>
      </c>
      <c r="G1642" s="832" t="s">
        <v>2208</v>
      </c>
      <c r="H1642" s="832" t="s">
        <v>612</v>
      </c>
      <c r="I1642" s="832" t="s">
        <v>2674</v>
      </c>
      <c r="J1642" s="832" t="s">
        <v>739</v>
      </c>
      <c r="K1642" s="832" t="s">
        <v>1397</v>
      </c>
      <c r="L1642" s="835">
        <v>176.32</v>
      </c>
      <c r="M1642" s="835">
        <v>176.32</v>
      </c>
      <c r="N1642" s="832">
        <v>1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13</v>
      </c>
      <c r="B1643" s="832" t="s">
        <v>1462</v>
      </c>
      <c r="C1643" s="832" t="s">
        <v>1472</v>
      </c>
      <c r="D1643" s="833" t="s">
        <v>2868</v>
      </c>
      <c r="E1643" s="834" t="s">
        <v>1490</v>
      </c>
      <c r="F1643" s="832" t="s">
        <v>1463</v>
      </c>
      <c r="G1643" s="832" t="s">
        <v>2208</v>
      </c>
      <c r="H1643" s="832" t="s">
        <v>612</v>
      </c>
      <c r="I1643" s="832" t="s">
        <v>1437</v>
      </c>
      <c r="J1643" s="832" t="s">
        <v>739</v>
      </c>
      <c r="K1643" s="832" t="s">
        <v>1438</v>
      </c>
      <c r="L1643" s="835">
        <v>58.77</v>
      </c>
      <c r="M1643" s="835">
        <v>470.16</v>
      </c>
      <c r="N1643" s="832">
        <v>8</v>
      </c>
      <c r="O1643" s="836">
        <v>7</v>
      </c>
      <c r="P1643" s="835">
        <v>176.31</v>
      </c>
      <c r="Q1643" s="837">
        <v>0.375</v>
      </c>
      <c r="R1643" s="832">
        <v>3</v>
      </c>
      <c r="S1643" s="837">
        <v>0.375</v>
      </c>
      <c r="T1643" s="836">
        <v>2.5</v>
      </c>
      <c r="U1643" s="838">
        <v>0.35714285714285715</v>
      </c>
    </row>
    <row r="1644" spans="1:21" ht="14.4" customHeight="1" x14ac:dyDescent="0.3">
      <c r="A1644" s="831">
        <v>13</v>
      </c>
      <c r="B1644" s="832" t="s">
        <v>1462</v>
      </c>
      <c r="C1644" s="832" t="s">
        <v>1472</v>
      </c>
      <c r="D1644" s="833" t="s">
        <v>2868</v>
      </c>
      <c r="E1644" s="834" t="s">
        <v>1490</v>
      </c>
      <c r="F1644" s="832" t="s">
        <v>1463</v>
      </c>
      <c r="G1644" s="832" t="s">
        <v>1656</v>
      </c>
      <c r="H1644" s="832" t="s">
        <v>612</v>
      </c>
      <c r="I1644" s="832" t="s">
        <v>1413</v>
      </c>
      <c r="J1644" s="832" t="s">
        <v>1414</v>
      </c>
      <c r="K1644" s="832" t="s">
        <v>1415</v>
      </c>
      <c r="L1644" s="835">
        <v>141.25</v>
      </c>
      <c r="M1644" s="835">
        <v>4520</v>
      </c>
      <c r="N1644" s="832">
        <v>32</v>
      </c>
      <c r="O1644" s="836">
        <v>20</v>
      </c>
      <c r="P1644" s="835">
        <v>3107.5</v>
      </c>
      <c r="Q1644" s="837">
        <v>0.6875</v>
      </c>
      <c r="R1644" s="832">
        <v>22</v>
      </c>
      <c r="S1644" s="837">
        <v>0.6875</v>
      </c>
      <c r="T1644" s="836">
        <v>13.5</v>
      </c>
      <c r="U1644" s="838">
        <v>0.67500000000000004</v>
      </c>
    </row>
    <row r="1645" spans="1:21" ht="14.4" customHeight="1" x14ac:dyDescent="0.3">
      <c r="A1645" s="831">
        <v>13</v>
      </c>
      <c r="B1645" s="832" t="s">
        <v>1462</v>
      </c>
      <c r="C1645" s="832" t="s">
        <v>1472</v>
      </c>
      <c r="D1645" s="833" t="s">
        <v>2868</v>
      </c>
      <c r="E1645" s="834" t="s">
        <v>1490</v>
      </c>
      <c r="F1645" s="832" t="s">
        <v>1463</v>
      </c>
      <c r="G1645" s="832" t="s">
        <v>1671</v>
      </c>
      <c r="H1645" s="832" t="s">
        <v>577</v>
      </c>
      <c r="I1645" s="832" t="s">
        <v>2278</v>
      </c>
      <c r="J1645" s="832" t="s">
        <v>770</v>
      </c>
      <c r="K1645" s="832" t="s">
        <v>1933</v>
      </c>
      <c r="L1645" s="835">
        <v>32.25</v>
      </c>
      <c r="M1645" s="835">
        <v>32.25</v>
      </c>
      <c r="N1645" s="832">
        <v>1</v>
      </c>
      <c r="O1645" s="836">
        <v>1</v>
      </c>
      <c r="P1645" s="835">
        <v>32.25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13</v>
      </c>
      <c r="B1646" s="832" t="s">
        <v>1462</v>
      </c>
      <c r="C1646" s="832" t="s">
        <v>1472</v>
      </c>
      <c r="D1646" s="833" t="s">
        <v>2868</v>
      </c>
      <c r="E1646" s="834" t="s">
        <v>1490</v>
      </c>
      <c r="F1646" s="832" t="s">
        <v>1463</v>
      </c>
      <c r="G1646" s="832" t="s">
        <v>1671</v>
      </c>
      <c r="H1646" s="832" t="s">
        <v>577</v>
      </c>
      <c r="I1646" s="832" t="s">
        <v>1932</v>
      </c>
      <c r="J1646" s="832" t="s">
        <v>770</v>
      </c>
      <c r="K1646" s="832" t="s">
        <v>1933</v>
      </c>
      <c r="L1646" s="835">
        <v>32.25</v>
      </c>
      <c r="M1646" s="835">
        <v>64.5</v>
      </c>
      <c r="N1646" s="832">
        <v>2</v>
      </c>
      <c r="O1646" s="836">
        <v>2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13</v>
      </c>
      <c r="B1647" s="832" t="s">
        <v>1462</v>
      </c>
      <c r="C1647" s="832" t="s">
        <v>1472</v>
      </c>
      <c r="D1647" s="833" t="s">
        <v>2868</v>
      </c>
      <c r="E1647" s="834" t="s">
        <v>1490</v>
      </c>
      <c r="F1647" s="832" t="s">
        <v>1463</v>
      </c>
      <c r="G1647" s="832" t="s">
        <v>1671</v>
      </c>
      <c r="H1647" s="832" t="s">
        <v>577</v>
      </c>
      <c r="I1647" s="832" t="s">
        <v>1813</v>
      </c>
      <c r="J1647" s="832" t="s">
        <v>770</v>
      </c>
      <c r="K1647" s="832" t="s">
        <v>1814</v>
      </c>
      <c r="L1647" s="835">
        <v>103.67</v>
      </c>
      <c r="M1647" s="835">
        <v>103.67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13</v>
      </c>
      <c r="B1648" s="832" t="s">
        <v>1462</v>
      </c>
      <c r="C1648" s="832" t="s">
        <v>1472</v>
      </c>
      <c r="D1648" s="833" t="s">
        <v>2868</v>
      </c>
      <c r="E1648" s="834" t="s">
        <v>1490</v>
      </c>
      <c r="F1648" s="832" t="s">
        <v>1463</v>
      </c>
      <c r="G1648" s="832" t="s">
        <v>1941</v>
      </c>
      <c r="H1648" s="832" t="s">
        <v>577</v>
      </c>
      <c r="I1648" s="832" t="s">
        <v>1942</v>
      </c>
      <c r="J1648" s="832" t="s">
        <v>608</v>
      </c>
      <c r="K1648" s="832" t="s">
        <v>1943</v>
      </c>
      <c r="L1648" s="835">
        <v>52.61</v>
      </c>
      <c r="M1648" s="835">
        <v>105.22</v>
      </c>
      <c r="N1648" s="832">
        <v>2</v>
      </c>
      <c r="O1648" s="836">
        <v>1.5</v>
      </c>
      <c r="P1648" s="835">
        <v>52.61</v>
      </c>
      <c r="Q1648" s="837">
        <v>0.5</v>
      </c>
      <c r="R1648" s="832">
        <v>1</v>
      </c>
      <c r="S1648" s="837">
        <v>0.5</v>
      </c>
      <c r="T1648" s="836">
        <v>0.5</v>
      </c>
      <c r="U1648" s="838">
        <v>0.33333333333333331</v>
      </c>
    </row>
    <row r="1649" spans="1:21" ht="14.4" customHeight="1" x14ac:dyDescent="0.3">
      <c r="A1649" s="831">
        <v>13</v>
      </c>
      <c r="B1649" s="832" t="s">
        <v>1462</v>
      </c>
      <c r="C1649" s="832" t="s">
        <v>1472</v>
      </c>
      <c r="D1649" s="833" t="s">
        <v>2868</v>
      </c>
      <c r="E1649" s="834" t="s">
        <v>1490</v>
      </c>
      <c r="F1649" s="832" t="s">
        <v>1463</v>
      </c>
      <c r="G1649" s="832" t="s">
        <v>1818</v>
      </c>
      <c r="H1649" s="832" t="s">
        <v>577</v>
      </c>
      <c r="I1649" s="832" t="s">
        <v>2072</v>
      </c>
      <c r="J1649" s="832" t="s">
        <v>675</v>
      </c>
      <c r="K1649" s="832" t="s">
        <v>2073</v>
      </c>
      <c r="L1649" s="835">
        <v>0</v>
      </c>
      <c r="M1649" s="835">
        <v>0</v>
      </c>
      <c r="N1649" s="832">
        <v>8</v>
      </c>
      <c r="O1649" s="836">
        <v>5</v>
      </c>
      <c r="P1649" s="835">
        <v>0</v>
      </c>
      <c r="Q1649" s="837"/>
      <c r="R1649" s="832">
        <v>8</v>
      </c>
      <c r="S1649" s="837">
        <v>1</v>
      </c>
      <c r="T1649" s="836">
        <v>5</v>
      </c>
      <c r="U1649" s="838">
        <v>1</v>
      </c>
    </row>
    <row r="1650" spans="1:21" ht="14.4" customHeight="1" x14ac:dyDescent="0.3">
      <c r="A1650" s="831">
        <v>13</v>
      </c>
      <c r="B1650" s="832" t="s">
        <v>1462</v>
      </c>
      <c r="C1650" s="832" t="s">
        <v>1472</v>
      </c>
      <c r="D1650" s="833" t="s">
        <v>2868</v>
      </c>
      <c r="E1650" s="834" t="s">
        <v>1490</v>
      </c>
      <c r="F1650" s="832" t="s">
        <v>1463</v>
      </c>
      <c r="G1650" s="832" t="s">
        <v>1818</v>
      </c>
      <c r="H1650" s="832" t="s">
        <v>577</v>
      </c>
      <c r="I1650" s="832" t="s">
        <v>1819</v>
      </c>
      <c r="J1650" s="832" t="s">
        <v>675</v>
      </c>
      <c r="K1650" s="832" t="s">
        <v>1820</v>
      </c>
      <c r="L1650" s="835">
        <v>0</v>
      </c>
      <c r="M1650" s="835">
        <v>0</v>
      </c>
      <c r="N1650" s="832">
        <v>21</v>
      </c>
      <c r="O1650" s="836">
        <v>12.5</v>
      </c>
      <c r="P1650" s="835">
        <v>0</v>
      </c>
      <c r="Q1650" s="837"/>
      <c r="R1650" s="832">
        <v>16</v>
      </c>
      <c r="S1650" s="837">
        <v>0.76190476190476186</v>
      </c>
      <c r="T1650" s="836">
        <v>10</v>
      </c>
      <c r="U1650" s="838">
        <v>0.8</v>
      </c>
    </row>
    <row r="1651" spans="1:21" ht="14.4" customHeight="1" x14ac:dyDescent="0.3">
      <c r="A1651" s="831">
        <v>13</v>
      </c>
      <c r="B1651" s="832" t="s">
        <v>1462</v>
      </c>
      <c r="C1651" s="832" t="s">
        <v>1472</v>
      </c>
      <c r="D1651" s="833" t="s">
        <v>2868</v>
      </c>
      <c r="E1651" s="834" t="s">
        <v>1490</v>
      </c>
      <c r="F1651" s="832" t="s">
        <v>1463</v>
      </c>
      <c r="G1651" s="832" t="s">
        <v>1961</v>
      </c>
      <c r="H1651" s="832" t="s">
        <v>612</v>
      </c>
      <c r="I1651" s="832" t="s">
        <v>1359</v>
      </c>
      <c r="J1651" s="832" t="s">
        <v>881</v>
      </c>
      <c r="K1651" s="832" t="s">
        <v>1360</v>
      </c>
      <c r="L1651" s="835">
        <v>0</v>
      </c>
      <c r="M1651" s="835">
        <v>0</v>
      </c>
      <c r="N1651" s="832">
        <v>2</v>
      </c>
      <c r="O1651" s="836">
        <v>1.5</v>
      </c>
      <c r="P1651" s="835">
        <v>0</v>
      </c>
      <c r="Q1651" s="837"/>
      <c r="R1651" s="832">
        <v>2</v>
      </c>
      <c r="S1651" s="837">
        <v>1</v>
      </c>
      <c r="T1651" s="836">
        <v>1.5</v>
      </c>
      <c r="U1651" s="838">
        <v>1</v>
      </c>
    </row>
    <row r="1652" spans="1:21" ht="14.4" customHeight="1" x14ac:dyDescent="0.3">
      <c r="A1652" s="831">
        <v>13</v>
      </c>
      <c r="B1652" s="832" t="s">
        <v>1462</v>
      </c>
      <c r="C1652" s="832" t="s">
        <v>1472</v>
      </c>
      <c r="D1652" s="833" t="s">
        <v>2868</v>
      </c>
      <c r="E1652" s="834" t="s">
        <v>1490</v>
      </c>
      <c r="F1652" s="832" t="s">
        <v>1463</v>
      </c>
      <c r="G1652" s="832" t="s">
        <v>1698</v>
      </c>
      <c r="H1652" s="832" t="s">
        <v>577</v>
      </c>
      <c r="I1652" s="832" t="s">
        <v>1699</v>
      </c>
      <c r="J1652" s="832" t="s">
        <v>958</v>
      </c>
      <c r="K1652" s="832" t="s">
        <v>1700</v>
      </c>
      <c r="L1652" s="835">
        <v>98.2</v>
      </c>
      <c r="M1652" s="835">
        <v>98.2</v>
      </c>
      <c r="N1652" s="832">
        <v>1</v>
      </c>
      <c r="O1652" s="836">
        <v>0.5</v>
      </c>
      <c r="P1652" s="835">
        <v>98.2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13</v>
      </c>
      <c r="B1653" s="832" t="s">
        <v>1462</v>
      </c>
      <c r="C1653" s="832" t="s">
        <v>1472</v>
      </c>
      <c r="D1653" s="833" t="s">
        <v>2868</v>
      </c>
      <c r="E1653" s="834" t="s">
        <v>1490</v>
      </c>
      <c r="F1653" s="832" t="s">
        <v>1463</v>
      </c>
      <c r="G1653" s="832" t="s">
        <v>1698</v>
      </c>
      <c r="H1653" s="832" t="s">
        <v>577</v>
      </c>
      <c r="I1653" s="832" t="s">
        <v>2089</v>
      </c>
      <c r="J1653" s="832" t="s">
        <v>958</v>
      </c>
      <c r="K1653" s="832" t="s">
        <v>2090</v>
      </c>
      <c r="L1653" s="835">
        <v>55.16</v>
      </c>
      <c r="M1653" s="835">
        <v>165.48</v>
      </c>
      <c r="N1653" s="832">
        <v>3</v>
      </c>
      <c r="O1653" s="836">
        <v>2</v>
      </c>
      <c r="P1653" s="835">
        <v>55.16</v>
      </c>
      <c r="Q1653" s="837">
        <v>0.33333333333333331</v>
      </c>
      <c r="R1653" s="832">
        <v>1</v>
      </c>
      <c r="S1653" s="837">
        <v>0.33333333333333331</v>
      </c>
      <c r="T1653" s="836">
        <v>0.5</v>
      </c>
      <c r="U1653" s="838">
        <v>0.25</v>
      </c>
    </row>
    <row r="1654" spans="1:21" ht="14.4" customHeight="1" x14ac:dyDescent="0.3">
      <c r="A1654" s="831">
        <v>13</v>
      </c>
      <c r="B1654" s="832" t="s">
        <v>1462</v>
      </c>
      <c r="C1654" s="832" t="s">
        <v>1472</v>
      </c>
      <c r="D1654" s="833" t="s">
        <v>2868</v>
      </c>
      <c r="E1654" s="834" t="s">
        <v>1490</v>
      </c>
      <c r="F1654" s="832" t="s">
        <v>1463</v>
      </c>
      <c r="G1654" s="832" t="s">
        <v>1705</v>
      </c>
      <c r="H1654" s="832" t="s">
        <v>612</v>
      </c>
      <c r="I1654" s="832" t="s">
        <v>1833</v>
      </c>
      <c r="J1654" s="832" t="s">
        <v>668</v>
      </c>
      <c r="K1654" s="832" t="s">
        <v>1438</v>
      </c>
      <c r="L1654" s="835">
        <v>0</v>
      </c>
      <c r="M1654" s="835">
        <v>0</v>
      </c>
      <c r="N1654" s="832">
        <v>1</v>
      </c>
      <c r="O1654" s="836">
        <v>0.5</v>
      </c>
      <c r="P1654" s="835">
        <v>0</v>
      </c>
      <c r="Q1654" s="837"/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13</v>
      </c>
      <c r="B1655" s="832" t="s">
        <v>1462</v>
      </c>
      <c r="C1655" s="832" t="s">
        <v>1472</v>
      </c>
      <c r="D1655" s="833" t="s">
        <v>2868</v>
      </c>
      <c r="E1655" s="834" t="s">
        <v>1490</v>
      </c>
      <c r="F1655" s="832" t="s">
        <v>1463</v>
      </c>
      <c r="G1655" s="832" t="s">
        <v>2292</v>
      </c>
      <c r="H1655" s="832" t="s">
        <v>577</v>
      </c>
      <c r="I1655" s="832" t="s">
        <v>2293</v>
      </c>
      <c r="J1655" s="832" t="s">
        <v>2294</v>
      </c>
      <c r="K1655" s="832" t="s">
        <v>2295</v>
      </c>
      <c r="L1655" s="835">
        <v>0</v>
      </c>
      <c r="M1655" s="835">
        <v>0</v>
      </c>
      <c r="N1655" s="832">
        <v>1</v>
      </c>
      <c r="O1655" s="836">
        <v>1</v>
      </c>
      <c r="P1655" s="835"/>
      <c r="Q1655" s="837"/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13</v>
      </c>
      <c r="B1656" s="832" t="s">
        <v>1462</v>
      </c>
      <c r="C1656" s="832" t="s">
        <v>1472</v>
      </c>
      <c r="D1656" s="833" t="s">
        <v>2868</v>
      </c>
      <c r="E1656" s="834" t="s">
        <v>1490</v>
      </c>
      <c r="F1656" s="832" t="s">
        <v>1463</v>
      </c>
      <c r="G1656" s="832" t="s">
        <v>1710</v>
      </c>
      <c r="H1656" s="832" t="s">
        <v>577</v>
      </c>
      <c r="I1656" s="832" t="s">
        <v>1711</v>
      </c>
      <c r="J1656" s="832" t="s">
        <v>1712</v>
      </c>
      <c r="K1656" s="832" t="s">
        <v>1713</v>
      </c>
      <c r="L1656" s="835">
        <v>75.819999999999993</v>
      </c>
      <c r="M1656" s="835">
        <v>454.91999999999996</v>
      </c>
      <c r="N1656" s="832">
        <v>6</v>
      </c>
      <c r="O1656" s="836">
        <v>5.5</v>
      </c>
      <c r="P1656" s="835">
        <v>379.09999999999997</v>
      </c>
      <c r="Q1656" s="837">
        <v>0.83333333333333337</v>
      </c>
      <c r="R1656" s="832">
        <v>5</v>
      </c>
      <c r="S1656" s="837">
        <v>0.83333333333333337</v>
      </c>
      <c r="T1656" s="836">
        <v>4.5</v>
      </c>
      <c r="U1656" s="838">
        <v>0.81818181818181823</v>
      </c>
    </row>
    <row r="1657" spans="1:21" ht="14.4" customHeight="1" x14ac:dyDescent="0.3">
      <c r="A1657" s="831">
        <v>13</v>
      </c>
      <c r="B1657" s="832" t="s">
        <v>1462</v>
      </c>
      <c r="C1657" s="832" t="s">
        <v>1472</v>
      </c>
      <c r="D1657" s="833" t="s">
        <v>2868</v>
      </c>
      <c r="E1657" s="834" t="s">
        <v>1490</v>
      </c>
      <c r="F1657" s="832" t="s">
        <v>1463</v>
      </c>
      <c r="G1657" s="832" t="s">
        <v>1714</v>
      </c>
      <c r="H1657" s="832" t="s">
        <v>612</v>
      </c>
      <c r="I1657" s="832" t="s">
        <v>1308</v>
      </c>
      <c r="J1657" s="832" t="s">
        <v>1029</v>
      </c>
      <c r="K1657" s="832" t="s">
        <v>1309</v>
      </c>
      <c r="L1657" s="835">
        <v>154.36000000000001</v>
      </c>
      <c r="M1657" s="835">
        <v>1389.2400000000002</v>
      </c>
      <c r="N1657" s="832">
        <v>9</v>
      </c>
      <c r="O1657" s="836">
        <v>8</v>
      </c>
      <c r="P1657" s="835">
        <v>771.80000000000007</v>
      </c>
      <c r="Q1657" s="837">
        <v>0.55555555555555547</v>
      </c>
      <c r="R1657" s="832">
        <v>5</v>
      </c>
      <c r="S1657" s="837">
        <v>0.55555555555555558</v>
      </c>
      <c r="T1657" s="836">
        <v>4</v>
      </c>
      <c r="U1657" s="838">
        <v>0.5</v>
      </c>
    </row>
    <row r="1658" spans="1:21" ht="14.4" customHeight="1" x14ac:dyDescent="0.3">
      <c r="A1658" s="831">
        <v>13</v>
      </c>
      <c r="B1658" s="832" t="s">
        <v>1462</v>
      </c>
      <c r="C1658" s="832" t="s">
        <v>1472</v>
      </c>
      <c r="D1658" s="833" t="s">
        <v>2868</v>
      </c>
      <c r="E1658" s="834" t="s">
        <v>1490</v>
      </c>
      <c r="F1658" s="832" t="s">
        <v>1463</v>
      </c>
      <c r="G1658" s="832" t="s">
        <v>1714</v>
      </c>
      <c r="H1658" s="832" t="s">
        <v>577</v>
      </c>
      <c r="I1658" s="832" t="s">
        <v>1718</v>
      </c>
      <c r="J1658" s="832" t="s">
        <v>1719</v>
      </c>
      <c r="K1658" s="832" t="s">
        <v>1720</v>
      </c>
      <c r="L1658" s="835">
        <v>75.73</v>
      </c>
      <c r="M1658" s="835">
        <v>75.73</v>
      </c>
      <c r="N1658" s="832">
        <v>1</v>
      </c>
      <c r="O1658" s="836">
        <v>0.5</v>
      </c>
      <c r="P1658" s="835">
        <v>75.73</v>
      </c>
      <c r="Q1658" s="837">
        <v>1</v>
      </c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13</v>
      </c>
      <c r="B1659" s="832" t="s">
        <v>1462</v>
      </c>
      <c r="C1659" s="832" t="s">
        <v>1472</v>
      </c>
      <c r="D1659" s="833" t="s">
        <v>2868</v>
      </c>
      <c r="E1659" s="834" t="s">
        <v>1490</v>
      </c>
      <c r="F1659" s="832" t="s">
        <v>1463</v>
      </c>
      <c r="G1659" s="832" t="s">
        <v>1714</v>
      </c>
      <c r="H1659" s="832" t="s">
        <v>612</v>
      </c>
      <c r="I1659" s="832" t="s">
        <v>2226</v>
      </c>
      <c r="J1659" s="832" t="s">
        <v>2227</v>
      </c>
      <c r="K1659" s="832" t="s">
        <v>2228</v>
      </c>
      <c r="L1659" s="835">
        <v>111.22</v>
      </c>
      <c r="M1659" s="835">
        <v>222.44</v>
      </c>
      <c r="N1659" s="832">
        <v>2</v>
      </c>
      <c r="O1659" s="836">
        <v>2</v>
      </c>
      <c r="P1659" s="835">
        <v>222.44</v>
      </c>
      <c r="Q1659" s="837">
        <v>1</v>
      </c>
      <c r="R1659" s="832">
        <v>2</v>
      </c>
      <c r="S1659" s="837">
        <v>1</v>
      </c>
      <c r="T1659" s="836">
        <v>2</v>
      </c>
      <c r="U1659" s="838">
        <v>1</v>
      </c>
    </row>
    <row r="1660" spans="1:21" ht="14.4" customHeight="1" x14ac:dyDescent="0.3">
      <c r="A1660" s="831">
        <v>13</v>
      </c>
      <c r="B1660" s="832" t="s">
        <v>1462</v>
      </c>
      <c r="C1660" s="832" t="s">
        <v>1472</v>
      </c>
      <c r="D1660" s="833" t="s">
        <v>2868</v>
      </c>
      <c r="E1660" s="834" t="s">
        <v>1490</v>
      </c>
      <c r="F1660" s="832" t="s">
        <v>1463</v>
      </c>
      <c r="G1660" s="832" t="s">
        <v>1714</v>
      </c>
      <c r="H1660" s="832" t="s">
        <v>612</v>
      </c>
      <c r="I1660" s="832" t="s">
        <v>1721</v>
      </c>
      <c r="J1660" s="832" t="s">
        <v>1722</v>
      </c>
      <c r="K1660" s="832" t="s">
        <v>1723</v>
      </c>
      <c r="L1660" s="835">
        <v>149.52000000000001</v>
      </c>
      <c r="M1660" s="835">
        <v>448.56000000000006</v>
      </c>
      <c r="N1660" s="832">
        <v>3</v>
      </c>
      <c r="O1660" s="836">
        <v>1.5</v>
      </c>
      <c r="P1660" s="835">
        <v>448.56000000000006</v>
      </c>
      <c r="Q1660" s="837">
        <v>1</v>
      </c>
      <c r="R1660" s="832">
        <v>3</v>
      </c>
      <c r="S1660" s="837">
        <v>1</v>
      </c>
      <c r="T1660" s="836">
        <v>1.5</v>
      </c>
      <c r="U1660" s="838">
        <v>1</v>
      </c>
    </row>
    <row r="1661" spans="1:21" ht="14.4" customHeight="1" x14ac:dyDescent="0.3">
      <c r="A1661" s="831">
        <v>13</v>
      </c>
      <c r="B1661" s="832" t="s">
        <v>1462</v>
      </c>
      <c r="C1661" s="832" t="s">
        <v>1472</v>
      </c>
      <c r="D1661" s="833" t="s">
        <v>2868</v>
      </c>
      <c r="E1661" s="834" t="s">
        <v>1490</v>
      </c>
      <c r="F1661" s="832" t="s">
        <v>1463</v>
      </c>
      <c r="G1661" s="832" t="s">
        <v>1714</v>
      </c>
      <c r="H1661" s="832" t="s">
        <v>612</v>
      </c>
      <c r="I1661" s="832" t="s">
        <v>1724</v>
      </c>
      <c r="J1661" s="832" t="s">
        <v>1725</v>
      </c>
      <c r="K1661" s="832" t="s">
        <v>1726</v>
      </c>
      <c r="L1661" s="835">
        <v>75.73</v>
      </c>
      <c r="M1661" s="835">
        <v>1590.3300000000002</v>
      </c>
      <c r="N1661" s="832">
        <v>21</v>
      </c>
      <c r="O1661" s="836">
        <v>15</v>
      </c>
      <c r="P1661" s="835">
        <v>1363.14</v>
      </c>
      <c r="Q1661" s="837">
        <v>0.8571428571428571</v>
      </c>
      <c r="R1661" s="832">
        <v>18</v>
      </c>
      <c r="S1661" s="837">
        <v>0.8571428571428571</v>
      </c>
      <c r="T1661" s="836">
        <v>12.5</v>
      </c>
      <c r="U1661" s="838">
        <v>0.83333333333333337</v>
      </c>
    </row>
    <row r="1662" spans="1:21" ht="14.4" customHeight="1" x14ac:dyDescent="0.3">
      <c r="A1662" s="831">
        <v>13</v>
      </c>
      <c r="B1662" s="832" t="s">
        <v>1462</v>
      </c>
      <c r="C1662" s="832" t="s">
        <v>1472</v>
      </c>
      <c r="D1662" s="833" t="s">
        <v>2868</v>
      </c>
      <c r="E1662" s="834" t="s">
        <v>1490</v>
      </c>
      <c r="F1662" s="832" t="s">
        <v>1463</v>
      </c>
      <c r="G1662" s="832" t="s">
        <v>1714</v>
      </c>
      <c r="H1662" s="832" t="s">
        <v>612</v>
      </c>
      <c r="I1662" s="832" t="s">
        <v>1306</v>
      </c>
      <c r="J1662" s="832" t="s">
        <v>1029</v>
      </c>
      <c r="K1662" s="832" t="s">
        <v>1307</v>
      </c>
      <c r="L1662" s="835">
        <v>225.06</v>
      </c>
      <c r="M1662" s="835">
        <v>7877.1000000000031</v>
      </c>
      <c r="N1662" s="832">
        <v>35</v>
      </c>
      <c r="O1662" s="836">
        <v>30</v>
      </c>
      <c r="P1662" s="835">
        <v>6526.7400000000034</v>
      </c>
      <c r="Q1662" s="837">
        <v>0.82857142857142863</v>
      </c>
      <c r="R1662" s="832">
        <v>29</v>
      </c>
      <c r="S1662" s="837">
        <v>0.82857142857142863</v>
      </c>
      <c r="T1662" s="836">
        <v>24</v>
      </c>
      <c r="U1662" s="838">
        <v>0.8</v>
      </c>
    </row>
    <row r="1663" spans="1:21" ht="14.4" customHeight="1" x14ac:dyDescent="0.3">
      <c r="A1663" s="831">
        <v>13</v>
      </c>
      <c r="B1663" s="832" t="s">
        <v>1462</v>
      </c>
      <c r="C1663" s="832" t="s">
        <v>1472</v>
      </c>
      <c r="D1663" s="833" t="s">
        <v>2868</v>
      </c>
      <c r="E1663" s="834" t="s">
        <v>1490</v>
      </c>
      <c r="F1663" s="832" t="s">
        <v>1463</v>
      </c>
      <c r="G1663" s="832" t="s">
        <v>1714</v>
      </c>
      <c r="H1663" s="832" t="s">
        <v>577</v>
      </c>
      <c r="I1663" s="832" t="s">
        <v>2297</v>
      </c>
      <c r="J1663" s="832" t="s">
        <v>1029</v>
      </c>
      <c r="K1663" s="832" t="s">
        <v>1309</v>
      </c>
      <c r="L1663" s="835">
        <v>154.36000000000001</v>
      </c>
      <c r="M1663" s="835">
        <v>463.08000000000004</v>
      </c>
      <c r="N1663" s="832">
        <v>3</v>
      </c>
      <c r="O1663" s="836">
        <v>2.5</v>
      </c>
      <c r="P1663" s="835">
        <v>463.08000000000004</v>
      </c>
      <c r="Q1663" s="837">
        <v>1</v>
      </c>
      <c r="R1663" s="832">
        <v>3</v>
      </c>
      <c r="S1663" s="837">
        <v>1</v>
      </c>
      <c r="T1663" s="836">
        <v>2.5</v>
      </c>
      <c r="U1663" s="838">
        <v>1</v>
      </c>
    </row>
    <row r="1664" spans="1:21" ht="14.4" customHeight="1" x14ac:dyDescent="0.3">
      <c r="A1664" s="831">
        <v>13</v>
      </c>
      <c r="B1664" s="832" t="s">
        <v>1462</v>
      </c>
      <c r="C1664" s="832" t="s">
        <v>1472</v>
      </c>
      <c r="D1664" s="833" t="s">
        <v>2868</v>
      </c>
      <c r="E1664" s="834" t="s">
        <v>1493</v>
      </c>
      <c r="F1664" s="832" t="s">
        <v>1463</v>
      </c>
      <c r="G1664" s="832" t="s">
        <v>1714</v>
      </c>
      <c r="H1664" s="832" t="s">
        <v>612</v>
      </c>
      <c r="I1664" s="832" t="s">
        <v>1308</v>
      </c>
      <c r="J1664" s="832" t="s">
        <v>1029</v>
      </c>
      <c r="K1664" s="832" t="s">
        <v>1309</v>
      </c>
      <c r="L1664" s="835">
        <v>154.36000000000001</v>
      </c>
      <c r="M1664" s="835">
        <v>154.36000000000001</v>
      </c>
      <c r="N1664" s="832">
        <v>1</v>
      </c>
      <c r="O1664" s="836">
        <v>1</v>
      </c>
      <c r="P1664" s="835">
        <v>154.36000000000001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13</v>
      </c>
      <c r="B1665" s="832" t="s">
        <v>1462</v>
      </c>
      <c r="C1665" s="832" t="s">
        <v>1472</v>
      </c>
      <c r="D1665" s="833" t="s">
        <v>2868</v>
      </c>
      <c r="E1665" s="834" t="s">
        <v>1494</v>
      </c>
      <c r="F1665" s="832" t="s">
        <v>1463</v>
      </c>
      <c r="G1665" s="832" t="s">
        <v>2766</v>
      </c>
      <c r="H1665" s="832" t="s">
        <v>577</v>
      </c>
      <c r="I1665" s="832" t="s">
        <v>2782</v>
      </c>
      <c r="J1665" s="832" t="s">
        <v>2783</v>
      </c>
      <c r="K1665" s="832" t="s">
        <v>2784</v>
      </c>
      <c r="L1665" s="835">
        <v>19.75</v>
      </c>
      <c r="M1665" s="835">
        <v>98.75</v>
      </c>
      <c r="N1665" s="832">
        <v>5</v>
      </c>
      <c r="O1665" s="836">
        <v>3</v>
      </c>
      <c r="P1665" s="835">
        <v>98.75</v>
      </c>
      <c r="Q1665" s="837">
        <v>1</v>
      </c>
      <c r="R1665" s="832">
        <v>5</v>
      </c>
      <c r="S1665" s="837">
        <v>1</v>
      </c>
      <c r="T1665" s="836">
        <v>3</v>
      </c>
      <c r="U1665" s="838">
        <v>1</v>
      </c>
    </row>
    <row r="1666" spans="1:21" ht="14.4" customHeight="1" x14ac:dyDescent="0.3">
      <c r="A1666" s="831">
        <v>13</v>
      </c>
      <c r="B1666" s="832" t="s">
        <v>1462</v>
      </c>
      <c r="C1666" s="832" t="s">
        <v>1472</v>
      </c>
      <c r="D1666" s="833" t="s">
        <v>2868</v>
      </c>
      <c r="E1666" s="834" t="s">
        <v>1494</v>
      </c>
      <c r="F1666" s="832" t="s">
        <v>1463</v>
      </c>
      <c r="G1666" s="832" t="s">
        <v>1501</v>
      </c>
      <c r="H1666" s="832" t="s">
        <v>577</v>
      </c>
      <c r="I1666" s="832" t="s">
        <v>1502</v>
      </c>
      <c r="J1666" s="832" t="s">
        <v>1503</v>
      </c>
      <c r="K1666" s="832" t="s">
        <v>1504</v>
      </c>
      <c r="L1666" s="835">
        <v>57.76</v>
      </c>
      <c r="M1666" s="835">
        <v>1501.76</v>
      </c>
      <c r="N1666" s="832">
        <v>26</v>
      </c>
      <c r="O1666" s="836">
        <v>25.5</v>
      </c>
      <c r="P1666" s="835">
        <v>1270.72</v>
      </c>
      <c r="Q1666" s="837">
        <v>0.84615384615384615</v>
      </c>
      <c r="R1666" s="832">
        <v>22</v>
      </c>
      <c r="S1666" s="837">
        <v>0.84615384615384615</v>
      </c>
      <c r="T1666" s="836">
        <v>21.5</v>
      </c>
      <c r="U1666" s="838">
        <v>0.84313725490196079</v>
      </c>
    </row>
    <row r="1667" spans="1:21" ht="14.4" customHeight="1" x14ac:dyDescent="0.3">
      <c r="A1667" s="831">
        <v>13</v>
      </c>
      <c r="B1667" s="832" t="s">
        <v>1462</v>
      </c>
      <c r="C1667" s="832" t="s">
        <v>1472</v>
      </c>
      <c r="D1667" s="833" t="s">
        <v>2868</v>
      </c>
      <c r="E1667" s="834" t="s">
        <v>1494</v>
      </c>
      <c r="F1667" s="832" t="s">
        <v>1463</v>
      </c>
      <c r="G1667" s="832" t="s">
        <v>1520</v>
      </c>
      <c r="H1667" s="832" t="s">
        <v>577</v>
      </c>
      <c r="I1667" s="832" t="s">
        <v>1521</v>
      </c>
      <c r="J1667" s="832" t="s">
        <v>1522</v>
      </c>
      <c r="K1667" s="832" t="s">
        <v>1523</v>
      </c>
      <c r="L1667" s="835">
        <v>36.76</v>
      </c>
      <c r="M1667" s="835">
        <v>73.52</v>
      </c>
      <c r="N1667" s="832">
        <v>2</v>
      </c>
      <c r="O1667" s="836">
        <v>1</v>
      </c>
      <c r="P1667" s="835">
        <v>73.52</v>
      </c>
      <c r="Q1667" s="837">
        <v>1</v>
      </c>
      <c r="R1667" s="832">
        <v>2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13</v>
      </c>
      <c r="B1668" s="832" t="s">
        <v>1462</v>
      </c>
      <c r="C1668" s="832" t="s">
        <v>1472</v>
      </c>
      <c r="D1668" s="833" t="s">
        <v>2868</v>
      </c>
      <c r="E1668" s="834" t="s">
        <v>1494</v>
      </c>
      <c r="F1668" s="832" t="s">
        <v>1463</v>
      </c>
      <c r="G1668" s="832" t="s">
        <v>1520</v>
      </c>
      <c r="H1668" s="832" t="s">
        <v>577</v>
      </c>
      <c r="I1668" s="832" t="s">
        <v>2342</v>
      </c>
      <c r="J1668" s="832" t="s">
        <v>2343</v>
      </c>
      <c r="K1668" s="832" t="s">
        <v>2344</v>
      </c>
      <c r="L1668" s="835">
        <v>25.06</v>
      </c>
      <c r="M1668" s="835">
        <v>100.24</v>
      </c>
      <c r="N1668" s="832">
        <v>4</v>
      </c>
      <c r="O1668" s="836">
        <v>2.5</v>
      </c>
      <c r="P1668" s="835">
        <v>25.06</v>
      </c>
      <c r="Q1668" s="837">
        <v>0.25</v>
      </c>
      <c r="R1668" s="832">
        <v>1</v>
      </c>
      <c r="S1668" s="837">
        <v>0.25</v>
      </c>
      <c r="T1668" s="836">
        <v>0.5</v>
      </c>
      <c r="U1668" s="838">
        <v>0.2</v>
      </c>
    </row>
    <row r="1669" spans="1:21" ht="14.4" customHeight="1" x14ac:dyDescent="0.3">
      <c r="A1669" s="831">
        <v>13</v>
      </c>
      <c r="B1669" s="832" t="s">
        <v>1462</v>
      </c>
      <c r="C1669" s="832" t="s">
        <v>1472</v>
      </c>
      <c r="D1669" s="833" t="s">
        <v>2868</v>
      </c>
      <c r="E1669" s="834" t="s">
        <v>1494</v>
      </c>
      <c r="F1669" s="832" t="s">
        <v>1463</v>
      </c>
      <c r="G1669" s="832" t="s">
        <v>1524</v>
      </c>
      <c r="H1669" s="832" t="s">
        <v>612</v>
      </c>
      <c r="I1669" s="832" t="s">
        <v>1525</v>
      </c>
      <c r="J1669" s="832" t="s">
        <v>1526</v>
      </c>
      <c r="K1669" s="832" t="s">
        <v>1527</v>
      </c>
      <c r="L1669" s="835">
        <v>103.8</v>
      </c>
      <c r="M1669" s="835">
        <v>103.8</v>
      </c>
      <c r="N1669" s="832">
        <v>1</v>
      </c>
      <c r="O1669" s="836">
        <v>1</v>
      </c>
      <c r="P1669" s="835">
        <v>103.8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13</v>
      </c>
      <c r="B1670" s="832" t="s">
        <v>1462</v>
      </c>
      <c r="C1670" s="832" t="s">
        <v>1472</v>
      </c>
      <c r="D1670" s="833" t="s">
        <v>2868</v>
      </c>
      <c r="E1670" s="834" t="s">
        <v>1494</v>
      </c>
      <c r="F1670" s="832" t="s">
        <v>1463</v>
      </c>
      <c r="G1670" s="832" t="s">
        <v>1546</v>
      </c>
      <c r="H1670" s="832" t="s">
        <v>577</v>
      </c>
      <c r="I1670" s="832" t="s">
        <v>1739</v>
      </c>
      <c r="J1670" s="832" t="s">
        <v>1740</v>
      </c>
      <c r="K1670" s="832" t="s">
        <v>1044</v>
      </c>
      <c r="L1670" s="835">
        <v>170.52</v>
      </c>
      <c r="M1670" s="835">
        <v>3921.96</v>
      </c>
      <c r="N1670" s="832">
        <v>23</v>
      </c>
      <c r="O1670" s="836">
        <v>13.5</v>
      </c>
      <c r="P1670" s="835">
        <v>3410.4</v>
      </c>
      <c r="Q1670" s="837">
        <v>0.86956521739130432</v>
      </c>
      <c r="R1670" s="832">
        <v>20</v>
      </c>
      <c r="S1670" s="837">
        <v>0.86956521739130432</v>
      </c>
      <c r="T1670" s="836">
        <v>11.5</v>
      </c>
      <c r="U1670" s="838">
        <v>0.85185185185185186</v>
      </c>
    </row>
    <row r="1671" spans="1:21" ht="14.4" customHeight="1" x14ac:dyDescent="0.3">
      <c r="A1671" s="831">
        <v>13</v>
      </c>
      <c r="B1671" s="832" t="s">
        <v>1462</v>
      </c>
      <c r="C1671" s="832" t="s">
        <v>1472</v>
      </c>
      <c r="D1671" s="833" t="s">
        <v>2868</v>
      </c>
      <c r="E1671" s="834" t="s">
        <v>1494</v>
      </c>
      <c r="F1671" s="832" t="s">
        <v>1463</v>
      </c>
      <c r="G1671" s="832" t="s">
        <v>1546</v>
      </c>
      <c r="H1671" s="832" t="s">
        <v>577</v>
      </c>
      <c r="I1671" s="832" t="s">
        <v>1547</v>
      </c>
      <c r="J1671" s="832" t="s">
        <v>1548</v>
      </c>
      <c r="K1671" s="832" t="s">
        <v>1549</v>
      </c>
      <c r="L1671" s="835">
        <v>102.31</v>
      </c>
      <c r="M1671" s="835">
        <v>306.93</v>
      </c>
      <c r="N1671" s="832">
        <v>3</v>
      </c>
      <c r="O1671" s="836">
        <v>1.5</v>
      </c>
      <c r="P1671" s="835">
        <v>102.31</v>
      </c>
      <c r="Q1671" s="837">
        <v>0.33333333333333331</v>
      </c>
      <c r="R1671" s="832">
        <v>1</v>
      </c>
      <c r="S1671" s="837">
        <v>0.33333333333333331</v>
      </c>
      <c r="T1671" s="836">
        <v>0.5</v>
      </c>
      <c r="U1671" s="838">
        <v>0.33333333333333331</v>
      </c>
    </row>
    <row r="1672" spans="1:21" ht="14.4" customHeight="1" x14ac:dyDescent="0.3">
      <c r="A1672" s="831">
        <v>13</v>
      </c>
      <c r="B1672" s="832" t="s">
        <v>1462</v>
      </c>
      <c r="C1672" s="832" t="s">
        <v>1472</v>
      </c>
      <c r="D1672" s="833" t="s">
        <v>2868</v>
      </c>
      <c r="E1672" s="834" t="s">
        <v>1494</v>
      </c>
      <c r="F1672" s="832" t="s">
        <v>1463</v>
      </c>
      <c r="G1672" s="832" t="s">
        <v>1566</v>
      </c>
      <c r="H1672" s="832" t="s">
        <v>577</v>
      </c>
      <c r="I1672" s="832" t="s">
        <v>1567</v>
      </c>
      <c r="J1672" s="832" t="s">
        <v>1568</v>
      </c>
      <c r="K1672" s="832" t="s">
        <v>674</v>
      </c>
      <c r="L1672" s="835">
        <v>75.819999999999993</v>
      </c>
      <c r="M1672" s="835">
        <v>303.27999999999997</v>
      </c>
      <c r="N1672" s="832">
        <v>4</v>
      </c>
      <c r="O1672" s="836">
        <v>3</v>
      </c>
      <c r="P1672" s="835">
        <v>227.45999999999998</v>
      </c>
      <c r="Q1672" s="837">
        <v>0.75</v>
      </c>
      <c r="R1672" s="832">
        <v>3</v>
      </c>
      <c r="S1672" s="837">
        <v>0.75</v>
      </c>
      <c r="T1672" s="836">
        <v>2.5</v>
      </c>
      <c r="U1672" s="838">
        <v>0.83333333333333337</v>
      </c>
    </row>
    <row r="1673" spans="1:21" ht="14.4" customHeight="1" x14ac:dyDescent="0.3">
      <c r="A1673" s="831">
        <v>13</v>
      </c>
      <c r="B1673" s="832" t="s">
        <v>1462</v>
      </c>
      <c r="C1673" s="832" t="s">
        <v>1472</v>
      </c>
      <c r="D1673" s="833" t="s">
        <v>2868</v>
      </c>
      <c r="E1673" s="834" t="s">
        <v>1494</v>
      </c>
      <c r="F1673" s="832" t="s">
        <v>1463</v>
      </c>
      <c r="G1673" s="832" t="s">
        <v>1573</v>
      </c>
      <c r="H1673" s="832" t="s">
        <v>612</v>
      </c>
      <c r="I1673" s="832" t="s">
        <v>1574</v>
      </c>
      <c r="J1673" s="832" t="s">
        <v>1575</v>
      </c>
      <c r="K1673" s="832" t="s">
        <v>1576</v>
      </c>
      <c r="L1673" s="835">
        <v>19.59</v>
      </c>
      <c r="M1673" s="835">
        <v>548.51999999999987</v>
      </c>
      <c r="N1673" s="832">
        <v>28</v>
      </c>
      <c r="O1673" s="836">
        <v>19</v>
      </c>
      <c r="P1673" s="835">
        <v>372.20999999999987</v>
      </c>
      <c r="Q1673" s="837">
        <v>0.67857142857142849</v>
      </c>
      <c r="R1673" s="832">
        <v>19</v>
      </c>
      <c r="S1673" s="837">
        <v>0.6785714285714286</v>
      </c>
      <c r="T1673" s="836">
        <v>12.5</v>
      </c>
      <c r="U1673" s="838">
        <v>0.65789473684210531</v>
      </c>
    </row>
    <row r="1674" spans="1:21" ht="14.4" customHeight="1" x14ac:dyDescent="0.3">
      <c r="A1674" s="831">
        <v>13</v>
      </c>
      <c r="B1674" s="832" t="s">
        <v>1462</v>
      </c>
      <c r="C1674" s="832" t="s">
        <v>1472</v>
      </c>
      <c r="D1674" s="833" t="s">
        <v>2868</v>
      </c>
      <c r="E1674" s="834" t="s">
        <v>1494</v>
      </c>
      <c r="F1674" s="832" t="s">
        <v>1463</v>
      </c>
      <c r="G1674" s="832" t="s">
        <v>1573</v>
      </c>
      <c r="H1674" s="832" t="s">
        <v>577</v>
      </c>
      <c r="I1674" s="832" t="s">
        <v>2785</v>
      </c>
      <c r="J1674" s="832" t="s">
        <v>1583</v>
      </c>
      <c r="K1674" s="832" t="s">
        <v>1576</v>
      </c>
      <c r="L1674" s="835">
        <v>19.59</v>
      </c>
      <c r="M1674" s="835">
        <v>19.59</v>
      </c>
      <c r="N1674" s="832">
        <v>1</v>
      </c>
      <c r="O1674" s="836">
        <v>0.5</v>
      </c>
      <c r="P1674" s="835">
        <v>19.59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13</v>
      </c>
      <c r="B1675" s="832" t="s">
        <v>1462</v>
      </c>
      <c r="C1675" s="832" t="s">
        <v>1472</v>
      </c>
      <c r="D1675" s="833" t="s">
        <v>2868</v>
      </c>
      <c r="E1675" s="834" t="s">
        <v>1494</v>
      </c>
      <c r="F1675" s="832" t="s">
        <v>1463</v>
      </c>
      <c r="G1675" s="832" t="s">
        <v>1573</v>
      </c>
      <c r="H1675" s="832" t="s">
        <v>577</v>
      </c>
      <c r="I1675" s="832" t="s">
        <v>2035</v>
      </c>
      <c r="J1675" s="832" t="s">
        <v>1583</v>
      </c>
      <c r="K1675" s="832" t="s">
        <v>1581</v>
      </c>
      <c r="L1675" s="835">
        <v>176.32</v>
      </c>
      <c r="M1675" s="835">
        <v>176.32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13</v>
      </c>
      <c r="B1676" s="832" t="s">
        <v>1462</v>
      </c>
      <c r="C1676" s="832" t="s">
        <v>1472</v>
      </c>
      <c r="D1676" s="833" t="s">
        <v>2868</v>
      </c>
      <c r="E1676" s="834" t="s">
        <v>1494</v>
      </c>
      <c r="F1676" s="832" t="s">
        <v>1463</v>
      </c>
      <c r="G1676" s="832" t="s">
        <v>1573</v>
      </c>
      <c r="H1676" s="832" t="s">
        <v>577</v>
      </c>
      <c r="I1676" s="832" t="s">
        <v>1582</v>
      </c>
      <c r="J1676" s="832" t="s">
        <v>1583</v>
      </c>
      <c r="K1676" s="832" t="s">
        <v>1584</v>
      </c>
      <c r="L1676" s="835">
        <v>29.39</v>
      </c>
      <c r="M1676" s="835">
        <v>29.39</v>
      </c>
      <c r="N1676" s="832">
        <v>1</v>
      </c>
      <c r="O1676" s="836">
        <v>0.5</v>
      </c>
      <c r="P1676" s="835">
        <v>29.39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13</v>
      </c>
      <c r="B1677" s="832" t="s">
        <v>1462</v>
      </c>
      <c r="C1677" s="832" t="s">
        <v>1472</v>
      </c>
      <c r="D1677" s="833" t="s">
        <v>2868</v>
      </c>
      <c r="E1677" s="834" t="s">
        <v>1494</v>
      </c>
      <c r="F1677" s="832" t="s">
        <v>1463</v>
      </c>
      <c r="G1677" s="832" t="s">
        <v>1573</v>
      </c>
      <c r="H1677" s="832" t="s">
        <v>577</v>
      </c>
      <c r="I1677" s="832" t="s">
        <v>1585</v>
      </c>
      <c r="J1677" s="832" t="s">
        <v>1583</v>
      </c>
      <c r="K1677" s="832" t="s">
        <v>1586</v>
      </c>
      <c r="L1677" s="835">
        <v>11.75</v>
      </c>
      <c r="M1677" s="835">
        <v>23.5</v>
      </c>
      <c r="N1677" s="832">
        <v>2</v>
      </c>
      <c r="O1677" s="836">
        <v>1</v>
      </c>
      <c r="P1677" s="835">
        <v>23.5</v>
      </c>
      <c r="Q1677" s="837">
        <v>1</v>
      </c>
      <c r="R1677" s="832">
        <v>2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13</v>
      </c>
      <c r="B1678" s="832" t="s">
        <v>1462</v>
      </c>
      <c r="C1678" s="832" t="s">
        <v>1472</v>
      </c>
      <c r="D1678" s="833" t="s">
        <v>2868</v>
      </c>
      <c r="E1678" s="834" t="s">
        <v>1494</v>
      </c>
      <c r="F1678" s="832" t="s">
        <v>1463</v>
      </c>
      <c r="G1678" s="832" t="s">
        <v>1573</v>
      </c>
      <c r="H1678" s="832" t="s">
        <v>577</v>
      </c>
      <c r="I1678" s="832" t="s">
        <v>1587</v>
      </c>
      <c r="J1678" s="832" t="s">
        <v>1583</v>
      </c>
      <c r="K1678" s="832" t="s">
        <v>1588</v>
      </c>
      <c r="L1678" s="835">
        <v>23.51</v>
      </c>
      <c r="M1678" s="835">
        <v>23.51</v>
      </c>
      <c r="N1678" s="832">
        <v>1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13</v>
      </c>
      <c r="B1679" s="832" t="s">
        <v>1462</v>
      </c>
      <c r="C1679" s="832" t="s">
        <v>1472</v>
      </c>
      <c r="D1679" s="833" t="s">
        <v>2868</v>
      </c>
      <c r="E1679" s="834" t="s">
        <v>1494</v>
      </c>
      <c r="F1679" s="832" t="s">
        <v>1463</v>
      </c>
      <c r="G1679" s="832" t="s">
        <v>1573</v>
      </c>
      <c r="H1679" s="832" t="s">
        <v>577</v>
      </c>
      <c r="I1679" s="832" t="s">
        <v>2351</v>
      </c>
      <c r="J1679" s="832" t="s">
        <v>1583</v>
      </c>
      <c r="K1679" s="832" t="s">
        <v>2352</v>
      </c>
      <c r="L1679" s="835">
        <v>58.77</v>
      </c>
      <c r="M1679" s="835">
        <v>58.77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13</v>
      </c>
      <c r="B1680" s="832" t="s">
        <v>1462</v>
      </c>
      <c r="C1680" s="832" t="s">
        <v>1472</v>
      </c>
      <c r="D1680" s="833" t="s">
        <v>2868</v>
      </c>
      <c r="E1680" s="834" t="s">
        <v>1494</v>
      </c>
      <c r="F1680" s="832" t="s">
        <v>1463</v>
      </c>
      <c r="G1680" s="832" t="s">
        <v>1589</v>
      </c>
      <c r="H1680" s="832" t="s">
        <v>577</v>
      </c>
      <c r="I1680" s="832" t="s">
        <v>1590</v>
      </c>
      <c r="J1680" s="832" t="s">
        <v>1591</v>
      </c>
      <c r="K1680" s="832" t="s">
        <v>1592</v>
      </c>
      <c r="L1680" s="835">
        <v>0</v>
      </c>
      <c r="M1680" s="835">
        <v>0</v>
      </c>
      <c r="N1680" s="832">
        <v>24</v>
      </c>
      <c r="O1680" s="836">
        <v>24</v>
      </c>
      <c r="P1680" s="835">
        <v>0</v>
      </c>
      <c r="Q1680" s="837"/>
      <c r="R1680" s="832">
        <v>21</v>
      </c>
      <c r="S1680" s="837">
        <v>0.875</v>
      </c>
      <c r="T1680" s="836">
        <v>21</v>
      </c>
      <c r="U1680" s="838">
        <v>0.875</v>
      </c>
    </row>
    <row r="1681" spans="1:21" ht="14.4" customHeight="1" x14ac:dyDescent="0.3">
      <c r="A1681" s="831">
        <v>13</v>
      </c>
      <c r="B1681" s="832" t="s">
        <v>1462</v>
      </c>
      <c r="C1681" s="832" t="s">
        <v>1472</v>
      </c>
      <c r="D1681" s="833" t="s">
        <v>2868</v>
      </c>
      <c r="E1681" s="834" t="s">
        <v>1494</v>
      </c>
      <c r="F1681" s="832" t="s">
        <v>1463</v>
      </c>
      <c r="G1681" s="832" t="s">
        <v>1589</v>
      </c>
      <c r="H1681" s="832" t="s">
        <v>577</v>
      </c>
      <c r="I1681" s="832" t="s">
        <v>1593</v>
      </c>
      <c r="J1681" s="832" t="s">
        <v>852</v>
      </c>
      <c r="K1681" s="832" t="s">
        <v>639</v>
      </c>
      <c r="L1681" s="835">
        <v>42.05</v>
      </c>
      <c r="M1681" s="835">
        <v>462.55</v>
      </c>
      <c r="N1681" s="832">
        <v>11</v>
      </c>
      <c r="O1681" s="836">
        <v>10</v>
      </c>
      <c r="P1681" s="835">
        <v>294.35000000000002</v>
      </c>
      <c r="Q1681" s="837">
        <v>0.63636363636363635</v>
      </c>
      <c r="R1681" s="832">
        <v>7</v>
      </c>
      <c r="S1681" s="837">
        <v>0.63636363636363635</v>
      </c>
      <c r="T1681" s="836">
        <v>6</v>
      </c>
      <c r="U1681" s="838">
        <v>0.6</v>
      </c>
    </row>
    <row r="1682" spans="1:21" ht="14.4" customHeight="1" x14ac:dyDescent="0.3">
      <c r="A1682" s="831">
        <v>13</v>
      </c>
      <c r="B1682" s="832" t="s">
        <v>1462</v>
      </c>
      <c r="C1682" s="832" t="s">
        <v>1472</v>
      </c>
      <c r="D1682" s="833" t="s">
        <v>2868</v>
      </c>
      <c r="E1682" s="834" t="s">
        <v>1494</v>
      </c>
      <c r="F1682" s="832" t="s">
        <v>1463</v>
      </c>
      <c r="G1682" s="832" t="s">
        <v>1614</v>
      </c>
      <c r="H1682" s="832" t="s">
        <v>577</v>
      </c>
      <c r="I1682" s="832" t="s">
        <v>2355</v>
      </c>
      <c r="J1682" s="832" t="s">
        <v>2356</v>
      </c>
      <c r="K1682" s="832" t="s">
        <v>2357</v>
      </c>
      <c r="L1682" s="835">
        <v>46.99</v>
      </c>
      <c r="M1682" s="835">
        <v>46.99</v>
      </c>
      <c r="N1682" s="832">
        <v>1</v>
      </c>
      <c r="O1682" s="836">
        <v>1</v>
      </c>
      <c r="P1682" s="835">
        <v>46.99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13</v>
      </c>
      <c r="B1683" s="832" t="s">
        <v>1462</v>
      </c>
      <c r="C1683" s="832" t="s">
        <v>1472</v>
      </c>
      <c r="D1683" s="833" t="s">
        <v>2868</v>
      </c>
      <c r="E1683" s="834" t="s">
        <v>1494</v>
      </c>
      <c r="F1683" s="832" t="s">
        <v>1463</v>
      </c>
      <c r="G1683" s="832" t="s">
        <v>1614</v>
      </c>
      <c r="H1683" s="832" t="s">
        <v>577</v>
      </c>
      <c r="I1683" s="832" t="s">
        <v>1615</v>
      </c>
      <c r="J1683" s="832" t="s">
        <v>1616</v>
      </c>
      <c r="K1683" s="832" t="s">
        <v>1617</v>
      </c>
      <c r="L1683" s="835">
        <v>93.98</v>
      </c>
      <c r="M1683" s="835">
        <v>187.96</v>
      </c>
      <c r="N1683" s="832">
        <v>2</v>
      </c>
      <c r="O1683" s="836">
        <v>2</v>
      </c>
      <c r="P1683" s="835">
        <v>93.98</v>
      </c>
      <c r="Q1683" s="837">
        <v>0.5</v>
      </c>
      <c r="R1683" s="832">
        <v>1</v>
      </c>
      <c r="S1683" s="837">
        <v>0.5</v>
      </c>
      <c r="T1683" s="836">
        <v>1</v>
      </c>
      <c r="U1683" s="838">
        <v>0.5</v>
      </c>
    </row>
    <row r="1684" spans="1:21" ht="14.4" customHeight="1" x14ac:dyDescent="0.3">
      <c r="A1684" s="831">
        <v>13</v>
      </c>
      <c r="B1684" s="832" t="s">
        <v>1462</v>
      </c>
      <c r="C1684" s="832" t="s">
        <v>1472</v>
      </c>
      <c r="D1684" s="833" t="s">
        <v>2868</v>
      </c>
      <c r="E1684" s="834" t="s">
        <v>1494</v>
      </c>
      <c r="F1684" s="832" t="s">
        <v>1463</v>
      </c>
      <c r="G1684" s="832" t="s">
        <v>1614</v>
      </c>
      <c r="H1684" s="832" t="s">
        <v>577</v>
      </c>
      <c r="I1684" s="832" t="s">
        <v>1886</v>
      </c>
      <c r="J1684" s="832" t="s">
        <v>1619</v>
      </c>
      <c r="K1684" s="832" t="s">
        <v>1620</v>
      </c>
      <c r="L1684" s="835">
        <v>140.96</v>
      </c>
      <c r="M1684" s="835">
        <v>3805.9200000000005</v>
      </c>
      <c r="N1684" s="832">
        <v>27</v>
      </c>
      <c r="O1684" s="836">
        <v>27</v>
      </c>
      <c r="P1684" s="835">
        <v>2960.1600000000003</v>
      </c>
      <c r="Q1684" s="837">
        <v>0.77777777777777779</v>
      </c>
      <c r="R1684" s="832">
        <v>21</v>
      </c>
      <c r="S1684" s="837">
        <v>0.77777777777777779</v>
      </c>
      <c r="T1684" s="836">
        <v>21</v>
      </c>
      <c r="U1684" s="838">
        <v>0.77777777777777779</v>
      </c>
    </row>
    <row r="1685" spans="1:21" ht="14.4" customHeight="1" x14ac:dyDescent="0.3">
      <c r="A1685" s="831">
        <v>13</v>
      </c>
      <c r="B1685" s="832" t="s">
        <v>1462</v>
      </c>
      <c r="C1685" s="832" t="s">
        <v>1472</v>
      </c>
      <c r="D1685" s="833" t="s">
        <v>2868</v>
      </c>
      <c r="E1685" s="834" t="s">
        <v>1494</v>
      </c>
      <c r="F1685" s="832" t="s">
        <v>1463</v>
      </c>
      <c r="G1685" s="832" t="s">
        <v>2044</v>
      </c>
      <c r="H1685" s="832" t="s">
        <v>577</v>
      </c>
      <c r="I1685" s="832" t="s">
        <v>2045</v>
      </c>
      <c r="J1685" s="832" t="s">
        <v>846</v>
      </c>
      <c r="K1685" s="832" t="s">
        <v>2046</v>
      </c>
      <c r="L1685" s="835">
        <v>107.27</v>
      </c>
      <c r="M1685" s="835">
        <v>965.43000000000006</v>
      </c>
      <c r="N1685" s="832">
        <v>9</v>
      </c>
      <c r="O1685" s="836">
        <v>3</v>
      </c>
      <c r="P1685" s="835">
        <v>643.62</v>
      </c>
      <c r="Q1685" s="837">
        <v>0.66666666666666663</v>
      </c>
      <c r="R1685" s="832">
        <v>6</v>
      </c>
      <c r="S1685" s="837">
        <v>0.66666666666666663</v>
      </c>
      <c r="T1685" s="836">
        <v>2</v>
      </c>
      <c r="U1685" s="838">
        <v>0.66666666666666663</v>
      </c>
    </row>
    <row r="1686" spans="1:21" ht="14.4" customHeight="1" x14ac:dyDescent="0.3">
      <c r="A1686" s="831">
        <v>13</v>
      </c>
      <c r="B1686" s="832" t="s">
        <v>1462</v>
      </c>
      <c r="C1686" s="832" t="s">
        <v>1472</v>
      </c>
      <c r="D1686" s="833" t="s">
        <v>2868</v>
      </c>
      <c r="E1686" s="834" t="s">
        <v>1494</v>
      </c>
      <c r="F1686" s="832" t="s">
        <v>1463</v>
      </c>
      <c r="G1686" s="832" t="s">
        <v>1780</v>
      </c>
      <c r="H1686" s="832" t="s">
        <v>577</v>
      </c>
      <c r="I1686" s="832" t="s">
        <v>1781</v>
      </c>
      <c r="J1686" s="832" t="s">
        <v>1782</v>
      </c>
      <c r="K1686" s="832" t="s">
        <v>1783</v>
      </c>
      <c r="L1686" s="835">
        <v>45.03</v>
      </c>
      <c r="M1686" s="835">
        <v>45.03</v>
      </c>
      <c r="N1686" s="832">
        <v>1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13</v>
      </c>
      <c r="B1687" s="832" t="s">
        <v>1462</v>
      </c>
      <c r="C1687" s="832" t="s">
        <v>1472</v>
      </c>
      <c r="D1687" s="833" t="s">
        <v>2868</v>
      </c>
      <c r="E1687" s="834" t="s">
        <v>1494</v>
      </c>
      <c r="F1687" s="832" t="s">
        <v>1463</v>
      </c>
      <c r="G1687" s="832" t="s">
        <v>2192</v>
      </c>
      <c r="H1687" s="832" t="s">
        <v>577</v>
      </c>
      <c r="I1687" s="832" t="s">
        <v>2437</v>
      </c>
      <c r="J1687" s="832" t="s">
        <v>2438</v>
      </c>
      <c r="K1687" s="832" t="s">
        <v>2439</v>
      </c>
      <c r="L1687" s="835">
        <v>347.84</v>
      </c>
      <c r="M1687" s="835">
        <v>347.84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13</v>
      </c>
      <c r="B1688" s="832" t="s">
        <v>1462</v>
      </c>
      <c r="C1688" s="832" t="s">
        <v>1472</v>
      </c>
      <c r="D1688" s="833" t="s">
        <v>2868</v>
      </c>
      <c r="E1688" s="834" t="s">
        <v>1494</v>
      </c>
      <c r="F1688" s="832" t="s">
        <v>1463</v>
      </c>
      <c r="G1688" s="832" t="s">
        <v>1644</v>
      </c>
      <c r="H1688" s="832" t="s">
        <v>577</v>
      </c>
      <c r="I1688" s="832" t="s">
        <v>1898</v>
      </c>
      <c r="J1688" s="832" t="s">
        <v>1899</v>
      </c>
      <c r="K1688" s="832" t="s">
        <v>1646</v>
      </c>
      <c r="L1688" s="835">
        <v>98.75</v>
      </c>
      <c r="M1688" s="835">
        <v>98.75</v>
      </c>
      <c r="N1688" s="832">
        <v>1</v>
      </c>
      <c r="O1688" s="836">
        <v>1</v>
      </c>
      <c r="P1688" s="835">
        <v>98.75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13</v>
      </c>
      <c r="B1689" s="832" t="s">
        <v>1462</v>
      </c>
      <c r="C1689" s="832" t="s">
        <v>1472</v>
      </c>
      <c r="D1689" s="833" t="s">
        <v>2868</v>
      </c>
      <c r="E1689" s="834" t="s">
        <v>1494</v>
      </c>
      <c r="F1689" s="832" t="s">
        <v>1463</v>
      </c>
      <c r="G1689" s="832" t="s">
        <v>1788</v>
      </c>
      <c r="H1689" s="832" t="s">
        <v>577</v>
      </c>
      <c r="I1689" s="832" t="s">
        <v>2200</v>
      </c>
      <c r="J1689" s="832" t="s">
        <v>1790</v>
      </c>
      <c r="K1689" s="832" t="s">
        <v>2201</v>
      </c>
      <c r="L1689" s="835">
        <v>132.97999999999999</v>
      </c>
      <c r="M1689" s="835">
        <v>797.87999999999988</v>
      </c>
      <c r="N1689" s="832">
        <v>6</v>
      </c>
      <c r="O1689" s="836">
        <v>2.5</v>
      </c>
      <c r="P1689" s="835">
        <v>531.91999999999996</v>
      </c>
      <c r="Q1689" s="837">
        <v>0.66666666666666674</v>
      </c>
      <c r="R1689" s="832">
        <v>4</v>
      </c>
      <c r="S1689" s="837">
        <v>0.66666666666666663</v>
      </c>
      <c r="T1689" s="836">
        <v>2</v>
      </c>
      <c r="U1689" s="838">
        <v>0.8</v>
      </c>
    </row>
    <row r="1690" spans="1:21" ht="14.4" customHeight="1" x14ac:dyDescent="0.3">
      <c r="A1690" s="831">
        <v>13</v>
      </c>
      <c r="B1690" s="832" t="s">
        <v>1462</v>
      </c>
      <c r="C1690" s="832" t="s">
        <v>1472</v>
      </c>
      <c r="D1690" s="833" t="s">
        <v>2868</v>
      </c>
      <c r="E1690" s="834" t="s">
        <v>1494</v>
      </c>
      <c r="F1690" s="832" t="s">
        <v>1463</v>
      </c>
      <c r="G1690" s="832" t="s">
        <v>1903</v>
      </c>
      <c r="H1690" s="832" t="s">
        <v>577</v>
      </c>
      <c r="I1690" s="832" t="s">
        <v>1904</v>
      </c>
      <c r="J1690" s="832" t="s">
        <v>1905</v>
      </c>
      <c r="K1690" s="832" t="s">
        <v>1906</v>
      </c>
      <c r="L1690" s="835">
        <v>38.5</v>
      </c>
      <c r="M1690" s="835">
        <v>308</v>
      </c>
      <c r="N1690" s="832">
        <v>8</v>
      </c>
      <c r="O1690" s="836">
        <v>5.5</v>
      </c>
      <c r="P1690" s="835">
        <v>154</v>
      </c>
      <c r="Q1690" s="837">
        <v>0.5</v>
      </c>
      <c r="R1690" s="832">
        <v>4</v>
      </c>
      <c r="S1690" s="837">
        <v>0.5</v>
      </c>
      <c r="T1690" s="836">
        <v>2</v>
      </c>
      <c r="U1690" s="838">
        <v>0.36363636363636365</v>
      </c>
    </row>
    <row r="1691" spans="1:21" ht="14.4" customHeight="1" x14ac:dyDescent="0.3">
      <c r="A1691" s="831">
        <v>13</v>
      </c>
      <c r="B1691" s="832" t="s">
        <v>1462</v>
      </c>
      <c r="C1691" s="832" t="s">
        <v>1472</v>
      </c>
      <c r="D1691" s="833" t="s">
        <v>2868</v>
      </c>
      <c r="E1691" s="834" t="s">
        <v>1494</v>
      </c>
      <c r="F1691" s="832" t="s">
        <v>1463</v>
      </c>
      <c r="G1691" s="832" t="s">
        <v>1903</v>
      </c>
      <c r="H1691" s="832" t="s">
        <v>577</v>
      </c>
      <c r="I1691" s="832" t="s">
        <v>2202</v>
      </c>
      <c r="J1691" s="832" t="s">
        <v>1905</v>
      </c>
      <c r="K1691" s="832" t="s">
        <v>2203</v>
      </c>
      <c r="L1691" s="835">
        <v>73.989999999999995</v>
      </c>
      <c r="M1691" s="835">
        <v>73.989999999999995</v>
      </c>
      <c r="N1691" s="832">
        <v>1</v>
      </c>
      <c r="O1691" s="836">
        <v>0.5</v>
      </c>
      <c r="P1691" s="835">
        <v>73.989999999999995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13</v>
      </c>
      <c r="B1692" s="832" t="s">
        <v>1462</v>
      </c>
      <c r="C1692" s="832" t="s">
        <v>1472</v>
      </c>
      <c r="D1692" s="833" t="s">
        <v>2868</v>
      </c>
      <c r="E1692" s="834" t="s">
        <v>1494</v>
      </c>
      <c r="F1692" s="832" t="s">
        <v>1463</v>
      </c>
      <c r="G1692" s="832" t="s">
        <v>1648</v>
      </c>
      <c r="H1692" s="832" t="s">
        <v>577</v>
      </c>
      <c r="I1692" s="832" t="s">
        <v>1649</v>
      </c>
      <c r="J1692" s="832" t="s">
        <v>892</v>
      </c>
      <c r="K1692" s="832" t="s">
        <v>1650</v>
      </c>
      <c r="L1692" s="835">
        <v>147.85</v>
      </c>
      <c r="M1692" s="835">
        <v>15228.550000000014</v>
      </c>
      <c r="N1692" s="832">
        <v>103</v>
      </c>
      <c r="O1692" s="836">
        <v>98</v>
      </c>
      <c r="P1692" s="835">
        <v>10201.650000000012</v>
      </c>
      <c r="Q1692" s="837">
        <v>0.66990291262135948</v>
      </c>
      <c r="R1692" s="832">
        <v>69</v>
      </c>
      <c r="S1692" s="837">
        <v>0.66990291262135926</v>
      </c>
      <c r="T1692" s="836">
        <v>65</v>
      </c>
      <c r="U1692" s="838">
        <v>0.66326530612244894</v>
      </c>
    </row>
    <row r="1693" spans="1:21" ht="14.4" customHeight="1" x14ac:dyDescent="0.3">
      <c r="A1693" s="831">
        <v>13</v>
      </c>
      <c r="B1693" s="832" t="s">
        <v>1462</v>
      </c>
      <c r="C1693" s="832" t="s">
        <v>1472</v>
      </c>
      <c r="D1693" s="833" t="s">
        <v>2868</v>
      </c>
      <c r="E1693" s="834" t="s">
        <v>1494</v>
      </c>
      <c r="F1693" s="832" t="s">
        <v>1463</v>
      </c>
      <c r="G1693" s="832" t="s">
        <v>2786</v>
      </c>
      <c r="H1693" s="832" t="s">
        <v>577</v>
      </c>
      <c r="I1693" s="832" t="s">
        <v>2787</v>
      </c>
      <c r="J1693" s="832" t="s">
        <v>2788</v>
      </c>
      <c r="K1693" s="832" t="s">
        <v>2789</v>
      </c>
      <c r="L1693" s="835">
        <v>760.22</v>
      </c>
      <c r="M1693" s="835">
        <v>760.22</v>
      </c>
      <c r="N1693" s="832">
        <v>1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13</v>
      </c>
      <c r="B1694" s="832" t="s">
        <v>1462</v>
      </c>
      <c r="C1694" s="832" t="s">
        <v>1472</v>
      </c>
      <c r="D1694" s="833" t="s">
        <v>2868</v>
      </c>
      <c r="E1694" s="834" t="s">
        <v>1494</v>
      </c>
      <c r="F1694" s="832" t="s">
        <v>1463</v>
      </c>
      <c r="G1694" s="832" t="s">
        <v>1651</v>
      </c>
      <c r="H1694" s="832" t="s">
        <v>577</v>
      </c>
      <c r="I1694" s="832" t="s">
        <v>2224</v>
      </c>
      <c r="J1694" s="832" t="s">
        <v>1912</v>
      </c>
      <c r="K1694" s="832" t="s">
        <v>2225</v>
      </c>
      <c r="L1694" s="835">
        <v>39.18</v>
      </c>
      <c r="M1694" s="835">
        <v>39.18</v>
      </c>
      <c r="N1694" s="832">
        <v>1</v>
      </c>
      <c r="O1694" s="836">
        <v>0.5</v>
      </c>
      <c r="P1694" s="835">
        <v>39.18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13</v>
      </c>
      <c r="B1695" s="832" t="s">
        <v>1462</v>
      </c>
      <c r="C1695" s="832" t="s">
        <v>1472</v>
      </c>
      <c r="D1695" s="833" t="s">
        <v>2868</v>
      </c>
      <c r="E1695" s="834" t="s">
        <v>1494</v>
      </c>
      <c r="F1695" s="832" t="s">
        <v>1463</v>
      </c>
      <c r="G1695" s="832" t="s">
        <v>1656</v>
      </c>
      <c r="H1695" s="832" t="s">
        <v>612</v>
      </c>
      <c r="I1695" s="832" t="s">
        <v>1413</v>
      </c>
      <c r="J1695" s="832" t="s">
        <v>1414</v>
      </c>
      <c r="K1695" s="832" t="s">
        <v>1415</v>
      </c>
      <c r="L1695" s="835">
        <v>141.25</v>
      </c>
      <c r="M1695" s="835">
        <v>4378.75</v>
      </c>
      <c r="N1695" s="832">
        <v>31</v>
      </c>
      <c r="O1695" s="836">
        <v>17.5</v>
      </c>
      <c r="P1695" s="835">
        <v>2825</v>
      </c>
      <c r="Q1695" s="837">
        <v>0.64516129032258063</v>
      </c>
      <c r="R1695" s="832">
        <v>20</v>
      </c>
      <c r="S1695" s="837">
        <v>0.64516129032258063</v>
      </c>
      <c r="T1695" s="836">
        <v>12.5</v>
      </c>
      <c r="U1695" s="838">
        <v>0.7142857142857143</v>
      </c>
    </row>
    <row r="1696" spans="1:21" ht="14.4" customHeight="1" x14ac:dyDescent="0.3">
      <c r="A1696" s="831">
        <v>13</v>
      </c>
      <c r="B1696" s="832" t="s">
        <v>1462</v>
      </c>
      <c r="C1696" s="832" t="s">
        <v>1472</v>
      </c>
      <c r="D1696" s="833" t="s">
        <v>2868</v>
      </c>
      <c r="E1696" s="834" t="s">
        <v>1494</v>
      </c>
      <c r="F1696" s="832" t="s">
        <v>1463</v>
      </c>
      <c r="G1696" s="832" t="s">
        <v>1656</v>
      </c>
      <c r="H1696" s="832" t="s">
        <v>577</v>
      </c>
      <c r="I1696" s="832" t="s">
        <v>2276</v>
      </c>
      <c r="J1696" s="832" t="s">
        <v>2277</v>
      </c>
      <c r="K1696" s="832" t="s">
        <v>1926</v>
      </c>
      <c r="L1696" s="835">
        <v>141.25</v>
      </c>
      <c r="M1696" s="835">
        <v>141.25</v>
      </c>
      <c r="N1696" s="832">
        <v>1</v>
      </c>
      <c r="O1696" s="836">
        <v>0.5</v>
      </c>
      <c r="P1696" s="835">
        <v>141.25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13</v>
      </c>
      <c r="B1697" s="832" t="s">
        <v>1462</v>
      </c>
      <c r="C1697" s="832" t="s">
        <v>1472</v>
      </c>
      <c r="D1697" s="833" t="s">
        <v>2868</v>
      </c>
      <c r="E1697" s="834" t="s">
        <v>1494</v>
      </c>
      <c r="F1697" s="832" t="s">
        <v>1463</v>
      </c>
      <c r="G1697" s="832" t="s">
        <v>1807</v>
      </c>
      <c r="H1697" s="832" t="s">
        <v>577</v>
      </c>
      <c r="I1697" s="832" t="s">
        <v>1808</v>
      </c>
      <c r="J1697" s="832" t="s">
        <v>1809</v>
      </c>
      <c r="K1697" s="832" t="s">
        <v>1810</v>
      </c>
      <c r="L1697" s="835">
        <v>78.33</v>
      </c>
      <c r="M1697" s="835">
        <v>156.66</v>
      </c>
      <c r="N1697" s="832">
        <v>2</v>
      </c>
      <c r="O1697" s="836">
        <v>0.5</v>
      </c>
      <c r="P1697" s="835">
        <v>156.66</v>
      </c>
      <c r="Q1697" s="837">
        <v>1</v>
      </c>
      <c r="R1697" s="832">
        <v>2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13</v>
      </c>
      <c r="B1698" s="832" t="s">
        <v>1462</v>
      </c>
      <c r="C1698" s="832" t="s">
        <v>1472</v>
      </c>
      <c r="D1698" s="833" t="s">
        <v>2868</v>
      </c>
      <c r="E1698" s="834" t="s">
        <v>1494</v>
      </c>
      <c r="F1698" s="832" t="s">
        <v>1463</v>
      </c>
      <c r="G1698" s="832" t="s">
        <v>1671</v>
      </c>
      <c r="H1698" s="832" t="s">
        <v>577</v>
      </c>
      <c r="I1698" s="832" t="s">
        <v>2278</v>
      </c>
      <c r="J1698" s="832" t="s">
        <v>770</v>
      </c>
      <c r="K1698" s="832" t="s">
        <v>1933</v>
      </c>
      <c r="L1698" s="835">
        <v>32.25</v>
      </c>
      <c r="M1698" s="835">
        <v>96.75</v>
      </c>
      <c r="N1698" s="832">
        <v>3</v>
      </c>
      <c r="O1698" s="836">
        <v>2.5</v>
      </c>
      <c r="P1698" s="835">
        <v>64.5</v>
      </c>
      <c r="Q1698" s="837">
        <v>0.66666666666666663</v>
      </c>
      <c r="R1698" s="832">
        <v>2</v>
      </c>
      <c r="S1698" s="837">
        <v>0.66666666666666663</v>
      </c>
      <c r="T1698" s="836">
        <v>1.5</v>
      </c>
      <c r="U1698" s="838">
        <v>0.6</v>
      </c>
    </row>
    <row r="1699" spans="1:21" ht="14.4" customHeight="1" x14ac:dyDescent="0.3">
      <c r="A1699" s="831">
        <v>13</v>
      </c>
      <c r="B1699" s="832" t="s">
        <v>1462</v>
      </c>
      <c r="C1699" s="832" t="s">
        <v>1472</v>
      </c>
      <c r="D1699" s="833" t="s">
        <v>2868</v>
      </c>
      <c r="E1699" s="834" t="s">
        <v>1494</v>
      </c>
      <c r="F1699" s="832" t="s">
        <v>1463</v>
      </c>
      <c r="G1699" s="832" t="s">
        <v>1671</v>
      </c>
      <c r="H1699" s="832" t="s">
        <v>577</v>
      </c>
      <c r="I1699" s="832" t="s">
        <v>1932</v>
      </c>
      <c r="J1699" s="832" t="s">
        <v>770</v>
      </c>
      <c r="K1699" s="832" t="s">
        <v>1933</v>
      </c>
      <c r="L1699" s="835">
        <v>32.25</v>
      </c>
      <c r="M1699" s="835">
        <v>32.25</v>
      </c>
      <c r="N1699" s="832">
        <v>1</v>
      </c>
      <c r="O1699" s="836">
        <v>1</v>
      </c>
      <c r="P1699" s="835">
        <v>32.25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13</v>
      </c>
      <c r="B1700" s="832" t="s">
        <v>1462</v>
      </c>
      <c r="C1700" s="832" t="s">
        <v>1472</v>
      </c>
      <c r="D1700" s="833" t="s">
        <v>2868</v>
      </c>
      <c r="E1700" s="834" t="s">
        <v>1494</v>
      </c>
      <c r="F1700" s="832" t="s">
        <v>1463</v>
      </c>
      <c r="G1700" s="832" t="s">
        <v>1671</v>
      </c>
      <c r="H1700" s="832" t="s">
        <v>577</v>
      </c>
      <c r="I1700" s="832" t="s">
        <v>2064</v>
      </c>
      <c r="J1700" s="832" t="s">
        <v>770</v>
      </c>
      <c r="K1700" s="832" t="s">
        <v>1812</v>
      </c>
      <c r="L1700" s="835">
        <v>16.12</v>
      </c>
      <c r="M1700" s="835">
        <v>16.12</v>
      </c>
      <c r="N1700" s="832">
        <v>1</v>
      </c>
      <c r="O1700" s="836">
        <v>0.5</v>
      </c>
      <c r="P1700" s="835">
        <v>16.12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13</v>
      </c>
      <c r="B1701" s="832" t="s">
        <v>1462</v>
      </c>
      <c r="C1701" s="832" t="s">
        <v>1472</v>
      </c>
      <c r="D1701" s="833" t="s">
        <v>2868</v>
      </c>
      <c r="E1701" s="834" t="s">
        <v>1494</v>
      </c>
      <c r="F1701" s="832" t="s">
        <v>1463</v>
      </c>
      <c r="G1701" s="832" t="s">
        <v>2790</v>
      </c>
      <c r="H1701" s="832" t="s">
        <v>612</v>
      </c>
      <c r="I1701" s="832" t="s">
        <v>1248</v>
      </c>
      <c r="J1701" s="832" t="s">
        <v>1249</v>
      </c>
      <c r="K1701" s="832" t="s">
        <v>1250</v>
      </c>
      <c r="L1701" s="835">
        <v>218.62</v>
      </c>
      <c r="M1701" s="835">
        <v>218.62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13</v>
      </c>
      <c r="B1702" s="832" t="s">
        <v>1462</v>
      </c>
      <c r="C1702" s="832" t="s">
        <v>1472</v>
      </c>
      <c r="D1702" s="833" t="s">
        <v>2868</v>
      </c>
      <c r="E1702" s="834" t="s">
        <v>1494</v>
      </c>
      <c r="F1702" s="832" t="s">
        <v>1463</v>
      </c>
      <c r="G1702" s="832" t="s">
        <v>1682</v>
      </c>
      <c r="H1702" s="832" t="s">
        <v>577</v>
      </c>
      <c r="I1702" s="832" t="s">
        <v>1683</v>
      </c>
      <c r="J1702" s="832" t="s">
        <v>1684</v>
      </c>
      <c r="K1702" s="832" t="s">
        <v>1685</v>
      </c>
      <c r="L1702" s="835">
        <v>87.67</v>
      </c>
      <c r="M1702" s="835">
        <v>263.01</v>
      </c>
      <c r="N1702" s="832">
        <v>3</v>
      </c>
      <c r="O1702" s="836">
        <v>1</v>
      </c>
      <c r="P1702" s="835">
        <v>263.01</v>
      </c>
      <c r="Q1702" s="837">
        <v>1</v>
      </c>
      <c r="R1702" s="832">
        <v>3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13</v>
      </c>
      <c r="B1703" s="832" t="s">
        <v>1462</v>
      </c>
      <c r="C1703" s="832" t="s">
        <v>1472</v>
      </c>
      <c r="D1703" s="833" t="s">
        <v>2868</v>
      </c>
      <c r="E1703" s="834" t="s">
        <v>1494</v>
      </c>
      <c r="F1703" s="832" t="s">
        <v>1463</v>
      </c>
      <c r="G1703" s="832" t="s">
        <v>1818</v>
      </c>
      <c r="H1703" s="832" t="s">
        <v>577</v>
      </c>
      <c r="I1703" s="832" t="s">
        <v>1819</v>
      </c>
      <c r="J1703" s="832" t="s">
        <v>675</v>
      </c>
      <c r="K1703" s="832" t="s">
        <v>1820</v>
      </c>
      <c r="L1703" s="835">
        <v>0</v>
      </c>
      <c r="M1703" s="835">
        <v>0</v>
      </c>
      <c r="N1703" s="832">
        <v>13</v>
      </c>
      <c r="O1703" s="836">
        <v>7.5</v>
      </c>
      <c r="P1703" s="835">
        <v>0</v>
      </c>
      <c r="Q1703" s="837"/>
      <c r="R1703" s="832">
        <v>10</v>
      </c>
      <c r="S1703" s="837">
        <v>0.76923076923076927</v>
      </c>
      <c r="T1703" s="836">
        <v>6</v>
      </c>
      <c r="U1703" s="838">
        <v>0.8</v>
      </c>
    </row>
    <row r="1704" spans="1:21" ht="14.4" customHeight="1" x14ac:dyDescent="0.3">
      <c r="A1704" s="831">
        <v>13</v>
      </c>
      <c r="B1704" s="832" t="s">
        <v>1462</v>
      </c>
      <c r="C1704" s="832" t="s">
        <v>1472</v>
      </c>
      <c r="D1704" s="833" t="s">
        <v>2868</v>
      </c>
      <c r="E1704" s="834" t="s">
        <v>1494</v>
      </c>
      <c r="F1704" s="832" t="s">
        <v>1463</v>
      </c>
      <c r="G1704" s="832" t="s">
        <v>2611</v>
      </c>
      <c r="H1704" s="832" t="s">
        <v>577</v>
      </c>
      <c r="I1704" s="832" t="s">
        <v>2791</v>
      </c>
      <c r="J1704" s="832" t="s">
        <v>2792</v>
      </c>
      <c r="K1704" s="832" t="s">
        <v>2793</v>
      </c>
      <c r="L1704" s="835">
        <v>246.39</v>
      </c>
      <c r="M1704" s="835">
        <v>246.39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13</v>
      </c>
      <c r="B1705" s="832" t="s">
        <v>1462</v>
      </c>
      <c r="C1705" s="832" t="s">
        <v>1472</v>
      </c>
      <c r="D1705" s="833" t="s">
        <v>2868</v>
      </c>
      <c r="E1705" s="834" t="s">
        <v>1494</v>
      </c>
      <c r="F1705" s="832" t="s">
        <v>1463</v>
      </c>
      <c r="G1705" s="832" t="s">
        <v>2584</v>
      </c>
      <c r="H1705" s="832" t="s">
        <v>577</v>
      </c>
      <c r="I1705" s="832" t="s">
        <v>2708</v>
      </c>
      <c r="J1705" s="832" t="s">
        <v>823</v>
      </c>
      <c r="K1705" s="832" t="s">
        <v>2709</v>
      </c>
      <c r="L1705" s="835">
        <v>0</v>
      </c>
      <c r="M1705" s="835">
        <v>0</v>
      </c>
      <c r="N1705" s="832">
        <v>1</v>
      </c>
      <c r="O1705" s="836">
        <v>0.5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13</v>
      </c>
      <c r="B1706" s="832" t="s">
        <v>1462</v>
      </c>
      <c r="C1706" s="832" t="s">
        <v>1472</v>
      </c>
      <c r="D1706" s="833" t="s">
        <v>2868</v>
      </c>
      <c r="E1706" s="834" t="s">
        <v>1494</v>
      </c>
      <c r="F1706" s="832" t="s">
        <v>1463</v>
      </c>
      <c r="G1706" s="832" t="s">
        <v>2719</v>
      </c>
      <c r="H1706" s="832" t="s">
        <v>577</v>
      </c>
      <c r="I1706" s="832" t="s">
        <v>2720</v>
      </c>
      <c r="J1706" s="832" t="s">
        <v>2721</v>
      </c>
      <c r="K1706" s="832" t="s">
        <v>2722</v>
      </c>
      <c r="L1706" s="835">
        <v>77.13</v>
      </c>
      <c r="M1706" s="835">
        <v>77.13</v>
      </c>
      <c r="N1706" s="832">
        <v>1</v>
      </c>
      <c r="O1706" s="836">
        <v>1</v>
      </c>
      <c r="P1706" s="835">
        <v>77.13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13</v>
      </c>
      <c r="B1707" s="832" t="s">
        <v>1462</v>
      </c>
      <c r="C1707" s="832" t="s">
        <v>1472</v>
      </c>
      <c r="D1707" s="833" t="s">
        <v>2868</v>
      </c>
      <c r="E1707" s="834" t="s">
        <v>1494</v>
      </c>
      <c r="F1707" s="832" t="s">
        <v>1463</v>
      </c>
      <c r="G1707" s="832" t="s">
        <v>1705</v>
      </c>
      <c r="H1707" s="832" t="s">
        <v>612</v>
      </c>
      <c r="I1707" s="832" t="s">
        <v>1396</v>
      </c>
      <c r="J1707" s="832" t="s">
        <v>668</v>
      </c>
      <c r="K1707" s="832" t="s">
        <v>1397</v>
      </c>
      <c r="L1707" s="835">
        <v>0</v>
      </c>
      <c r="M1707" s="835">
        <v>0</v>
      </c>
      <c r="N1707" s="832">
        <v>1</v>
      </c>
      <c r="O1707" s="836">
        <v>1</v>
      </c>
      <c r="P1707" s="835">
        <v>0</v>
      </c>
      <c r="Q1707" s="837"/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13</v>
      </c>
      <c r="B1708" s="832" t="s">
        <v>1462</v>
      </c>
      <c r="C1708" s="832" t="s">
        <v>1472</v>
      </c>
      <c r="D1708" s="833" t="s">
        <v>2868</v>
      </c>
      <c r="E1708" s="834" t="s">
        <v>1494</v>
      </c>
      <c r="F1708" s="832" t="s">
        <v>1463</v>
      </c>
      <c r="G1708" s="832" t="s">
        <v>1705</v>
      </c>
      <c r="H1708" s="832" t="s">
        <v>612</v>
      </c>
      <c r="I1708" s="832" t="s">
        <v>1400</v>
      </c>
      <c r="J1708" s="832" t="s">
        <v>665</v>
      </c>
      <c r="K1708" s="832" t="s">
        <v>1401</v>
      </c>
      <c r="L1708" s="835">
        <v>0</v>
      </c>
      <c r="M1708" s="835">
        <v>0</v>
      </c>
      <c r="N1708" s="832">
        <v>1</v>
      </c>
      <c r="O1708" s="836">
        <v>1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13</v>
      </c>
      <c r="B1709" s="832" t="s">
        <v>1462</v>
      </c>
      <c r="C1709" s="832" t="s">
        <v>1472</v>
      </c>
      <c r="D1709" s="833" t="s">
        <v>2868</v>
      </c>
      <c r="E1709" s="834" t="s">
        <v>1494</v>
      </c>
      <c r="F1709" s="832" t="s">
        <v>1463</v>
      </c>
      <c r="G1709" s="832" t="s">
        <v>1714</v>
      </c>
      <c r="H1709" s="832" t="s">
        <v>612</v>
      </c>
      <c r="I1709" s="832" t="s">
        <v>1308</v>
      </c>
      <c r="J1709" s="832" t="s">
        <v>1029</v>
      </c>
      <c r="K1709" s="832" t="s">
        <v>1309</v>
      </c>
      <c r="L1709" s="835">
        <v>154.36000000000001</v>
      </c>
      <c r="M1709" s="835">
        <v>2315.4000000000005</v>
      </c>
      <c r="N1709" s="832">
        <v>15</v>
      </c>
      <c r="O1709" s="836">
        <v>12.5</v>
      </c>
      <c r="P1709" s="835">
        <v>1543.6000000000004</v>
      </c>
      <c r="Q1709" s="837">
        <v>0.66666666666666663</v>
      </c>
      <c r="R1709" s="832">
        <v>10</v>
      </c>
      <c r="S1709" s="837">
        <v>0.66666666666666663</v>
      </c>
      <c r="T1709" s="836">
        <v>9</v>
      </c>
      <c r="U1709" s="838">
        <v>0.72</v>
      </c>
    </row>
    <row r="1710" spans="1:21" ht="14.4" customHeight="1" x14ac:dyDescent="0.3">
      <c r="A1710" s="831">
        <v>13</v>
      </c>
      <c r="B1710" s="832" t="s">
        <v>1462</v>
      </c>
      <c r="C1710" s="832" t="s">
        <v>1472</v>
      </c>
      <c r="D1710" s="833" t="s">
        <v>2868</v>
      </c>
      <c r="E1710" s="834" t="s">
        <v>1494</v>
      </c>
      <c r="F1710" s="832" t="s">
        <v>1463</v>
      </c>
      <c r="G1710" s="832" t="s">
        <v>1714</v>
      </c>
      <c r="H1710" s="832" t="s">
        <v>612</v>
      </c>
      <c r="I1710" s="832" t="s">
        <v>1724</v>
      </c>
      <c r="J1710" s="832" t="s">
        <v>1725</v>
      </c>
      <c r="K1710" s="832" t="s">
        <v>1726</v>
      </c>
      <c r="L1710" s="835">
        <v>75.73</v>
      </c>
      <c r="M1710" s="835">
        <v>378.65</v>
      </c>
      <c r="N1710" s="832">
        <v>5</v>
      </c>
      <c r="O1710" s="836">
        <v>5</v>
      </c>
      <c r="P1710" s="835">
        <v>227.19</v>
      </c>
      <c r="Q1710" s="837">
        <v>0.6</v>
      </c>
      <c r="R1710" s="832">
        <v>3</v>
      </c>
      <c r="S1710" s="837">
        <v>0.6</v>
      </c>
      <c r="T1710" s="836">
        <v>3</v>
      </c>
      <c r="U1710" s="838">
        <v>0.6</v>
      </c>
    </row>
    <row r="1711" spans="1:21" ht="14.4" customHeight="1" x14ac:dyDescent="0.3">
      <c r="A1711" s="831">
        <v>13</v>
      </c>
      <c r="B1711" s="832" t="s">
        <v>1462</v>
      </c>
      <c r="C1711" s="832" t="s">
        <v>1472</v>
      </c>
      <c r="D1711" s="833" t="s">
        <v>2868</v>
      </c>
      <c r="E1711" s="834" t="s">
        <v>1494</v>
      </c>
      <c r="F1711" s="832" t="s">
        <v>1463</v>
      </c>
      <c r="G1711" s="832" t="s">
        <v>1714</v>
      </c>
      <c r="H1711" s="832" t="s">
        <v>577</v>
      </c>
      <c r="I1711" s="832" t="s">
        <v>1727</v>
      </c>
      <c r="J1711" s="832" t="s">
        <v>1029</v>
      </c>
      <c r="K1711" s="832" t="s">
        <v>1309</v>
      </c>
      <c r="L1711" s="835">
        <v>154.36000000000001</v>
      </c>
      <c r="M1711" s="835">
        <v>154.36000000000001</v>
      </c>
      <c r="N1711" s="832">
        <v>1</v>
      </c>
      <c r="O1711" s="836">
        <v>1</v>
      </c>
      <c r="P1711" s="835">
        <v>154.36000000000001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13</v>
      </c>
      <c r="B1712" s="832" t="s">
        <v>1462</v>
      </c>
      <c r="C1712" s="832" t="s">
        <v>1472</v>
      </c>
      <c r="D1712" s="833" t="s">
        <v>2868</v>
      </c>
      <c r="E1712" s="834" t="s">
        <v>1494</v>
      </c>
      <c r="F1712" s="832" t="s">
        <v>1463</v>
      </c>
      <c r="G1712" s="832" t="s">
        <v>1729</v>
      </c>
      <c r="H1712" s="832" t="s">
        <v>577</v>
      </c>
      <c r="I1712" s="832" t="s">
        <v>1730</v>
      </c>
      <c r="J1712" s="832" t="s">
        <v>605</v>
      </c>
      <c r="K1712" s="832" t="s">
        <v>1731</v>
      </c>
      <c r="L1712" s="835">
        <v>0</v>
      </c>
      <c r="M1712" s="835">
        <v>0</v>
      </c>
      <c r="N1712" s="832">
        <v>1</v>
      </c>
      <c r="O1712" s="836">
        <v>0.5</v>
      </c>
      <c r="P1712" s="835"/>
      <c r="Q1712" s="837"/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13</v>
      </c>
      <c r="B1713" s="832" t="s">
        <v>1462</v>
      </c>
      <c r="C1713" s="832" t="s">
        <v>1472</v>
      </c>
      <c r="D1713" s="833" t="s">
        <v>2868</v>
      </c>
      <c r="E1713" s="834" t="s">
        <v>1494</v>
      </c>
      <c r="F1713" s="832" t="s">
        <v>1463</v>
      </c>
      <c r="G1713" s="832" t="s">
        <v>1729</v>
      </c>
      <c r="H1713" s="832" t="s">
        <v>577</v>
      </c>
      <c r="I1713" s="832" t="s">
        <v>2183</v>
      </c>
      <c r="J1713" s="832" t="s">
        <v>605</v>
      </c>
      <c r="K1713" s="832" t="s">
        <v>2184</v>
      </c>
      <c r="L1713" s="835">
        <v>0</v>
      </c>
      <c r="M1713" s="835">
        <v>0</v>
      </c>
      <c r="N1713" s="832">
        <v>1</v>
      </c>
      <c r="O1713" s="836">
        <v>0.5</v>
      </c>
      <c r="P1713" s="835">
        <v>0</v>
      </c>
      <c r="Q1713" s="837"/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13</v>
      </c>
      <c r="B1714" s="832" t="s">
        <v>1462</v>
      </c>
      <c r="C1714" s="832" t="s">
        <v>1472</v>
      </c>
      <c r="D1714" s="833" t="s">
        <v>2868</v>
      </c>
      <c r="E1714" s="834" t="s">
        <v>1494</v>
      </c>
      <c r="F1714" s="832" t="s">
        <v>1465</v>
      </c>
      <c r="G1714" s="832" t="s">
        <v>1985</v>
      </c>
      <c r="H1714" s="832" t="s">
        <v>577</v>
      </c>
      <c r="I1714" s="832" t="s">
        <v>2406</v>
      </c>
      <c r="J1714" s="832" t="s">
        <v>2794</v>
      </c>
      <c r="K1714" s="832" t="s">
        <v>2408</v>
      </c>
      <c r="L1714" s="835">
        <v>809</v>
      </c>
      <c r="M1714" s="835">
        <v>3236</v>
      </c>
      <c r="N1714" s="832">
        <v>4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13</v>
      </c>
      <c r="B1715" s="832" t="s">
        <v>1462</v>
      </c>
      <c r="C1715" s="832" t="s">
        <v>1472</v>
      </c>
      <c r="D1715" s="833" t="s">
        <v>2868</v>
      </c>
      <c r="E1715" s="834" t="s">
        <v>1495</v>
      </c>
      <c r="F1715" s="832" t="s">
        <v>1463</v>
      </c>
      <c r="G1715" s="832" t="s">
        <v>2766</v>
      </c>
      <c r="H1715" s="832" t="s">
        <v>577</v>
      </c>
      <c r="I1715" s="832" t="s">
        <v>2795</v>
      </c>
      <c r="J1715" s="832" t="s">
        <v>2768</v>
      </c>
      <c r="K1715" s="832" t="s">
        <v>2796</v>
      </c>
      <c r="L1715" s="835">
        <v>61.44</v>
      </c>
      <c r="M1715" s="835">
        <v>61.44</v>
      </c>
      <c r="N1715" s="832">
        <v>1</v>
      </c>
      <c r="O1715" s="836">
        <v>1</v>
      </c>
      <c r="P1715" s="835">
        <v>61.44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13</v>
      </c>
      <c r="B1716" s="832" t="s">
        <v>1462</v>
      </c>
      <c r="C1716" s="832" t="s">
        <v>1472</v>
      </c>
      <c r="D1716" s="833" t="s">
        <v>2868</v>
      </c>
      <c r="E1716" s="834" t="s">
        <v>1495</v>
      </c>
      <c r="F1716" s="832" t="s">
        <v>1463</v>
      </c>
      <c r="G1716" s="832" t="s">
        <v>2766</v>
      </c>
      <c r="H1716" s="832" t="s">
        <v>577</v>
      </c>
      <c r="I1716" s="832" t="s">
        <v>2797</v>
      </c>
      <c r="J1716" s="832" t="s">
        <v>2783</v>
      </c>
      <c r="K1716" s="832" t="s">
        <v>1646</v>
      </c>
      <c r="L1716" s="835">
        <v>46.09</v>
      </c>
      <c r="M1716" s="835">
        <v>46.09</v>
      </c>
      <c r="N1716" s="832">
        <v>1</v>
      </c>
      <c r="O1716" s="836">
        <v>1</v>
      </c>
      <c r="P1716" s="835">
        <v>46.09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13</v>
      </c>
      <c r="B1717" s="832" t="s">
        <v>1462</v>
      </c>
      <c r="C1717" s="832" t="s">
        <v>1472</v>
      </c>
      <c r="D1717" s="833" t="s">
        <v>2868</v>
      </c>
      <c r="E1717" s="834" t="s">
        <v>1495</v>
      </c>
      <c r="F1717" s="832" t="s">
        <v>1463</v>
      </c>
      <c r="G1717" s="832" t="s">
        <v>2766</v>
      </c>
      <c r="H1717" s="832" t="s">
        <v>577</v>
      </c>
      <c r="I1717" s="832" t="s">
        <v>2798</v>
      </c>
      <c r="J1717" s="832" t="s">
        <v>2799</v>
      </c>
      <c r="K1717" s="832" t="s">
        <v>2800</v>
      </c>
      <c r="L1717" s="835">
        <v>65.83</v>
      </c>
      <c r="M1717" s="835">
        <v>65.83</v>
      </c>
      <c r="N1717" s="832">
        <v>1</v>
      </c>
      <c r="O1717" s="836">
        <v>1</v>
      </c>
      <c r="P1717" s="835">
        <v>65.83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13</v>
      </c>
      <c r="B1718" s="832" t="s">
        <v>1462</v>
      </c>
      <c r="C1718" s="832" t="s">
        <v>1472</v>
      </c>
      <c r="D1718" s="833" t="s">
        <v>2868</v>
      </c>
      <c r="E1718" s="834" t="s">
        <v>1495</v>
      </c>
      <c r="F1718" s="832" t="s">
        <v>1463</v>
      </c>
      <c r="G1718" s="832" t="s">
        <v>1514</v>
      </c>
      <c r="H1718" s="832" t="s">
        <v>612</v>
      </c>
      <c r="I1718" s="832" t="s">
        <v>1515</v>
      </c>
      <c r="J1718" s="832" t="s">
        <v>1516</v>
      </c>
      <c r="K1718" s="832" t="s">
        <v>1517</v>
      </c>
      <c r="L1718" s="835">
        <v>70.540000000000006</v>
      </c>
      <c r="M1718" s="835">
        <v>70.540000000000006</v>
      </c>
      <c r="N1718" s="832">
        <v>1</v>
      </c>
      <c r="O1718" s="836">
        <v>0.5</v>
      </c>
      <c r="P1718" s="835">
        <v>70.540000000000006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13</v>
      </c>
      <c r="B1719" s="832" t="s">
        <v>1462</v>
      </c>
      <c r="C1719" s="832" t="s">
        <v>1472</v>
      </c>
      <c r="D1719" s="833" t="s">
        <v>2868</v>
      </c>
      <c r="E1719" s="834" t="s">
        <v>1495</v>
      </c>
      <c r="F1719" s="832" t="s">
        <v>1463</v>
      </c>
      <c r="G1719" s="832" t="s">
        <v>1520</v>
      </c>
      <c r="H1719" s="832" t="s">
        <v>577</v>
      </c>
      <c r="I1719" s="832" t="s">
        <v>1521</v>
      </c>
      <c r="J1719" s="832" t="s">
        <v>1522</v>
      </c>
      <c r="K1719" s="832" t="s">
        <v>1523</v>
      </c>
      <c r="L1719" s="835">
        <v>36.76</v>
      </c>
      <c r="M1719" s="835">
        <v>110.28</v>
      </c>
      <c r="N1719" s="832">
        <v>3</v>
      </c>
      <c r="O1719" s="836">
        <v>2.5</v>
      </c>
      <c r="P1719" s="835">
        <v>110.28</v>
      </c>
      <c r="Q1719" s="837">
        <v>1</v>
      </c>
      <c r="R1719" s="832">
        <v>3</v>
      </c>
      <c r="S1719" s="837">
        <v>1</v>
      </c>
      <c r="T1719" s="836">
        <v>2.5</v>
      </c>
      <c r="U1719" s="838">
        <v>1</v>
      </c>
    </row>
    <row r="1720" spans="1:21" ht="14.4" customHeight="1" x14ac:dyDescent="0.3">
      <c r="A1720" s="831">
        <v>13</v>
      </c>
      <c r="B1720" s="832" t="s">
        <v>1462</v>
      </c>
      <c r="C1720" s="832" t="s">
        <v>1472</v>
      </c>
      <c r="D1720" s="833" t="s">
        <v>2868</v>
      </c>
      <c r="E1720" s="834" t="s">
        <v>1495</v>
      </c>
      <c r="F1720" s="832" t="s">
        <v>1463</v>
      </c>
      <c r="G1720" s="832" t="s">
        <v>1524</v>
      </c>
      <c r="H1720" s="832" t="s">
        <v>612</v>
      </c>
      <c r="I1720" s="832" t="s">
        <v>1525</v>
      </c>
      <c r="J1720" s="832" t="s">
        <v>1526</v>
      </c>
      <c r="K1720" s="832" t="s">
        <v>1527</v>
      </c>
      <c r="L1720" s="835">
        <v>103.8</v>
      </c>
      <c r="M1720" s="835">
        <v>103.8</v>
      </c>
      <c r="N1720" s="832">
        <v>1</v>
      </c>
      <c r="O1720" s="836">
        <v>1</v>
      </c>
      <c r="P1720" s="835">
        <v>103.8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13</v>
      </c>
      <c r="B1721" s="832" t="s">
        <v>1462</v>
      </c>
      <c r="C1721" s="832" t="s">
        <v>1472</v>
      </c>
      <c r="D1721" s="833" t="s">
        <v>2868</v>
      </c>
      <c r="E1721" s="834" t="s">
        <v>1495</v>
      </c>
      <c r="F1721" s="832" t="s">
        <v>1463</v>
      </c>
      <c r="G1721" s="832" t="s">
        <v>1524</v>
      </c>
      <c r="H1721" s="832" t="s">
        <v>577</v>
      </c>
      <c r="I1721" s="832" t="s">
        <v>2801</v>
      </c>
      <c r="J1721" s="832" t="s">
        <v>2802</v>
      </c>
      <c r="K1721" s="832" t="s">
        <v>2020</v>
      </c>
      <c r="L1721" s="835">
        <v>86.5</v>
      </c>
      <c r="M1721" s="835">
        <v>86.5</v>
      </c>
      <c r="N1721" s="832">
        <v>1</v>
      </c>
      <c r="O1721" s="836">
        <v>0.5</v>
      </c>
      <c r="P1721" s="835">
        <v>86.5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13</v>
      </c>
      <c r="B1722" s="832" t="s">
        <v>1462</v>
      </c>
      <c r="C1722" s="832" t="s">
        <v>1472</v>
      </c>
      <c r="D1722" s="833" t="s">
        <v>2868</v>
      </c>
      <c r="E1722" s="834" t="s">
        <v>1495</v>
      </c>
      <c r="F1722" s="832" t="s">
        <v>1463</v>
      </c>
      <c r="G1722" s="832" t="s">
        <v>1550</v>
      </c>
      <c r="H1722" s="832" t="s">
        <v>577</v>
      </c>
      <c r="I1722" s="832" t="s">
        <v>1553</v>
      </c>
      <c r="J1722" s="832" t="s">
        <v>1552</v>
      </c>
      <c r="K1722" s="832" t="s">
        <v>1554</v>
      </c>
      <c r="L1722" s="835">
        <v>55.41</v>
      </c>
      <c r="M1722" s="835">
        <v>110.82</v>
      </c>
      <c r="N1722" s="832">
        <v>2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13</v>
      </c>
      <c r="B1723" s="832" t="s">
        <v>1462</v>
      </c>
      <c r="C1723" s="832" t="s">
        <v>1472</v>
      </c>
      <c r="D1723" s="833" t="s">
        <v>2868</v>
      </c>
      <c r="E1723" s="834" t="s">
        <v>1495</v>
      </c>
      <c r="F1723" s="832" t="s">
        <v>1463</v>
      </c>
      <c r="G1723" s="832" t="s">
        <v>1550</v>
      </c>
      <c r="H1723" s="832" t="s">
        <v>612</v>
      </c>
      <c r="I1723" s="832" t="s">
        <v>1315</v>
      </c>
      <c r="J1723" s="832" t="s">
        <v>1316</v>
      </c>
      <c r="K1723" s="832" t="s">
        <v>1044</v>
      </c>
      <c r="L1723" s="835">
        <v>170.52</v>
      </c>
      <c r="M1723" s="835">
        <v>2216.7600000000002</v>
      </c>
      <c r="N1723" s="832">
        <v>13</v>
      </c>
      <c r="O1723" s="836">
        <v>8</v>
      </c>
      <c r="P1723" s="835">
        <v>2046.24</v>
      </c>
      <c r="Q1723" s="837">
        <v>0.92307692307692302</v>
      </c>
      <c r="R1723" s="832">
        <v>12</v>
      </c>
      <c r="S1723" s="837">
        <v>0.92307692307692313</v>
      </c>
      <c r="T1723" s="836">
        <v>7</v>
      </c>
      <c r="U1723" s="838">
        <v>0.875</v>
      </c>
    </row>
    <row r="1724" spans="1:21" ht="14.4" customHeight="1" x14ac:dyDescent="0.3">
      <c r="A1724" s="831">
        <v>13</v>
      </c>
      <c r="B1724" s="832" t="s">
        <v>1462</v>
      </c>
      <c r="C1724" s="832" t="s">
        <v>1472</v>
      </c>
      <c r="D1724" s="833" t="s">
        <v>2868</v>
      </c>
      <c r="E1724" s="834" t="s">
        <v>1495</v>
      </c>
      <c r="F1724" s="832" t="s">
        <v>1463</v>
      </c>
      <c r="G1724" s="832" t="s">
        <v>1550</v>
      </c>
      <c r="H1724" s="832" t="s">
        <v>612</v>
      </c>
      <c r="I1724" s="832" t="s">
        <v>1874</v>
      </c>
      <c r="J1724" s="832" t="s">
        <v>1316</v>
      </c>
      <c r="K1724" s="832" t="s">
        <v>1875</v>
      </c>
      <c r="L1724" s="835">
        <v>272.83</v>
      </c>
      <c r="M1724" s="835">
        <v>545.66</v>
      </c>
      <c r="N1724" s="832">
        <v>2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13</v>
      </c>
      <c r="B1725" s="832" t="s">
        <v>1462</v>
      </c>
      <c r="C1725" s="832" t="s">
        <v>1472</v>
      </c>
      <c r="D1725" s="833" t="s">
        <v>2868</v>
      </c>
      <c r="E1725" s="834" t="s">
        <v>1495</v>
      </c>
      <c r="F1725" s="832" t="s">
        <v>1463</v>
      </c>
      <c r="G1725" s="832" t="s">
        <v>1559</v>
      </c>
      <c r="H1725" s="832" t="s">
        <v>612</v>
      </c>
      <c r="I1725" s="832" t="s">
        <v>1426</v>
      </c>
      <c r="J1725" s="832" t="s">
        <v>996</v>
      </c>
      <c r="K1725" s="832" t="s">
        <v>1427</v>
      </c>
      <c r="L1725" s="835">
        <v>58.77</v>
      </c>
      <c r="M1725" s="835">
        <v>293.85000000000002</v>
      </c>
      <c r="N1725" s="832">
        <v>5</v>
      </c>
      <c r="O1725" s="836">
        <v>3.5</v>
      </c>
      <c r="P1725" s="835">
        <v>235.08</v>
      </c>
      <c r="Q1725" s="837">
        <v>0.79999999999999993</v>
      </c>
      <c r="R1725" s="832">
        <v>4</v>
      </c>
      <c r="S1725" s="837">
        <v>0.8</v>
      </c>
      <c r="T1725" s="836">
        <v>2.5</v>
      </c>
      <c r="U1725" s="838">
        <v>0.7142857142857143</v>
      </c>
    </row>
    <row r="1726" spans="1:21" ht="14.4" customHeight="1" x14ac:dyDescent="0.3">
      <c r="A1726" s="831">
        <v>13</v>
      </c>
      <c r="B1726" s="832" t="s">
        <v>1462</v>
      </c>
      <c r="C1726" s="832" t="s">
        <v>1472</v>
      </c>
      <c r="D1726" s="833" t="s">
        <v>2868</v>
      </c>
      <c r="E1726" s="834" t="s">
        <v>1495</v>
      </c>
      <c r="F1726" s="832" t="s">
        <v>1463</v>
      </c>
      <c r="G1726" s="832" t="s">
        <v>1566</v>
      </c>
      <c r="H1726" s="832" t="s">
        <v>577</v>
      </c>
      <c r="I1726" s="832" t="s">
        <v>1567</v>
      </c>
      <c r="J1726" s="832" t="s">
        <v>1568</v>
      </c>
      <c r="K1726" s="832" t="s">
        <v>674</v>
      </c>
      <c r="L1726" s="835">
        <v>75.819999999999993</v>
      </c>
      <c r="M1726" s="835">
        <v>454.91999999999996</v>
      </c>
      <c r="N1726" s="832">
        <v>6</v>
      </c>
      <c r="O1726" s="836">
        <v>3.5</v>
      </c>
      <c r="P1726" s="835">
        <v>379.09999999999997</v>
      </c>
      <c r="Q1726" s="837">
        <v>0.83333333333333337</v>
      </c>
      <c r="R1726" s="832">
        <v>5</v>
      </c>
      <c r="S1726" s="837">
        <v>0.83333333333333337</v>
      </c>
      <c r="T1726" s="836">
        <v>2.5</v>
      </c>
      <c r="U1726" s="838">
        <v>0.7142857142857143</v>
      </c>
    </row>
    <row r="1727" spans="1:21" ht="14.4" customHeight="1" x14ac:dyDescent="0.3">
      <c r="A1727" s="831">
        <v>13</v>
      </c>
      <c r="B1727" s="832" t="s">
        <v>1462</v>
      </c>
      <c r="C1727" s="832" t="s">
        <v>1472</v>
      </c>
      <c r="D1727" s="833" t="s">
        <v>2868</v>
      </c>
      <c r="E1727" s="834" t="s">
        <v>1495</v>
      </c>
      <c r="F1727" s="832" t="s">
        <v>1463</v>
      </c>
      <c r="G1727" s="832" t="s">
        <v>1573</v>
      </c>
      <c r="H1727" s="832" t="s">
        <v>612</v>
      </c>
      <c r="I1727" s="832" t="s">
        <v>1574</v>
      </c>
      <c r="J1727" s="832" t="s">
        <v>1575</v>
      </c>
      <c r="K1727" s="832" t="s">
        <v>1576</v>
      </c>
      <c r="L1727" s="835">
        <v>19.59</v>
      </c>
      <c r="M1727" s="835">
        <v>19.59</v>
      </c>
      <c r="N1727" s="832">
        <v>1</v>
      </c>
      <c r="O1727" s="836">
        <v>0.5</v>
      </c>
      <c r="P1727" s="835">
        <v>19.59</v>
      </c>
      <c r="Q1727" s="837">
        <v>1</v>
      </c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13</v>
      </c>
      <c r="B1728" s="832" t="s">
        <v>1462</v>
      </c>
      <c r="C1728" s="832" t="s">
        <v>1472</v>
      </c>
      <c r="D1728" s="833" t="s">
        <v>2868</v>
      </c>
      <c r="E1728" s="834" t="s">
        <v>1495</v>
      </c>
      <c r="F1728" s="832" t="s">
        <v>1463</v>
      </c>
      <c r="G1728" s="832" t="s">
        <v>1573</v>
      </c>
      <c r="H1728" s="832" t="s">
        <v>577</v>
      </c>
      <c r="I1728" s="832" t="s">
        <v>2785</v>
      </c>
      <c r="J1728" s="832" t="s">
        <v>1583</v>
      </c>
      <c r="K1728" s="832" t="s">
        <v>1576</v>
      </c>
      <c r="L1728" s="835">
        <v>19.59</v>
      </c>
      <c r="M1728" s="835">
        <v>19.59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13</v>
      </c>
      <c r="B1729" s="832" t="s">
        <v>1462</v>
      </c>
      <c r="C1729" s="832" t="s">
        <v>1472</v>
      </c>
      <c r="D1729" s="833" t="s">
        <v>2868</v>
      </c>
      <c r="E1729" s="834" t="s">
        <v>1495</v>
      </c>
      <c r="F1729" s="832" t="s">
        <v>1463</v>
      </c>
      <c r="G1729" s="832" t="s">
        <v>1573</v>
      </c>
      <c r="H1729" s="832" t="s">
        <v>577</v>
      </c>
      <c r="I1729" s="832" t="s">
        <v>1585</v>
      </c>
      <c r="J1729" s="832" t="s">
        <v>1583</v>
      </c>
      <c r="K1729" s="832" t="s">
        <v>1586</v>
      </c>
      <c r="L1729" s="835">
        <v>11.75</v>
      </c>
      <c r="M1729" s="835">
        <v>399.5</v>
      </c>
      <c r="N1729" s="832">
        <v>34</v>
      </c>
      <c r="O1729" s="836">
        <v>21</v>
      </c>
      <c r="P1729" s="835">
        <v>376</v>
      </c>
      <c r="Q1729" s="837">
        <v>0.94117647058823528</v>
      </c>
      <c r="R1729" s="832">
        <v>32</v>
      </c>
      <c r="S1729" s="837">
        <v>0.94117647058823528</v>
      </c>
      <c r="T1729" s="836">
        <v>19</v>
      </c>
      <c r="U1729" s="838">
        <v>0.90476190476190477</v>
      </c>
    </row>
    <row r="1730" spans="1:21" ht="14.4" customHeight="1" x14ac:dyDescent="0.3">
      <c r="A1730" s="831">
        <v>13</v>
      </c>
      <c r="B1730" s="832" t="s">
        <v>1462</v>
      </c>
      <c r="C1730" s="832" t="s">
        <v>1472</v>
      </c>
      <c r="D1730" s="833" t="s">
        <v>2868</v>
      </c>
      <c r="E1730" s="834" t="s">
        <v>1495</v>
      </c>
      <c r="F1730" s="832" t="s">
        <v>1463</v>
      </c>
      <c r="G1730" s="832" t="s">
        <v>1573</v>
      </c>
      <c r="H1730" s="832" t="s">
        <v>577</v>
      </c>
      <c r="I1730" s="832" t="s">
        <v>1587</v>
      </c>
      <c r="J1730" s="832" t="s">
        <v>1583</v>
      </c>
      <c r="K1730" s="832" t="s">
        <v>1588</v>
      </c>
      <c r="L1730" s="835">
        <v>23.51</v>
      </c>
      <c r="M1730" s="835">
        <v>94.04</v>
      </c>
      <c r="N1730" s="832">
        <v>4</v>
      </c>
      <c r="O1730" s="836">
        <v>3</v>
      </c>
      <c r="P1730" s="835">
        <v>94.04</v>
      </c>
      <c r="Q1730" s="837">
        <v>1</v>
      </c>
      <c r="R1730" s="832">
        <v>4</v>
      </c>
      <c r="S1730" s="837">
        <v>1</v>
      </c>
      <c r="T1730" s="836">
        <v>3</v>
      </c>
      <c r="U1730" s="838">
        <v>1</v>
      </c>
    </row>
    <row r="1731" spans="1:21" ht="14.4" customHeight="1" x14ac:dyDescent="0.3">
      <c r="A1731" s="831">
        <v>13</v>
      </c>
      <c r="B1731" s="832" t="s">
        <v>1462</v>
      </c>
      <c r="C1731" s="832" t="s">
        <v>1472</v>
      </c>
      <c r="D1731" s="833" t="s">
        <v>2868</v>
      </c>
      <c r="E1731" s="834" t="s">
        <v>1495</v>
      </c>
      <c r="F1731" s="832" t="s">
        <v>1463</v>
      </c>
      <c r="G1731" s="832" t="s">
        <v>1589</v>
      </c>
      <c r="H1731" s="832" t="s">
        <v>577</v>
      </c>
      <c r="I1731" s="832" t="s">
        <v>1590</v>
      </c>
      <c r="J1731" s="832" t="s">
        <v>1591</v>
      </c>
      <c r="K1731" s="832" t="s">
        <v>1592</v>
      </c>
      <c r="L1731" s="835">
        <v>0</v>
      </c>
      <c r="M1731" s="835">
        <v>0</v>
      </c>
      <c r="N1731" s="832">
        <v>13</v>
      </c>
      <c r="O1731" s="836">
        <v>12.5</v>
      </c>
      <c r="P1731" s="835">
        <v>0</v>
      </c>
      <c r="Q1731" s="837"/>
      <c r="R1731" s="832">
        <v>10</v>
      </c>
      <c r="S1731" s="837">
        <v>0.76923076923076927</v>
      </c>
      <c r="T1731" s="836">
        <v>9.5</v>
      </c>
      <c r="U1731" s="838">
        <v>0.76</v>
      </c>
    </row>
    <row r="1732" spans="1:21" ht="14.4" customHeight="1" x14ac:dyDescent="0.3">
      <c r="A1732" s="831">
        <v>13</v>
      </c>
      <c r="B1732" s="832" t="s">
        <v>1462</v>
      </c>
      <c r="C1732" s="832" t="s">
        <v>1472</v>
      </c>
      <c r="D1732" s="833" t="s">
        <v>2868</v>
      </c>
      <c r="E1732" s="834" t="s">
        <v>1495</v>
      </c>
      <c r="F1732" s="832" t="s">
        <v>1463</v>
      </c>
      <c r="G1732" s="832" t="s">
        <v>1589</v>
      </c>
      <c r="H1732" s="832" t="s">
        <v>577</v>
      </c>
      <c r="I1732" s="832" t="s">
        <v>1593</v>
      </c>
      <c r="J1732" s="832" t="s">
        <v>852</v>
      </c>
      <c r="K1732" s="832" t="s">
        <v>639</v>
      </c>
      <c r="L1732" s="835">
        <v>42.05</v>
      </c>
      <c r="M1732" s="835">
        <v>84.1</v>
      </c>
      <c r="N1732" s="832">
        <v>2</v>
      </c>
      <c r="O1732" s="836">
        <v>1</v>
      </c>
      <c r="P1732" s="835">
        <v>84.1</v>
      </c>
      <c r="Q1732" s="837">
        <v>1</v>
      </c>
      <c r="R1732" s="832">
        <v>2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13</v>
      </c>
      <c r="B1733" s="832" t="s">
        <v>1462</v>
      </c>
      <c r="C1733" s="832" t="s">
        <v>1472</v>
      </c>
      <c r="D1733" s="833" t="s">
        <v>2868</v>
      </c>
      <c r="E1733" s="834" t="s">
        <v>1495</v>
      </c>
      <c r="F1733" s="832" t="s">
        <v>1463</v>
      </c>
      <c r="G1733" s="832" t="s">
        <v>2249</v>
      </c>
      <c r="H1733" s="832" t="s">
        <v>577</v>
      </c>
      <c r="I1733" s="832" t="s">
        <v>2250</v>
      </c>
      <c r="J1733" s="832" t="s">
        <v>2251</v>
      </c>
      <c r="K1733" s="832" t="s">
        <v>2252</v>
      </c>
      <c r="L1733" s="835">
        <v>0</v>
      </c>
      <c r="M1733" s="835">
        <v>0</v>
      </c>
      <c r="N1733" s="832">
        <v>1</v>
      </c>
      <c r="O1733" s="836">
        <v>0.5</v>
      </c>
      <c r="P1733" s="835"/>
      <c r="Q1733" s="837"/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13</v>
      </c>
      <c r="B1734" s="832" t="s">
        <v>1462</v>
      </c>
      <c r="C1734" s="832" t="s">
        <v>1472</v>
      </c>
      <c r="D1734" s="833" t="s">
        <v>2868</v>
      </c>
      <c r="E1734" s="834" t="s">
        <v>1495</v>
      </c>
      <c r="F1734" s="832" t="s">
        <v>1463</v>
      </c>
      <c r="G1734" s="832" t="s">
        <v>1603</v>
      </c>
      <c r="H1734" s="832" t="s">
        <v>577</v>
      </c>
      <c r="I1734" s="832" t="s">
        <v>1607</v>
      </c>
      <c r="J1734" s="832" t="s">
        <v>1605</v>
      </c>
      <c r="K1734" s="832" t="s">
        <v>1608</v>
      </c>
      <c r="L1734" s="835">
        <v>159.16999999999999</v>
      </c>
      <c r="M1734" s="835">
        <v>159.16999999999999</v>
      </c>
      <c r="N1734" s="832">
        <v>1</v>
      </c>
      <c r="O1734" s="836">
        <v>0.5</v>
      </c>
      <c r="P1734" s="835">
        <v>159.16999999999999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13</v>
      </c>
      <c r="B1735" s="832" t="s">
        <v>1462</v>
      </c>
      <c r="C1735" s="832" t="s">
        <v>1472</v>
      </c>
      <c r="D1735" s="833" t="s">
        <v>2868</v>
      </c>
      <c r="E1735" s="834" t="s">
        <v>1495</v>
      </c>
      <c r="F1735" s="832" t="s">
        <v>1463</v>
      </c>
      <c r="G1735" s="832" t="s">
        <v>1614</v>
      </c>
      <c r="H1735" s="832" t="s">
        <v>577</v>
      </c>
      <c r="I1735" s="832" t="s">
        <v>2355</v>
      </c>
      <c r="J1735" s="832" t="s">
        <v>2356</v>
      </c>
      <c r="K1735" s="832" t="s">
        <v>2357</v>
      </c>
      <c r="L1735" s="835">
        <v>46.99</v>
      </c>
      <c r="M1735" s="835">
        <v>93.98</v>
      </c>
      <c r="N1735" s="832">
        <v>2</v>
      </c>
      <c r="O1735" s="836">
        <v>2</v>
      </c>
      <c r="P1735" s="835">
        <v>46.99</v>
      </c>
      <c r="Q1735" s="837">
        <v>0.5</v>
      </c>
      <c r="R1735" s="832">
        <v>1</v>
      </c>
      <c r="S1735" s="837">
        <v>0.5</v>
      </c>
      <c r="T1735" s="836">
        <v>1</v>
      </c>
      <c r="U1735" s="838">
        <v>0.5</v>
      </c>
    </row>
    <row r="1736" spans="1:21" ht="14.4" customHeight="1" x14ac:dyDescent="0.3">
      <c r="A1736" s="831">
        <v>13</v>
      </c>
      <c r="B1736" s="832" t="s">
        <v>1462</v>
      </c>
      <c r="C1736" s="832" t="s">
        <v>1472</v>
      </c>
      <c r="D1736" s="833" t="s">
        <v>2868</v>
      </c>
      <c r="E1736" s="834" t="s">
        <v>1495</v>
      </c>
      <c r="F1736" s="832" t="s">
        <v>1463</v>
      </c>
      <c r="G1736" s="832" t="s">
        <v>1614</v>
      </c>
      <c r="H1736" s="832" t="s">
        <v>577</v>
      </c>
      <c r="I1736" s="832" t="s">
        <v>1615</v>
      </c>
      <c r="J1736" s="832" t="s">
        <v>1616</v>
      </c>
      <c r="K1736" s="832" t="s">
        <v>1617</v>
      </c>
      <c r="L1736" s="835">
        <v>93.98</v>
      </c>
      <c r="M1736" s="835">
        <v>375.92</v>
      </c>
      <c r="N1736" s="832">
        <v>4</v>
      </c>
      <c r="O1736" s="836">
        <v>4</v>
      </c>
      <c r="P1736" s="835">
        <v>281.94</v>
      </c>
      <c r="Q1736" s="837">
        <v>0.75</v>
      </c>
      <c r="R1736" s="832">
        <v>3</v>
      </c>
      <c r="S1736" s="837">
        <v>0.75</v>
      </c>
      <c r="T1736" s="836">
        <v>3</v>
      </c>
      <c r="U1736" s="838">
        <v>0.75</v>
      </c>
    </row>
    <row r="1737" spans="1:21" ht="14.4" customHeight="1" x14ac:dyDescent="0.3">
      <c r="A1737" s="831">
        <v>13</v>
      </c>
      <c r="B1737" s="832" t="s">
        <v>1462</v>
      </c>
      <c r="C1737" s="832" t="s">
        <v>1472</v>
      </c>
      <c r="D1737" s="833" t="s">
        <v>2868</v>
      </c>
      <c r="E1737" s="834" t="s">
        <v>1495</v>
      </c>
      <c r="F1737" s="832" t="s">
        <v>1463</v>
      </c>
      <c r="G1737" s="832" t="s">
        <v>1614</v>
      </c>
      <c r="H1737" s="832" t="s">
        <v>577</v>
      </c>
      <c r="I1737" s="832" t="s">
        <v>1886</v>
      </c>
      <c r="J1737" s="832" t="s">
        <v>1619</v>
      </c>
      <c r="K1737" s="832" t="s">
        <v>1620</v>
      </c>
      <c r="L1737" s="835">
        <v>140.96</v>
      </c>
      <c r="M1737" s="835">
        <v>422.88</v>
      </c>
      <c r="N1737" s="832">
        <v>3</v>
      </c>
      <c r="O1737" s="836">
        <v>3</v>
      </c>
      <c r="P1737" s="835">
        <v>281.92</v>
      </c>
      <c r="Q1737" s="837">
        <v>0.66666666666666674</v>
      </c>
      <c r="R1737" s="832">
        <v>2</v>
      </c>
      <c r="S1737" s="837">
        <v>0.66666666666666663</v>
      </c>
      <c r="T1737" s="836">
        <v>2</v>
      </c>
      <c r="U1737" s="838">
        <v>0.66666666666666663</v>
      </c>
    </row>
    <row r="1738" spans="1:21" ht="14.4" customHeight="1" x14ac:dyDescent="0.3">
      <c r="A1738" s="831">
        <v>13</v>
      </c>
      <c r="B1738" s="832" t="s">
        <v>1462</v>
      </c>
      <c r="C1738" s="832" t="s">
        <v>1472</v>
      </c>
      <c r="D1738" s="833" t="s">
        <v>2868</v>
      </c>
      <c r="E1738" s="834" t="s">
        <v>1495</v>
      </c>
      <c r="F1738" s="832" t="s">
        <v>1463</v>
      </c>
      <c r="G1738" s="832" t="s">
        <v>1614</v>
      </c>
      <c r="H1738" s="832" t="s">
        <v>577</v>
      </c>
      <c r="I1738" s="832" t="s">
        <v>1618</v>
      </c>
      <c r="J1738" s="832" t="s">
        <v>1619</v>
      </c>
      <c r="K1738" s="832" t="s">
        <v>1620</v>
      </c>
      <c r="L1738" s="835">
        <v>140.96</v>
      </c>
      <c r="M1738" s="835">
        <v>140.96</v>
      </c>
      <c r="N1738" s="832">
        <v>1</v>
      </c>
      <c r="O1738" s="836">
        <v>1</v>
      </c>
      <c r="P1738" s="835">
        <v>140.96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13</v>
      </c>
      <c r="B1739" s="832" t="s">
        <v>1462</v>
      </c>
      <c r="C1739" s="832" t="s">
        <v>1472</v>
      </c>
      <c r="D1739" s="833" t="s">
        <v>2868</v>
      </c>
      <c r="E1739" s="834" t="s">
        <v>1495</v>
      </c>
      <c r="F1739" s="832" t="s">
        <v>1463</v>
      </c>
      <c r="G1739" s="832" t="s">
        <v>1625</v>
      </c>
      <c r="H1739" s="832" t="s">
        <v>577</v>
      </c>
      <c r="I1739" s="832" t="s">
        <v>1626</v>
      </c>
      <c r="J1739" s="832" t="s">
        <v>1627</v>
      </c>
      <c r="K1739" s="832" t="s">
        <v>1628</v>
      </c>
      <c r="L1739" s="835">
        <v>121.07</v>
      </c>
      <c r="M1739" s="835">
        <v>121.07</v>
      </c>
      <c r="N1739" s="832">
        <v>1</v>
      </c>
      <c r="O1739" s="836">
        <v>1</v>
      </c>
      <c r="P1739" s="835">
        <v>121.07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13</v>
      </c>
      <c r="B1740" s="832" t="s">
        <v>1462</v>
      </c>
      <c r="C1740" s="832" t="s">
        <v>1472</v>
      </c>
      <c r="D1740" s="833" t="s">
        <v>2868</v>
      </c>
      <c r="E1740" s="834" t="s">
        <v>1495</v>
      </c>
      <c r="F1740" s="832" t="s">
        <v>1463</v>
      </c>
      <c r="G1740" s="832" t="s">
        <v>2044</v>
      </c>
      <c r="H1740" s="832" t="s">
        <v>577</v>
      </c>
      <c r="I1740" s="832" t="s">
        <v>2045</v>
      </c>
      <c r="J1740" s="832" t="s">
        <v>846</v>
      </c>
      <c r="K1740" s="832" t="s">
        <v>2046</v>
      </c>
      <c r="L1740" s="835">
        <v>107.27</v>
      </c>
      <c r="M1740" s="835">
        <v>107.27</v>
      </c>
      <c r="N1740" s="832">
        <v>1</v>
      </c>
      <c r="O1740" s="836">
        <v>1</v>
      </c>
      <c r="P1740" s="835">
        <v>107.27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13</v>
      </c>
      <c r="B1741" s="832" t="s">
        <v>1462</v>
      </c>
      <c r="C1741" s="832" t="s">
        <v>1472</v>
      </c>
      <c r="D1741" s="833" t="s">
        <v>2868</v>
      </c>
      <c r="E1741" s="834" t="s">
        <v>1495</v>
      </c>
      <c r="F1741" s="832" t="s">
        <v>1463</v>
      </c>
      <c r="G1741" s="832" t="s">
        <v>1637</v>
      </c>
      <c r="H1741" s="832" t="s">
        <v>577</v>
      </c>
      <c r="I1741" s="832" t="s">
        <v>1638</v>
      </c>
      <c r="J1741" s="832" t="s">
        <v>1058</v>
      </c>
      <c r="K1741" s="832" t="s">
        <v>1639</v>
      </c>
      <c r="L1741" s="835">
        <v>48.09</v>
      </c>
      <c r="M1741" s="835">
        <v>48.09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13</v>
      </c>
      <c r="B1742" s="832" t="s">
        <v>1462</v>
      </c>
      <c r="C1742" s="832" t="s">
        <v>1472</v>
      </c>
      <c r="D1742" s="833" t="s">
        <v>2868</v>
      </c>
      <c r="E1742" s="834" t="s">
        <v>1495</v>
      </c>
      <c r="F1742" s="832" t="s">
        <v>1463</v>
      </c>
      <c r="G1742" s="832" t="s">
        <v>1637</v>
      </c>
      <c r="H1742" s="832" t="s">
        <v>577</v>
      </c>
      <c r="I1742" s="832" t="s">
        <v>1642</v>
      </c>
      <c r="J1742" s="832" t="s">
        <v>1077</v>
      </c>
      <c r="K1742" s="832" t="s">
        <v>1643</v>
      </c>
      <c r="L1742" s="835">
        <v>89.91</v>
      </c>
      <c r="M1742" s="835">
        <v>1258.7399999999998</v>
      </c>
      <c r="N1742" s="832">
        <v>14</v>
      </c>
      <c r="O1742" s="836">
        <v>10</v>
      </c>
      <c r="P1742" s="835">
        <v>989.00999999999976</v>
      </c>
      <c r="Q1742" s="837">
        <v>0.7857142857142857</v>
      </c>
      <c r="R1742" s="832">
        <v>11</v>
      </c>
      <c r="S1742" s="837">
        <v>0.7857142857142857</v>
      </c>
      <c r="T1742" s="836">
        <v>7.5</v>
      </c>
      <c r="U1742" s="838">
        <v>0.75</v>
      </c>
    </row>
    <row r="1743" spans="1:21" ht="14.4" customHeight="1" x14ac:dyDescent="0.3">
      <c r="A1743" s="831">
        <v>13</v>
      </c>
      <c r="B1743" s="832" t="s">
        <v>1462</v>
      </c>
      <c r="C1743" s="832" t="s">
        <v>1472</v>
      </c>
      <c r="D1743" s="833" t="s">
        <v>2868</v>
      </c>
      <c r="E1743" s="834" t="s">
        <v>1495</v>
      </c>
      <c r="F1743" s="832" t="s">
        <v>1463</v>
      </c>
      <c r="G1743" s="832" t="s">
        <v>1644</v>
      </c>
      <c r="H1743" s="832" t="s">
        <v>577</v>
      </c>
      <c r="I1743" s="832" t="s">
        <v>2540</v>
      </c>
      <c r="J1743" s="832" t="s">
        <v>2541</v>
      </c>
      <c r="K1743" s="832" t="s">
        <v>1646</v>
      </c>
      <c r="L1743" s="835">
        <v>111.72</v>
      </c>
      <c r="M1743" s="835">
        <v>111.72</v>
      </c>
      <c r="N1743" s="832">
        <v>1</v>
      </c>
      <c r="O1743" s="836">
        <v>1</v>
      </c>
      <c r="P1743" s="835">
        <v>111.72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13</v>
      </c>
      <c r="B1744" s="832" t="s">
        <v>1462</v>
      </c>
      <c r="C1744" s="832" t="s">
        <v>1472</v>
      </c>
      <c r="D1744" s="833" t="s">
        <v>2868</v>
      </c>
      <c r="E1744" s="834" t="s">
        <v>1495</v>
      </c>
      <c r="F1744" s="832" t="s">
        <v>1463</v>
      </c>
      <c r="G1744" s="832" t="s">
        <v>1644</v>
      </c>
      <c r="H1744" s="832" t="s">
        <v>577</v>
      </c>
      <c r="I1744" s="832" t="s">
        <v>1645</v>
      </c>
      <c r="J1744" s="832" t="s">
        <v>1065</v>
      </c>
      <c r="K1744" s="832" t="s">
        <v>1646</v>
      </c>
      <c r="L1744" s="835">
        <v>98.75</v>
      </c>
      <c r="M1744" s="835">
        <v>888.75</v>
      </c>
      <c r="N1744" s="832">
        <v>9</v>
      </c>
      <c r="O1744" s="836">
        <v>6.5</v>
      </c>
      <c r="P1744" s="835">
        <v>790</v>
      </c>
      <c r="Q1744" s="837">
        <v>0.88888888888888884</v>
      </c>
      <c r="R1744" s="832">
        <v>8</v>
      </c>
      <c r="S1744" s="837">
        <v>0.88888888888888884</v>
      </c>
      <c r="T1744" s="836">
        <v>5.5</v>
      </c>
      <c r="U1744" s="838">
        <v>0.84615384615384615</v>
      </c>
    </row>
    <row r="1745" spans="1:21" ht="14.4" customHeight="1" x14ac:dyDescent="0.3">
      <c r="A1745" s="831">
        <v>13</v>
      </c>
      <c r="B1745" s="832" t="s">
        <v>1462</v>
      </c>
      <c r="C1745" s="832" t="s">
        <v>1472</v>
      </c>
      <c r="D1745" s="833" t="s">
        <v>2868</v>
      </c>
      <c r="E1745" s="834" t="s">
        <v>1495</v>
      </c>
      <c r="F1745" s="832" t="s">
        <v>1463</v>
      </c>
      <c r="G1745" s="832" t="s">
        <v>1644</v>
      </c>
      <c r="H1745" s="832" t="s">
        <v>577</v>
      </c>
      <c r="I1745" s="832" t="s">
        <v>1898</v>
      </c>
      <c r="J1745" s="832" t="s">
        <v>1899</v>
      </c>
      <c r="K1745" s="832" t="s">
        <v>1646</v>
      </c>
      <c r="L1745" s="835">
        <v>98.75</v>
      </c>
      <c r="M1745" s="835">
        <v>197.5</v>
      </c>
      <c r="N1745" s="832">
        <v>2</v>
      </c>
      <c r="O1745" s="836">
        <v>1.5</v>
      </c>
      <c r="P1745" s="835">
        <v>197.5</v>
      </c>
      <c r="Q1745" s="837">
        <v>1</v>
      </c>
      <c r="R1745" s="832">
        <v>2</v>
      </c>
      <c r="S1745" s="837">
        <v>1</v>
      </c>
      <c r="T1745" s="836">
        <v>1.5</v>
      </c>
      <c r="U1745" s="838">
        <v>1</v>
      </c>
    </row>
    <row r="1746" spans="1:21" ht="14.4" customHeight="1" x14ac:dyDescent="0.3">
      <c r="A1746" s="831">
        <v>13</v>
      </c>
      <c r="B1746" s="832" t="s">
        <v>1462</v>
      </c>
      <c r="C1746" s="832" t="s">
        <v>1472</v>
      </c>
      <c r="D1746" s="833" t="s">
        <v>2868</v>
      </c>
      <c r="E1746" s="834" t="s">
        <v>1495</v>
      </c>
      <c r="F1746" s="832" t="s">
        <v>1463</v>
      </c>
      <c r="G1746" s="832" t="s">
        <v>1648</v>
      </c>
      <c r="H1746" s="832" t="s">
        <v>577</v>
      </c>
      <c r="I1746" s="832" t="s">
        <v>1649</v>
      </c>
      <c r="J1746" s="832" t="s">
        <v>892</v>
      </c>
      <c r="K1746" s="832" t="s">
        <v>1650</v>
      </c>
      <c r="L1746" s="835">
        <v>147.85</v>
      </c>
      <c r="M1746" s="835">
        <v>11236.600000000011</v>
      </c>
      <c r="N1746" s="832">
        <v>76</v>
      </c>
      <c r="O1746" s="836">
        <v>52.5</v>
      </c>
      <c r="P1746" s="835">
        <v>9758.1000000000113</v>
      </c>
      <c r="Q1746" s="837">
        <v>0.86842105263157909</v>
      </c>
      <c r="R1746" s="832">
        <v>66</v>
      </c>
      <c r="S1746" s="837">
        <v>0.86842105263157898</v>
      </c>
      <c r="T1746" s="836">
        <v>45</v>
      </c>
      <c r="U1746" s="838">
        <v>0.8571428571428571</v>
      </c>
    </row>
    <row r="1747" spans="1:21" ht="14.4" customHeight="1" x14ac:dyDescent="0.3">
      <c r="A1747" s="831">
        <v>13</v>
      </c>
      <c r="B1747" s="832" t="s">
        <v>1462</v>
      </c>
      <c r="C1747" s="832" t="s">
        <v>1472</v>
      </c>
      <c r="D1747" s="833" t="s">
        <v>2868</v>
      </c>
      <c r="E1747" s="834" t="s">
        <v>1495</v>
      </c>
      <c r="F1747" s="832" t="s">
        <v>1463</v>
      </c>
      <c r="G1747" s="832" t="s">
        <v>1651</v>
      </c>
      <c r="H1747" s="832" t="s">
        <v>612</v>
      </c>
      <c r="I1747" s="832" t="s">
        <v>1431</v>
      </c>
      <c r="J1747" s="832" t="s">
        <v>1432</v>
      </c>
      <c r="K1747" s="832" t="s">
        <v>1433</v>
      </c>
      <c r="L1747" s="835">
        <v>58.77</v>
      </c>
      <c r="M1747" s="835">
        <v>117.54</v>
      </c>
      <c r="N1747" s="832">
        <v>2</v>
      </c>
      <c r="O1747" s="836">
        <v>1</v>
      </c>
      <c r="P1747" s="835">
        <v>117.54</v>
      </c>
      <c r="Q1747" s="837">
        <v>1</v>
      </c>
      <c r="R1747" s="832">
        <v>2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13</v>
      </c>
      <c r="B1748" s="832" t="s">
        <v>1462</v>
      </c>
      <c r="C1748" s="832" t="s">
        <v>1472</v>
      </c>
      <c r="D1748" s="833" t="s">
        <v>2868</v>
      </c>
      <c r="E1748" s="834" t="s">
        <v>1495</v>
      </c>
      <c r="F1748" s="832" t="s">
        <v>1463</v>
      </c>
      <c r="G1748" s="832" t="s">
        <v>2208</v>
      </c>
      <c r="H1748" s="832" t="s">
        <v>612</v>
      </c>
      <c r="I1748" s="832" t="s">
        <v>2674</v>
      </c>
      <c r="J1748" s="832" t="s">
        <v>739</v>
      </c>
      <c r="K1748" s="832" t="s">
        <v>1397</v>
      </c>
      <c r="L1748" s="835">
        <v>176.32</v>
      </c>
      <c r="M1748" s="835">
        <v>176.32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13</v>
      </c>
      <c r="B1749" s="832" t="s">
        <v>1462</v>
      </c>
      <c r="C1749" s="832" t="s">
        <v>1472</v>
      </c>
      <c r="D1749" s="833" t="s">
        <v>2868</v>
      </c>
      <c r="E1749" s="834" t="s">
        <v>1495</v>
      </c>
      <c r="F1749" s="832" t="s">
        <v>1463</v>
      </c>
      <c r="G1749" s="832" t="s">
        <v>2208</v>
      </c>
      <c r="H1749" s="832" t="s">
        <v>612</v>
      </c>
      <c r="I1749" s="832" t="s">
        <v>1437</v>
      </c>
      <c r="J1749" s="832" t="s">
        <v>739</v>
      </c>
      <c r="K1749" s="832" t="s">
        <v>1438</v>
      </c>
      <c r="L1749" s="835">
        <v>58.77</v>
      </c>
      <c r="M1749" s="835">
        <v>705.2399999999999</v>
      </c>
      <c r="N1749" s="832">
        <v>12</v>
      </c>
      <c r="O1749" s="836">
        <v>8.5</v>
      </c>
      <c r="P1749" s="835">
        <v>587.69999999999993</v>
      </c>
      <c r="Q1749" s="837">
        <v>0.83333333333333337</v>
      </c>
      <c r="R1749" s="832">
        <v>10</v>
      </c>
      <c r="S1749" s="837">
        <v>0.83333333333333337</v>
      </c>
      <c r="T1749" s="836">
        <v>7</v>
      </c>
      <c r="U1749" s="838">
        <v>0.82352941176470584</v>
      </c>
    </row>
    <row r="1750" spans="1:21" ht="14.4" customHeight="1" x14ac:dyDescent="0.3">
      <c r="A1750" s="831">
        <v>13</v>
      </c>
      <c r="B1750" s="832" t="s">
        <v>1462</v>
      </c>
      <c r="C1750" s="832" t="s">
        <v>1472</v>
      </c>
      <c r="D1750" s="833" t="s">
        <v>2868</v>
      </c>
      <c r="E1750" s="834" t="s">
        <v>1495</v>
      </c>
      <c r="F1750" s="832" t="s">
        <v>1463</v>
      </c>
      <c r="G1750" s="832" t="s">
        <v>2208</v>
      </c>
      <c r="H1750" s="832" t="s">
        <v>612</v>
      </c>
      <c r="I1750" s="832" t="s">
        <v>2803</v>
      </c>
      <c r="J1750" s="832" t="s">
        <v>739</v>
      </c>
      <c r="K1750" s="832" t="s">
        <v>2804</v>
      </c>
      <c r="L1750" s="835">
        <v>23.51</v>
      </c>
      <c r="M1750" s="835">
        <v>23.51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13</v>
      </c>
      <c r="B1751" s="832" t="s">
        <v>1462</v>
      </c>
      <c r="C1751" s="832" t="s">
        <v>1472</v>
      </c>
      <c r="D1751" s="833" t="s">
        <v>2868</v>
      </c>
      <c r="E1751" s="834" t="s">
        <v>1495</v>
      </c>
      <c r="F1751" s="832" t="s">
        <v>1463</v>
      </c>
      <c r="G1751" s="832" t="s">
        <v>2208</v>
      </c>
      <c r="H1751" s="832" t="s">
        <v>577</v>
      </c>
      <c r="I1751" s="832" t="s">
        <v>2805</v>
      </c>
      <c r="J1751" s="832" t="s">
        <v>2676</v>
      </c>
      <c r="K1751" s="832" t="s">
        <v>1438</v>
      </c>
      <c r="L1751" s="835">
        <v>0</v>
      </c>
      <c r="M1751" s="835">
        <v>0</v>
      </c>
      <c r="N1751" s="832">
        <v>1</v>
      </c>
      <c r="O1751" s="836">
        <v>0.5</v>
      </c>
      <c r="P1751" s="835"/>
      <c r="Q1751" s="837"/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13</v>
      </c>
      <c r="B1752" s="832" t="s">
        <v>1462</v>
      </c>
      <c r="C1752" s="832" t="s">
        <v>1472</v>
      </c>
      <c r="D1752" s="833" t="s">
        <v>2868</v>
      </c>
      <c r="E1752" s="834" t="s">
        <v>1495</v>
      </c>
      <c r="F1752" s="832" t="s">
        <v>1463</v>
      </c>
      <c r="G1752" s="832" t="s">
        <v>1656</v>
      </c>
      <c r="H1752" s="832" t="s">
        <v>612</v>
      </c>
      <c r="I1752" s="832" t="s">
        <v>1413</v>
      </c>
      <c r="J1752" s="832" t="s">
        <v>1414</v>
      </c>
      <c r="K1752" s="832" t="s">
        <v>1415</v>
      </c>
      <c r="L1752" s="835">
        <v>141.25</v>
      </c>
      <c r="M1752" s="835">
        <v>1130</v>
      </c>
      <c r="N1752" s="832">
        <v>8</v>
      </c>
      <c r="O1752" s="836">
        <v>6</v>
      </c>
      <c r="P1752" s="835">
        <v>706.25</v>
      </c>
      <c r="Q1752" s="837">
        <v>0.625</v>
      </c>
      <c r="R1752" s="832">
        <v>5</v>
      </c>
      <c r="S1752" s="837">
        <v>0.625</v>
      </c>
      <c r="T1752" s="836">
        <v>4</v>
      </c>
      <c r="U1752" s="838">
        <v>0.66666666666666663</v>
      </c>
    </row>
    <row r="1753" spans="1:21" ht="14.4" customHeight="1" x14ac:dyDescent="0.3">
      <c r="A1753" s="831">
        <v>13</v>
      </c>
      <c r="B1753" s="832" t="s">
        <v>1462</v>
      </c>
      <c r="C1753" s="832" t="s">
        <v>1472</v>
      </c>
      <c r="D1753" s="833" t="s">
        <v>2868</v>
      </c>
      <c r="E1753" s="834" t="s">
        <v>1495</v>
      </c>
      <c r="F1753" s="832" t="s">
        <v>1463</v>
      </c>
      <c r="G1753" s="832" t="s">
        <v>2608</v>
      </c>
      <c r="H1753" s="832" t="s">
        <v>577</v>
      </c>
      <c r="I1753" s="832" t="s">
        <v>2609</v>
      </c>
      <c r="J1753" s="832" t="s">
        <v>731</v>
      </c>
      <c r="K1753" s="832" t="s">
        <v>2610</v>
      </c>
      <c r="L1753" s="835">
        <v>0</v>
      </c>
      <c r="M1753" s="835">
        <v>0</v>
      </c>
      <c r="N1753" s="832">
        <v>1</v>
      </c>
      <c r="O1753" s="836">
        <v>0.5</v>
      </c>
      <c r="P1753" s="835"/>
      <c r="Q1753" s="837"/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13</v>
      </c>
      <c r="B1754" s="832" t="s">
        <v>1462</v>
      </c>
      <c r="C1754" s="832" t="s">
        <v>1472</v>
      </c>
      <c r="D1754" s="833" t="s">
        <v>2868</v>
      </c>
      <c r="E1754" s="834" t="s">
        <v>1495</v>
      </c>
      <c r="F1754" s="832" t="s">
        <v>1463</v>
      </c>
      <c r="G1754" s="832" t="s">
        <v>1666</v>
      </c>
      <c r="H1754" s="832" t="s">
        <v>612</v>
      </c>
      <c r="I1754" s="832" t="s">
        <v>1345</v>
      </c>
      <c r="J1754" s="832" t="s">
        <v>635</v>
      </c>
      <c r="K1754" s="832" t="s">
        <v>1346</v>
      </c>
      <c r="L1754" s="835">
        <v>35.25</v>
      </c>
      <c r="M1754" s="835">
        <v>35.25</v>
      </c>
      <c r="N1754" s="832">
        <v>1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13</v>
      </c>
      <c r="B1755" s="832" t="s">
        <v>1462</v>
      </c>
      <c r="C1755" s="832" t="s">
        <v>1472</v>
      </c>
      <c r="D1755" s="833" t="s">
        <v>2868</v>
      </c>
      <c r="E1755" s="834" t="s">
        <v>1495</v>
      </c>
      <c r="F1755" s="832" t="s">
        <v>1463</v>
      </c>
      <c r="G1755" s="832" t="s">
        <v>1818</v>
      </c>
      <c r="H1755" s="832" t="s">
        <v>577</v>
      </c>
      <c r="I1755" s="832" t="s">
        <v>2072</v>
      </c>
      <c r="J1755" s="832" t="s">
        <v>675</v>
      </c>
      <c r="K1755" s="832" t="s">
        <v>2073</v>
      </c>
      <c r="L1755" s="835">
        <v>0</v>
      </c>
      <c r="M1755" s="835">
        <v>0</v>
      </c>
      <c r="N1755" s="832">
        <v>1</v>
      </c>
      <c r="O1755" s="836">
        <v>0.5</v>
      </c>
      <c r="P1755" s="835">
        <v>0</v>
      </c>
      <c r="Q1755" s="837"/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13</v>
      </c>
      <c r="B1756" s="832" t="s">
        <v>1462</v>
      </c>
      <c r="C1756" s="832" t="s">
        <v>1472</v>
      </c>
      <c r="D1756" s="833" t="s">
        <v>2868</v>
      </c>
      <c r="E1756" s="834" t="s">
        <v>1495</v>
      </c>
      <c r="F1756" s="832" t="s">
        <v>1463</v>
      </c>
      <c r="G1756" s="832" t="s">
        <v>1818</v>
      </c>
      <c r="H1756" s="832" t="s">
        <v>577</v>
      </c>
      <c r="I1756" s="832" t="s">
        <v>1819</v>
      </c>
      <c r="J1756" s="832" t="s">
        <v>675</v>
      </c>
      <c r="K1756" s="832" t="s">
        <v>1820</v>
      </c>
      <c r="L1756" s="835">
        <v>0</v>
      </c>
      <c r="M1756" s="835">
        <v>0</v>
      </c>
      <c r="N1756" s="832">
        <v>3</v>
      </c>
      <c r="O1756" s="836">
        <v>1.5</v>
      </c>
      <c r="P1756" s="835">
        <v>0</v>
      </c>
      <c r="Q1756" s="837"/>
      <c r="R1756" s="832">
        <v>2</v>
      </c>
      <c r="S1756" s="837">
        <v>0.66666666666666663</v>
      </c>
      <c r="T1756" s="836">
        <v>1</v>
      </c>
      <c r="U1756" s="838">
        <v>0.66666666666666663</v>
      </c>
    </row>
    <row r="1757" spans="1:21" ht="14.4" customHeight="1" x14ac:dyDescent="0.3">
      <c r="A1757" s="831">
        <v>13</v>
      </c>
      <c r="B1757" s="832" t="s">
        <v>1462</v>
      </c>
      <c r="C1757" s="832" t="s">
        <v>1472</v>
      </c>
      <c r="D1757" s="833" t="s">
        <v>2868</v>
      </c>
      <c r="E1757" s="834" t="s">
        <v>1495</v>
      </c>
      <c r="F1757" s="832" t="s">
        <v>1463</v>
      </c>
      <c r="G1757" s="832" t="s">
        <v>1961</v>
      </c>
      <c r="H1757" s="832" t="s">
        <v>612</v>
      </c>
      <c r="I1757" s="832" t="s">
        <v>1359</v>
      </c>
      <c r="J1757" s="832" t="s">
        <v>881</v>
      </c>
      <c r="K1757" s="832" t="s">
        <v>1360</v>
      </c>
      <c r="L1757" s="835">
        <v>0</v>
      </c>
      <c r="M1757" s="835">
        <v>0</v>
      </c>
      <c r="N1757" s="832">
        <v>1</v>
      </c>
      <c r="O1757" s="836">
        <v>1</v>
      </c>
      <c r="P1757" s="835">
        <v>0</v>
      </c>
      <c r="Q1757" s="837"/>
      <c r="R1757" s="832">
        <v>1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13</v>
      </c>
      <c r="B1758" s="832" t="s">
        <v>1462</v>
      </c>
      <c r="C1758" s="832" t="s">
        <v>1472</v>
      </c>
      <c r="D1758" s="833" t="s">
        <v>2868</v>
      </c>
      <c r="E1758" s="834" t="s">
        <v>1495</v>
      </c>
      <c r="F1758" s="832" t="s">
        <v>1463</v>
      </c>
      <c r="G1758" s="832" t="s">
        <v>1701</v>
      </c>
      <c r="H1758" s="832" t="s">
        <v>577</v>
      </c>
      <c r="I1758" s="832" t="s">
        <v>2806</v>
      </c>
      <c r="J1758" s="832" t="s">
        <v>2807</v>
      </c>
      <c r="K1758" s="832" t="s">
        <v>2808</v>
      </c>
      <c r="L1758" s="835">
        <v>31.32</v>
      </c>
      <c r="M1758" s="835">
        <v>31.32</v>
      </c>
      <c r="N1758" s="832">
        <v>1</v>
      </c>
      <c r="O1758" s="836">
        <v>0.5</v>
      </c>
      <c r="P1758" s="835">
        <v>31.32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13</v>
      </c>
      <c r="B1759" s="832" t="s">
        <v>1462</v>
      </c>
      <c r="C1759" s="832" t="s">
        <v>1472</v>
      </c>
      <c r="D1759" s="833" t="s">
        <v>2868</v>
      </c>
      <c r="E1759" s="834" t="s">
        <v>1495</v>
      </c>
      <c r="F1759" s="832" t="s">
        <v>1463</v>
      </c>
      <c r="G1759" s="832" t="s">
        <v>1714</v>
      </c>
      <c r="H1759" s="832" t="s">
        <v>612</v>
      </c>
      <c r="I1759" s="832" t="s">
        <v>1308</v>
      </c>
      <c r="J1759" s="832" t="s">
        <v>1029</v>
      </c>
      <c r="K1759" s="832" t="s">
        <v>1309</v>
      </c>
      <c r="L1759" s="835">
        <v>154.36000000000001</v>
      </c>
      <c r="M1759" s="835">
        <v>5865.6799999999994</v>
      </c>
      <c r="N1759" s="832">
        <v>38</v>
      </c>
      <c r="O1759" s="836">
        <v>31</v>
      </c>
      <c r="P1759" s="835">
        <v>5402.5999999999995</v>
      </c>
      <c r="Q1759" s="837">
        <v>0.92105263157894735</v>
      </c>
      <c r="R1759" s="832">
        <v>35</v>
      </c>
      <c r="S1759" s="837">
        <v>0.92105263157894735</v>
      </c>
      <c r="T1759" s="836">
        <v>28.5</v>
      </c>
      <c r="U1759" s="838">
        <v>0.91935483870967738</v>
      </c>
    </row>
    <row r="1760" spans="1:21" ht="14.4" customHeight="1" x14ac:dyDescent="0.3">
      <c r="A1760" s="831">
        <v>13</v>
      </c>
      <c r="B1760" s="832" t="s">
        <v>1462</v>
      </c>
      <c r="C1760" s="832" t="s">
        <v>1472</v>
      </c>
      <c r="D1760" s="833" t="s">
        <v>2868</v>
      </c>
      <c r="E1760" s="834" t="s">
        <v>1495</v>
      </c>
      <c r="F1760" s="832" t="s">
        <v>1463</v>
      </c>
      <c r="G1760" s="832" t="s">
        <v>1714</v>
      </c>
      <c r="H1760" s="832" t="s">
        <v>612</v>
      </c>
      <c r="I1760" s="832" t="s">
        <v>1721</v>
      </c>
      <c r="J1760" s="832" t="s">
        <v>1722</v>
      </c>
      <c r="K1760" s="832" t="s">
        <v>1723</v>
      </c>
      <c r="L1760" s="835">
        <v>149.52000000000001</v>
      </c>
      <c r="M1760" s="835">
        <v>149.52000000000001</v>
      </c>
      <c r="N1760" s="832">
        <v>1</v>
      </c>
      <c r="O1760" s="836">
        <v>1</v>
      </c>
      <c r="P1760" s="835">
        <v>149.52000000000001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13</v>
      </c>
      <c r="B1761" s="832" t="s">
        <v>1462</v>
      </c>
      <c r="C1761" s="832" t="s">
        <v>1472</v>
      </c>
      <c r="D1761" s="833" t="s">
        <v>2868</v>
      </c>
      <c r="E1761" s="834" t="s">
        <v>1495</v>
      </c>
      <c r="F1761" s="832" t="s">
        <v>1463</v>
      </c>
      <c r="G1761" s="832" t="s">
        <v>1714</v>
      </c>
      <c r="H1761" s="832" t="s">
        <v>612</v>
      </c>
      <c r="I1761" s="832" t="s">
        <v>1724</v>
      </c>
      <c r="J1761" s="832" t="s">
        <v>1725</v>
      </c>
      <c r="K1761" s="832" t="s">
        <v>1726</v>
      </c>
      <c r="L1761" s="835">
        <v>75.73</v>
      </c>
      <c r="M1761" s="835">
        <v>378.65000000000003</v>
      </c>
      <c r="N1761" s="832">
        <v>5</v>
      </c>
      <c r="O1761" s="836">
        <v>2.5</v>
      </c>
      <c r="P1761" s="835">
        <v>378.65000000000003</v>
      </c>
      <c r="Q1761" s="837">
        <v>1</v>
      </c>
      <c r="R1761" s="832">
        <v>5</v>
      </c>
      <c r="S1761" s="837">
        <v>1</v>
      </c>
      <c r="T1761" s="836">
        <v>2.5</v>
      </c>
      <c r="U1761" s="838">
        <v>1</v>
      </c>
    </row>
    <row r="1762" spans="1:21" ht="14.4" customHeight="1" x14ac:dyDescent="0.3">
      <c r="A1762" s="831">
        <v>13</v>
      </c>
      <c r="B1762" s="832" t="s">
        <v>1462</v>
      </c>
      <c r="C1762" s="832" t="s">
        <v>1472</v>
      </c>
      <c r="D1762" s="833" t="s">
        <v>2868</v>
      </c>
      <c r="E1762" s="834" t="s">
        <v>1495</v>
      </c>
      <c r="F1762" s="832" t="s">
        <v>1463</v>
      </c>
      <c r="G1762" s="832" t="s">
        <v>1729</v>
      </c>
      <c r="H1762" s="832" t="s">
        <v>577</v>
      </c>
      <c r="I1762" s="832" t="s">
        <v>2183</v>
      </c>
      <c r="J1762" s="832" t="s">
        <v>605</v>
      </c>
      <c r="K1762" s="832" t="s">
        <v>2184</v>
      </c>
      <c r="L1762" s="835">
        <v>0</v>
      </c>
      <c r="M1762" s="835">
        <v>0</v>
      </c>
      <c r="N1762" s="832">
        <v>1</v>
      </c>
      <c r="O1762" s="836">
        <v>0.5</v>
      </c>
      <c r="P1762" s="835">
        <v>0</v>
      </c>
      <c r="Q1762" s="837"/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13</v>
      </c>
      <c r="B1763" s="832" t="s">
        <v>1462</v>
      </c>
      <c r="C1763" s="832" t="s">
        <v>1472</v>
      </c>
      <c r="D1763" s="833" t="s">
        <v>2868</v>
      </c>
      <c r="E1763" s="834" t="s">
        <v>1500</v>
      </c>
      <c r="F1763" s="832" t="s">
        <v>1463</v>
      </c>
      <c r="G1763" s="832" t="s">
        <v>2809</v>
      </c>
      <c r="H1763" s="832" t="s">
        <v>577</v>
      </c>
      <c r="I1763" s="832" t="s">
        <v>2810</v>
      </c>
      <c r="J1763" s="832" t="s">
        <v>2811</v>
      </c>
      <c r="K1763" s="832" t="s">
        <v>2812</v>
      </c>
      <c r="L1763" s="835">
        <v>590.26</v>
      </c>
      <c r="M1763" s="835">
        <v>1180.52</v>
      </c>
      <c r="N1763" s="832">
        <v>2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13</v>
      </c>
      <c r="B1764" s="832" t="s">
        <v>1462</v>
      </c>
      <c r="C1764" s="832" t="s">
        <v>1472</v>
      </c>
      <c r="D1764" s="833" t="s">
        <v>2868</v>
      </c>
      <c r="E1764" s="834" t="s">
        <v>1500</v>
      </c>
      <c r="F1764" s="832" t="s">
        <v>1463</v>
      </c>
      <c r="G1764" s="832" t="s">
        <v>1514</v>
      </c>
      <c r="H1764" s="832" t="s">
        <v>612</v>
      </c>
      <c r="I1764" s="832" t="s">
        <v>1515</v>
      </c>
      <c r="J1764" s="832" t="s">
        <v>1516</v>
      </c>
      <c r="K1764" s="832" t="s">
        <v>1517</v>
      </c>
      <c r="L1764" s="835">
        <v>119.7</v>
      </c>
      <c r="M1764" s="835">
        <v>119.7</v>
      </c>
      <c r="N1764" s="832">
        <v>1</v>
      </c>
      <c r="O1764" s="836">
        <v>0.5</v>
      </c>
      <c r="P1764" s="835">
        <v>119.7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13</v>
      </c>
      <c r="B1765" s="832" t="s">
        <v>1462</v>
      </c>
      <c r="C1765" s="832" t="s">
        <v>1472</v>
      </c>
      <c r="D1765" s="833" t="s">
        <v>2868</v>
      </c>
      <c r="E1765" s="834" t="s">
        <v>1500</v>
      </c>
      <c r="F1765" s="832" t="s">
        <v>1463</v>
      </c>
      <c r="G1765" s="832" t="s">
        <v>1546</v>
      </c>
      <c r="H1765" s="832" t="s">
        <v>577</v>
      </c>
      <c r="I1765" s="832" t="s">
        <v>1739</v>
      </c>
      <c r="J1765" s="832" t="s">
        <v>1740</v>
      </c>
      <c r="K1765" s="832" t="s">
        <v>1044</v>
      </c>
      <c r="L1765" s="835">
        <v>170.52</v>
      </c>
      <c r="M1765" s="835">
        <v>5286.12</v>
      </c>
      <c r="N1765" s="832">
        <v>31</v>
      </c>
      <c r="O1765" s="836">
        <v>12.5</v>
      </c>
      <c r="P1765" s="835">
        <v>4263</v>
      </c>
      <c r="Q1765" s="837">
        <v>0.80645161290322587</v>
      </c>
      <c r="R1765" s="832">
        <v>25</v>
      </c>
      <c r="S1765" s="837">
        <v>0.80645161290322576</v>
      </c>
      <c r="T1765" s="836">
        <v>9.5</v>
      </c>
      <c r="U1765" s="838">
        <v>0.76</v>
      </c>
    </row>
    <row r="1766" spans="1:21" ht="14.4" customHeight="1" x14ac:dyDescent="0.3">
      <c r="A1766" s="831">
        <v>13</v>
      </c>
      <c r="B1766" s="832" t="s">
        <v>1462</v>
      </c>
      <c r="C1766" s="832" t="s">
        <v>1472</v>
      </c>
      <c r="D1766" s="833" t="s">
        <v>2868</v>
      </c>
      <c r="E1766" s="834" t="s">
        <v>1500</v>
      </c>
      <c r="F1766" s="832" t="s">
        <v>1463</v>
      </c>
      <c r="G1766" s="832" t="s">
        <v>1546</v>
      </c>
      <c r="H1766" s="832" t="s">
        <v>577</v>
      </c>
      <c r="I1766" s="832" t="s">
        <v>1547</v>
      </c>
      <c r="J1766" s="832" t="s">
        <v>1548</v>
      </c>
      <c r="K1766" s="832" t="s">
        <v>1549</v>
      </c>
      <c r="L1766" s="835">
        <v>102.31</v>
      </c>
      <c r="M1766" s="835">
        <v>204.62</v>
      </c>
      <c r="N1766" s="832">
        <v>2</v>
      </c>
      <c r="O1766" s="836">
        <v>1.5</v>
      </c>
      <c r="P1766" s="835">
        <v>204.62</v>
      </c>
      <c r="Q1766" s="837">
        <v>1</v>
      </c>
      <c r="R1766" s="832">
        <v>2</v>
      </c>
      <c r="S1766" s="837">
        <v>1</v>
      </c>
      <c r="T1766" s="836">
        <v>1.5</v>
      </c>
      <c r="U1766" s="838">
        <v>1</v>
      </c>
    </row>
    <row r="1767" spans="1:21" ht="14.4" customHeight="1" x14ac:dyDescent="0.3">
      <c r="A1767" s="831">
        <v>13</v>
      </c>
      <c r="B1767" s="832" t="s">
        <v>1462</v>
      </c>
      <c r="C1767" s="832" t="s">
        <v>1472</v>
      </c>
      <c r="D1767" s="833" t="s">
        <v>2868</v>
      </c>
      <c r="E1767" s="834" t="s">
        <v>1500</v>
      </c>
      <c r="F1767" s="832" t="s">
        <v>1463</v>
      </c>
      <c r="G1767" s="832" t="s">
        <v>1546</v>
      </c>
      <c r="H1767" s="832" t="s">
        <v>577</v>
      </c>
      <c r="I1767" s="832" t="s">
        <v>1741</v>
      </c>
      <c r="J1767" s="832" t="s">
        <v>1740</v>
      </c>
      <c r="K1767" s="832" t="s">
        <v>1558</v>
      </c>
      <c r="L1767" s="835">
        <v>85.27</v>
      </c>
      <c r="M1767" s="835">
        <v>767.43</v>
      </c>
      <c r="N1767" s="832">
        <v>9</v>
      </c>
      <c r="O1767" s="836">
        <v>3.5</v>
      </c>
      <c r="P1767" s="835">
        <v>767.43</v>
      </c>
      <c r="Q1767" s="837">
        <v>1</v>
      </c>
      <c r="R1767" s="832">
        <v>9</v>
      </c>
      <c r="S1767" s="837">
        <v>1</v>
      </c>
      <c r="T1767" s="836">
        <v>3.5</v>
      </c>
      <c r="U1767" s="838">
        <v>1</v>
      </c>
    </row>
    <row r="1768" spans="1:21" ht="14.4" customHeight="1" x14ac:dyDescent="0.3">
      <c r="A1768" s="831">
        <v>13</v>
      </c>
      <c r="B1768" s="832" t="s">
        <v>1462</v>
      </c>
      <c r="C1768" s="832" t="s">
        <v>1472</v>
      </c>
      <c r="D1768" s="833" t="s">
        <v>2868</v>
      </c>
      <c r="E1768" s="834" t="s">
        <v>1500</v>
      </c>
      <c r="F1768" s="832" t="s">
        <v>1463</v>
      </c>
      <c r="G1768" s="832" t="s">
        <v>1559</v>
      </c>
      <c r="H1768" s="832" t="s">
        <v>612</v>
      </c>
      <c r="I1768" s="832" t="s">
        <v>1426</v>
      </c>
      <c r="J1768" s="832" t="s">
        <v>996</v>
      </c>
      <c r="K1768" s="832" t="s">
        <v>1427</v>
      </c>
      <c r="L1768" s="835">
        <v>58.77</v>
      </c>
      <c r="M1768" s="835">
        <v>1292.9399999999998</v>
      </c>
      <c r="N1768" s="832">
        <v>22</v>
      </c>
      <c r="O1768" s="836">
        <v>13</v>
      </c>
      <c r="P1768" s="835">
        <v>1116.6299999999999</v>
      </c>
      <c r="Q1768" s="837">
        <v>0.86363636363636365</v>
      </c>
      <c r="R1768" s="832">
        <v>19</v>
      </c>
      <c r="S1768" s="837">
        <v>0.86363636363636365</v>
      </c>
      <c r="T1768" s="836">
        <v>11.5</v>
      </c>
      <c r="U1768" s="838">
        <v>0.88461538461538458</v>
      </c>
    </row>
    <row r="1769" spans="1:21" ht="14.4" customHeight="1" x14ac:dyDescent="0.3">
      <c r="A1769" s="831">
        <v>13</v>
      </c>
      <c r="B1769" s="832" t="s">
        <v>1462</v>
      </c>
      <c r="C1769" s="832" t="s">
        <v>1472</v>
      </c>
      <c r="D1769" s="833" t="s">
        <v>2868</v>
      </c>
      <c r="E1769" s="834" t="s">
        <v>1500</v>
      </c>
      <c r="F1769" s="832" t="s">
        <v>1463</v>
      </c>
      <c r="G1769" s="832" t="s">
        <v>1559</v>
      </c>
      <c r="H1769" s="832" t="s">
        <v>612</v>
      </c>
      <c r="I1769" s="832" t="s">
        <v>1428</v>
      </c>
      <c r="J1769" s="832" t="s">
        <v>996</v>
      </c>
      <c r="K1769" s="832" t="s">
        <v>1429</v>
      </c>
      <c r="L1769" s="835">
        <v>176.32</v>
      </c>
      <c r="M1769" s="835">
        <v>705.28</v>
      </c>
      <c r="N1769" s="832">
        <v>4</v>
      </c>
      <c r="O1769" s="836">
        <v>2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13</v>
      </c>
      <c r="B1770" s="832" t="s">
        <v>1462</v>
      </c>
      <c r="C1770" s="832" t="s">
        <v>1472</v>
      </c>
      <c r="D1770" s="833" t="s">
        <v>2868</v>
      </c>
      <c r="E1770" s="834" t="s">
        <v>1500</v>
      </c>
      <c r="F1770" s="832" t="s">
        <v>1463</v>
      </c>
      <c r="G1770" s="832" t="s">
        <v>2109</v>
      </c>
      <c r="H1770" s="832" t="s">
        <v>577</v>
      </c>
      <c r="I1770" s="832" t="s">
        <v>2110</v>
      </c>
      <c r="J1770" s="832" t="s">
        <v>2111</v>
      </c>
      <c r="K1770" s="832" t="s">
        <v>2112</v>
      </c>
      <c r="L1770" s="835">
        <v>58.86</v>
      </c>
      <c r="M1770" s="835">
        <v>58.86</v>
      </c>
      <c r="N1770" s="832">
        <v>1</v>
      </c>
      <c r="O1770" s="836">
        <v>0.5</v>
      </c>
      <c r="P1770" s="835">
        <v>58.86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13</v>
      </c>
      <c r="B1771" s="832" t="s">
        <v>1462</v>
      </c>
      <c r="C1771" s="832" t="s">
        <v>1472</v>
      </c>
      <c r="D1771" s="833" t="s">
        <v>2868</v>
      </c>
      <c r="E1771" s="834" t="s">
        <v>1500</v>
      </c>
      <c r="F1771" s="832" t="s">
        <v>1463</v>
      </c>
      <c r="G1771" s="832" t="s">
        <v>1566</v>
      </c>
      <c r="H1771" s="832" t="s">
        <v>577</v>
      </c>
      <c r="I1771" s="832" t="s">
        <v>1567</v>
      </c>
      <c r="J1771" s="832" t="s">
        <v>1568</v>
      </c>
      <c r="K1771" s="832" t="s">
        <v>674</v>
      </c>
      <c r="L1771" s="835">
        <v>75.819999999999993</v>
      </c>
      <c r="M1771" s="835">
        <v>227.45999999999998</v>
      </c>
      <c r="N1771" s="832">
        <v>3</v>
      </c>
      <c r="O1771" s="836">
        <v>2.5</v>
      </c>
      <c r="P1771" s="835">
        <v>227.45999999999998</v>
      </c>
      <c r="Q1771" s="837">
        <v>1</v>
      </c>
      <c r="R1771" s="832">
        <v>3</v>
      </c>
      <c r="S1771" s="837">
        <v>1</v>
      </c>
      <c r="T1771" s="836">
        <v>2.5</v>
      </c>
      <c r="U1771" s="838">
        <v>1</v>
      </c>
    </row>
    <row r="1772" spans="1:21" ht="14.4" customHeight="1" x14ac:dyDescent="0.3">
      <c r="A1772" s="831">
        <v>13</v>
      </c>
      <c r="B1772" s="832" t="s">
        <v>1462</v>
      </c>
      <c r="C1772" s="832" t="s">
        <v>1472</v>
      </c>
      <c r="D1772" s="833" t="s">
        <v>2868</v>
      </c>
      <c r="E1772" s="834" t="s">
        <v>1500</v>
      </c>
      <c r="F1772" s="832" t="s">
        <v>1463</v>
      </c>
      <c r="G1772" s="832" t="s">
        <v>1566</v>
      </c>
      <c r="H1772" s="832" t="s">
        <v>577</v>
      </c>
      <c r="I1772" s="832" t="s">
        <v>1749</v>
      </c>
      <c r="J1772" s="832" t="s">
        <v>673</v>
      </c>
      <c r="K1772" s="832" t="s">
        <v>674</v>
      </c>
      <c r="L1772" s="835">
        <v>75.819999999999993</v>
      </c>
      <c r="M1772" s="835">
        <v>75.819999999999993</v>
      </c>
      <c r="N1772" s="832">
        <v>1</v>
      </c>
      <c r="O1772" s="836">
        <v>1</v>
      </c>
      <c r="P1772" s="835">
        <v>75.819999999999993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13</v>
      </c>
      <c r="B1773" s="832" t="s">
        <v>1462</v>
      </c>
      <c r="C1773" s="832" t="s">
        <v>1472</v>
      </c>
      <c r="D1773" s="833" t="s">
        <v>2868</v>
      </c>
      <c r="E1773" s="834" t="s">
        <v>1500</v>
      </c>
      <c r="F1773" s="832" t="s">
        <v>1463</v>
      </c>
      <c r="G1773" s="832" t="s">
        <v>2221</v>
      </c>
      <c r="H1773" s="832" t="s">
        <v>577</v>
      </c>
      <c r="I1773" s="832" t="s">
        <v>2222</v>
      </c>
      <c r="J1773" s="832" t="s">
        <v>795</v>
      </c>
      <c r="K1773" s="832" t="s">
        <v>2223</v>
      </c>
      <c r="L1773" s="835">
        <v>0</v>
      </c>
      <c r="M1773" s="835">
        <v>0</v>
      </c>
      <c r="N1773" s="832">
        <v>1</v>
      </c>
      <c r="O1773" s="836">
        <v>1</v>
      </c>
      <c r="P1773" s="835"/>
      <c r="Q1773" s="837"/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13</v>
      </c>
      <c r="B1774" s="832" t="s">
        <v>1462</v>
      </c>
      <c r="C1774" s="832" t="s">
        <v>1472</v>
      </c>
      <c r="D1774" s="833" t="s">
        <v>2868</v>
      </c>
      <c r="E1774" s="834" t="s">
        <v>1500</v>
      </c>
      <c r="F1774" s="832" t="s">
        <v>1463</v>
      </c>
      <c r="G1774" s="832" t="s">
        <v>1573</v>
      </c>
      <c r="H1774" s="832" t="s">
        <v>612</v>
      </c>
      <c r="I1774" s="832" t="s">
        <v>1577</v>
      </c>
      <c r="J1774" s="832" t="s">
        <v>1575</v>
      </c>
      <c r="K1774" s="832" t="s">
        <v>1244</v>
      </c>
      <c r="L1774" s="835">
        <v>58.77</v>
      </c>
      <c r="M1774" s="835">
        <v>293.85000000000002</v>
      </c>
      <c r="N1774" s="832">
        <v>5</v>
      </c>
      <c r="O1774" s="836">
        <v>4</v>
      </c>
      <c r="P1774" s="835">
        <v>293.85000000000002</v>
      </c>
      <c r="Q1774" s="837">
        <v>1</v>
      </c>
      <c r="R1774" s="832">
        <v>5</v>
      </c>
      <c r="S1774" s="837">
        <v>1</v>
      </c>
      <c r="T1774" s="836">
        <v>4</v>
      </c>
      <c r="U1774" s="838">
        <v>1</v>
      </c>
    </row>
    <row r="1775" spans="1:21" ht="14.4" customHeight="1" x14ac:dyDescent="0.3">
      <c r="A1775" s="831">
        <v>13</v>
      </c>
      <c r="B1775" s="832" t="s">
        <v>1462</v>
      </c>
      <c r="C1775" s="832" t="s">
        <v>1472</v>
      </c>
      <c r="D1775" s="833" t="s">
        <v>2868</v>
      </c>
      <c r="E1775" s="834" t="s">
        <v>1500</v>
      </c>
      <c r="F1775" s="832" t="s">
        <v>1463</v>
      </c>
      <c r="G1775" s="832" t="s">
        <v>1573</v>
      </c>
      <c r="H1775" s="832" t="s">
        <v>577</v>
      </c>
      <c r="I1775" s="832" t="s">
        <v>1585</v>
      </c>
      <c r="J1775" s="832" t="s">
        <v>1583</v>
      </c>
      <c r="K1775" s="832" t="s">
        <v>1586</v>
      </c>
      <c r="L1775" s="835">
        <v>11.75</v>
      </c>
      <c r="M1775" s="835">
        <v>23.5</v>
      </c>
      <c r="N1775" s="832">
        <v>2</v>
      </c>
      <c r="O1775" s="836">
        <v>1.5</v>
      </c>
      <c r="P1775" s="835">
        <v>23.5</v>
      </c>
      <c r="Q1775" s="837">
        <v>1</v>
      </c>
      <c r="R1775" s="832">
        <v>2</v>
      </c>
      <c r="S1775" s="837">
        <v>1</v>
      </c>
      <c r="T1775" s="836">
        <v>1.5</v>
      </c>
      <c r="U1775" s="838">
        <v>1</v>
      </c>
    </row>
    <row r="1776" spans="1:21" ht="14.4" customHeight="1" x14ac:dyDescent="0.3">
      <c r="A1776" s="831">
        <v>13</v>
      </c>
      <c r="B1776" s="832" t="s">
        <v>1462</v>
      </c>
      <c r="C1776" s="832" t="s">
        <v>1472</v>
      </c>
      <c r="D1776" s="833" t="s">
        <v>2868</v>
      </c>
      <c r="E1776" s="834" t="s">
        <v>1500</v>
      </c>
      <c r="F1776" s="832" t="s">
        <v>1463</v>
      </c>
      <c r="G1776" s="832" t="s">
        <v>1573</v>
      </c>
      <c r="H1776" s="832" t="s">
        <v>577</v>
      </c>
      <c r="I1776" s="832" t="s">
        <v>1587</v>
      </c>
      <c r="J1776" s="832" t="s">
        <v>1583</v>
      </c>
      <c r="K1776" s="832" t="s">
        <v>1588</v>
      </c>
      <c r="L1776" s="835">
        <v>23.51</v>
      </c>
      <c r="M1776" s="835">
        <v>399.66999999999996</v>
      </c>
      <c r="N1776" s="832">
        <v>17</v>
      </c>
      <c r="O1776" s="836">
        <v>10.5</v>
      </c>
      <c r="P1776" s="835">
        <v>235.09999999999997</v>
      </c>
      <c r="Q1776" s="837">
        <v>0.58823529411764708</v>
      </c>
      <c r="R1776" s="832">
        <v>10</v>
      </c>
      <c r="S1776" s="837">
        <v>0.58823529411764708</v>
      </c>
      <c r="T1776" s="836">
        <v>6.5</v>
      </c>
      <c r="U1776" s="838">
        <v>0.61904761904761907</v>
      </c>
    </row>
    <row r="1777" spans="1:21" ht="14.4" customHeight="1" x14ac:dyDescent="0.3">
      <c r="A1777" s="831">
        <v>13</v>
      </c>
      <c r="B1777" s="832" t="s">
        <v>1462</v>
      </c>
      <c r="C1777" s="832" t="s">
        <v>1472</v>
      </c>
      <c r="D1777" s="833" t="s">
        <v>2868</v>
      </c>
      <c r="E1777" s="834" t="s">
        <v>1500</v>
      </c>
      <c r="F1777" s="832" t="s">
        <v>1463</v>
      </c>
      <c r="G1777" s="832" t="s">
        <v>1573</v>
      </c>
      <c r="H1777" s="832" t="s">
        <v>577</v>
      </c>
      <c r="I1777" s="832" t="s">
        <v>2813</v>
      </c>
      <c r="J1777" s="832" t="s">
        <v>2814</v>
      </c>
      <c r="K1777" s="832" t="s">
        <v>1244</v>
      </c>
      <c r="L1777" s="835">
        <v>58.77</v>
      </c>
      <c r="M1777" s="835">
        <v>58.77</v>
      </c>
      <c r="N1777" s="832">
        <v>1</v>
      </c>
      <c r="O1777" s="836">
        <v>0.5</v>
      </c>
      <c r="P1777" s="835">
        <v>58.77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13</v>
      </c>
      <c r="B1778" s="832" t="s">
        <v>1462</v>
      </c>
      <c r="C1778" s="832" t="s">
        <v>1472</v>
      </c>
      <c r="D1778" s="833" t="s">
        <v>2868</v>
      </c>
      <c r="E1778" s="834" t="s">
        <v>1500</v>
      </c>
      <c r="F1778" s="832" t="s">
        <v>1463</v>
      </c>
      <c r="G1778" s="832" t="s">
        <v>1573</v>
      </c>
      <c r="H1778" s="832" t="s">
        <v>577</v>
      </c>
      <c r="I1778" s="832" t="s">
        <v>2815</v>
      </c>
      <c r="J1778" s="832" t="s">
        <v>2241</v>
      </c>
      <c r="K1778" s="832" t="s">
        <v>1433</v>
      </c>
      <c r="L1778" s="835">
        <v>58.77</v>
      </c>
      <c r="M1778" s="835">
        <v>176.31</v>
      </c>
      <c r="N1778" s="832">
        <v>3</v>
      </c>
      <c r="O1778" s="836">
        <v>2.5</v>
      </c>
      <c r="P1778" s="835">
        <v>117.54</v>
      </c>
      <c r="Q1778" s="837">
        <v>0.66666666666666674</v>
      </c>
      <c r="R1778" s="832">
        <v>2</v>
      </c>
      <c r="S1778" s="837">
        <v>0.66666666666666663</v>
      </c>
      <c r="T1778" s="836">
        <v>1.5</v>
      </c>
      <c r="U1778" s="838">
        <v>0.6</v>
      </c>
    </row>
    <row r="1779" spans="1:21" ht="14.4" customHeight="1" x14ac:dyDescent="0.3">
      <c r="A1779" s="831">
        <v>13</v>
      </c>
      <c r="B1779" s="832" t="s">
        <v>1462</v>
      </c>
      <c r="C1779" s="832" t="s">
        <v>1472</v>
      </c>
      <c r="D1779" s="833" t="s">
        <v>2868</v>
      </c>
      <c r="E1779" s="834" t="s">
        <v>1500</v>
      </c>
      <c r="F1779" s="832" t="s">
        <v>1463</v>
      </c>
      <c r="G1779" s="832" t="s">
        <v>1573</v>
      </c>
      <c r="H1779" s="832" t="s">
        <v>577</v>
      </c>
      <c r="I1779" s="832" t="s">
        <v>2816</v>
      </c>
      <c r="J1779" s="832" t="s">
        <v>2244</v>
      </c>
      <c r="K1779" s="832" t="s">
        <v>1244</v>
      </c>
      <c r="L1779" s="835">
        <v>58.77</v>
      </c>
      <c r="M1779" s="835">
        <v>58.77</v>
      </c>
      <c r="N1779" s="832">
        <v>1</v>
      </c>
      <c r="O1779" s="836">
        <v>0.5</v>
      </c>
      <c r="P1779" s="835">
        <v>58.77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13</v>
      </c>
      <c r="B1780" s="832" t="s">
        <v>1462</v>
      </c>
      <c r="C1780" s="832" t="s">
        <v>1472</v>
      </c>
      <c r="D1780" s="833" t="s">
        <v>2868</v>
      </c>
      <c r="E1780" s="834" t="s">
        <v>1500</v>
      </c>
      <c r="F1780" s="832" t="s">
        <v>1463</v>
      </c>
      <c r="G1780" s="832" t="s">
        <v>1589</v>
      </c>
      <c r="H1780" s="832" t="s">
        <v>577</v>
      </c>
      <c r="I1780" s="832" t="s">
        <v>2817</v>
      </c>
      <c r="J1780" s="832" t="s">
        <v>2818</v>
      </c>
      <c r="K1780" s="832" t="s">
        <v>2819</v>
      </c>
      <c r="L1780" s="835">
        <v>0</v>
      </c>
      <c r="M1780" s="835">
        <v>0</v>
      </c>
      <c r="N1780" s="832">
        <v>1</v>
      </c>
      <c r="O1780" s="836">
        <v>0.5</v>
      </c>
      <c r="P1780" s="835">
        <v>0</v>
      </c>
      <c r="Q1780" s="837"/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13</v>
      </c>
      <c r="B1781" s="832" t="s">
        <v>1462</v>
      </c>
      <c r="C1781" s="832" t="s">
        <v>1472</v>
      </c>
      <c r="D1781" s="833" t="s">
        <v>2868</v>
      </c>
      <c r="E1781" s="834" t="s">
        <v>1500</v>
      </c>
      <c r="F1781" s="832" t="s">
        <v>1463</v>
      </c>
      <c r="G1781" s="832" t="s">
        <v>1589</v>
      </c>
      <c r="H1781" s="832" t="s">
        <v>577</v>
      </c>
      <c r="I1781" s="832" t="s">
        <v>1590</v>
      </c>
      <c r="J1781" s="832" t="s">
        <v>1591</v>
      </c>
      <c r="K1781" s="832" t="s">
        <v>1592</v>
      </c>
      <c r="L1781" s="835">
        <v>0</v>
      </c>
      <c r="M1781" s="835">
        <v>0</v>
      </c>
      <c r="N1781" s="832">
        <v>10</v>
      </c>
      <c r="O1781" s="836">
        <v>9</v>
      </c>
      <c r="P1781" s="835">
        <v>0</v>
      </c>
      <c r="Q1781" s="837"/>
      <c r="R1781" s="832">
        <v>8</v>
      </c>
      <c r="S1781" s="837">
        <v>0.8</v>
      </c>
      <c r="T1781" s="836">
        <v>7.5</v>
      </c>
      <c r="U1781" s="838">
        <v>0.83333333333333337</v>
      </c>
    </row>
    <row r="1782" spans="1:21" ht="14.4" customHeight="1" x14ac:dyDescent="0.3">
      <c r="A1782" s="831">
        <v>13</v>
      </c>
      <c r="B1782" s="832" t="s">
        <v>1462</v>
      </c>
      <c r="C1782" s="832" t="s">
        <v>1472</v>
      </c>
      <c r="D1782" s="833" t="s">
        <v>2868</v>
      </c>
      <c r="E1782" s="834" t="s">
        <v>1500</v>
      </c>
      <c r="F1782" s="832" t="s">
        <v>1463</v>
      </c>
      <c r="G1782" s="832" t="s">
        <v>1589</v>
      </c>
      <c r="H1782" s="832" t="s">
        <v>577</v>
      </c>
      <c r="I1782" s="832" t="s">
        <v>2167</v>
      </c>
      <c r="J1782" s="832" t="s">
        <v>852</v>
      </c>
      <c r="K1782" s="832" t="s">
        <v>853</v>
      </c>
      <c r="L1782" s="835">
        <v>42.05</v>
      </c>
      <c r="M1782" s="835">
        <v>84.1</v>
      </c>
      <c r="N1782" s="832">
        <v>2</v>
      </c>
      <c r="O1782" s="836">
        <v>1.5</v>
      </c>
      <c r="P1782" s="835">
        <v>42.05</v>
      </c>
      <c r="Q1782" s="837">
        <v>0.5</v>
      </c>
      <c r="R1782" s="832">
        <v>1</v>
      </c>
      <c r="S1782" s="837">
        <v>0.5</v>
      </c>
      <c r="T1782" s="836">
        <v>0.5</v>
      </c>
      <c r="U1782" s="838">
        <v>0.33333333333333331</v>
      </c>
    </row>
    <row r="1783" spans="1:21" ht="14.4" customHeight="1" x14ac:dyDescent="0.3">
      <c r="A1783" s="831">
        <v>13</v>
      </c>
      <c r="B1783" s="832" t="s">
        <v>1462</v>
      </c>
      <c r="C1783" s="832" t="s">
        <v>1472</v>
      </c>
      <c r="D1783" s="833" t="s">
        <v>2868</v>
      </c>
      <c r="E1783" s="834" t="s">
        <v>1500</v>
      </c>
      <c r="F1783" s="832" t="s">
        <v>1463</v>
      </c>
      <c r="G1783" s="832" t="s">
        <v>1589</v>
      </c>
      <c r="H1783" s="832" t="s">
        <v>577</v>
      </c>
      <c r="I1783" s="832" t="s">
        <v>1594</v>
      </c>
      <c r="J1783" s="832" t="s">
        <v>852</v>
      </c>
      <c r="K1783" s="832" t="s">
        <v>639</v>
      </c>
      <c r="L1783" s="835">
        <v>42.05</v>
      </c>
      <c r="M1783" s="835">
        <v>42.05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13</v>
      </c>
      <c r="B1784" s="832" t="s">
        <v>1462</v>
      </c>
      <c r="C1784" s="832" t="s">
        <v>1472</v>
      </c>
      <c r="D1784" s="833" t="s">
        <v>2868</v>
      </c>
      <c r="E1784" s="834" t="s">
        <v>1500</v>
      </c>
      <c r="F1784" s="832" t="s">
        <v>1463</v>
      </c>
      <c r="G1784" s="832" t="s">
        <v>1599</v>
      </c>
      <c r="H1784" s="832" t="s">
        <v>577</v>
      </c>
      <c r="I1784" s="832" t="s">
        <v>2654</v>
      </c>
      <c r="J1784" s="832" t="s">
        <v>2597</v>
      </c>
      <c r="K1784" s="832" t="s">
        <v>2655</v>
      </c>
      <c r="L1784" s="835">
        <v>93.49</v>
      </c>
      <c r="M1784" s="835">
        <v>186.98</v>
      </c>
      <c r="N1784" s="832">
        <v>2</v>
      </c>
      <c r="O1784" s="836">
        <v>0.5</v>
      </c>
      <c r="P1784" s="835">
        <v>186.98</v>
      </c>
      <c r="Q1784" s="837">
        <v>1</v>
      </c>
      <c r="R1784" s="832">
        <v>2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13</v>
      </c>
      <c r="B1785" s="832" t="s">
        <v>1462</v>
      </c>
      <c r="C1785" s="832" t="s">
        <v>1472</v>
      </c>
      <c r="D1785" s="833" t="s">
        <v>2868</v>
      </c>
      <c r="E1785" s="834" t="s">
        <v>1500</v>
      </c>
      <c r="F1785" s="832" t="s">
        <v>1463</v>
      </c>
      <c r="G1785" s="832" t="s">
        <v>1603</v>
      </c>
      <c r="H1785" s="832" t="s">
        <v>577</v>
      </c>
      <c r="I1785" s="832" t="s">
        <v>1607</v>
      </c>
      <c r="J1785" s="832" t="s">
        <v>1605</v>
      </c>
      <c r="K1785" s="832" t="s">
        <v>1608</v>
      </c>
      <c r="L1785" s="835">
        <v>159.16999999999999</v>
      </c>
      <c r="M1785" s="835">
        <v>795.84999999999991</v>
      </c>
      <c r="N1785" s="832">
        <v>5</v>
      </c>
      <c r="O1785" s="836">
        <v>3</v>
      </c>
      <c r="P1785" s="835">
        <v>795.84999999999991</v>
      </c>
      <c r="Q1785" s="837">
        <v>1</v>
      </c>
      <c r="R1785" s="832">
        <v>5</v>
      </c>
      <c r="S1785" s="837">
        <v>1</v>
      </c>
      <c r="T1785" s="836">
        <v>3</v>
      </c>
      <c r="U1785" s="838">
        <v>1</v>
      </c>
    </row>
    <row r="1786" spans="1:21" ht="14.4" customHeight="1" x14ac:dyDescent="0.3">
      <c r="A1786" s="831">
        <v>13</v>
      </c>
      <c r="B1786" s="832" t="s">
        <v>1462</v>
      </c>
      <c r="C1786" s="832" t="s">
        <v>1472</v>
      </c>
      <c r="D1786" s="833" t="s">
        <v>2868</v>
      </c>
      <c r="E1786" s="834" t="s">
        <v>1500</v>
      </c>
      <c r="F1786" s="832" t="s">
        <v>1463</v>
      </c>
      <c r="G1786" s="832" t="s">
        <v>1614</v>
      </c>
      <c r="H1786" s="832" t="s">
        <v>577</v>
      </c>
      <c r="I1786" s="832" t="s">
        <v>1886</v>
      </c>
      <c r="J1786" s="832" t="s">
        <v>1619</v>
      </c>
      <c r="K1786" s="832" t="s">
        <v>1620</v>
      </c>
      <c r="L1786" s="835">
        <v>140.96</v>
      </c>
      <c r="M1786" s="835">
        <v>140.96</v>
      </c>
      <c r="N1786" s="832">
        <v>1</v>
      </c>
      <c r="O1786" s="836">
        <v>1</v>
      </c>
      <c r="P1786" s="835">
        <v>140.96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13</v>
      </c>
      <c r="B1787" s="832" t="s">
        <v>1462</v>
      </c>
      <c r="C1787" s="832" t="s">
        <v>1472</v>
      </c>
      <c r="D1787" s="833" t="s">
        <v>2868</v>
      </c>
      <c r="E1787" s="834" t="s">
        <v>1500</v>
      </c>
      <c r="F1787" s="832" t="s">
        <v>1463</v>
      </c>
      <c r="G1787" s="832" t="s">
        <v>1625</v>
      </c>
      <c r="H1787" s="832" t="s">
        <v>577</v>
      </c>
      <c r="I1787" s="832" t="s">
        <v>1626</v>
      </c>
      <c r="J1787" s="832" t="s">
        <v>1627</v>
      </c>
      <c r="K1787" s="832" t="s">
        <v>1628</v>
      </c>
      <c r="L1787" s="835">
        <v>121.07</v>
      </c>
      <c r="M1787" s="835">
        <v>121.07</v>
      </c>
      <c r="N1787" s="832">
        <v>1</v>
      </c>
      <c r="O1787" s="836">
        <v>0.5</v>
      </c>
      <c r="P1787" s="835">
        <v>121.07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13</v>
      </c>
      <c r="B1788" s="832" t="s">
        <v>1462</v>
      </c>
      <c r="C1788" s="832" t="s">
        <v>1472</v>
      </c>
      <c r="D1788" s="833" t="s">
        <v>2868</v>
      </c>
      <c r="E1788" s="834" t="s">
        <v>1500</v>
      </c>
      <c r="F1788" s="832" t="s">
        <v>1463</v>
      </c>
      <c r="G1788" s="832" t="s">
        <v>1637</v>
      </c>
      <c r="H1788" s="832" t="s">
        <v>577</v>
      </c>
      <c r="I1788" s="832" t="s">
        <v>1638</v>
      </c>
      <c r="J1788" s="832" t="s">
        <v>1058</v>
      </c>
      <c r="K1788" s="832" t="s">
        <v>1639</v>
      </c>
      <c r="L1788" s="835">
        <v>48.09</v>
      </c>
      <c r="M1788" s="835">
        <v>48.09</v>
      </c>
      <c r="N1788" s="832">
        <v>1</v>
      </c>
      <c r="O1788" s="836">
        <v>1</v>
      </c>
      <c r="P1788" s="835">
        <v>48.09</v>
      </c>
      <c r="Q1788" s="837">
        <v>1</v>
      </c>
      <c r="R1788" s="832">
        <v>1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13</v>
      </c>
      <c r="B1789" s="832" t="s">
        <v>1462</v>
      </c>
      <c r="C1789" s="832" t="s">
        <v>1472</v>
      </c>
      <c r="D1789" s="833" t="s">
        <v>2868</v>
      </c>
      <c r="E1789" s="834" t="s">
        <v>1500</v>
      </c>
      <c r="F1789" s="832" t="s">
        <v>1463</v>
      </c>
      <c r="G1789" s="832" t="s">
        <v>1637</v>
      </c>
      <c r="H1789" s="832" t="s">
        <v>577</v>
      </c>
      <c r="I1789" s="832" t="s">
        <v>1642</v>
      </c>
      <c r="J1789" s="832" t="s">
        <v>1077</v>
      </c>
      <c r="K1789" s="832" t="s">
        <v>1643</v>
      </c>
      <c r="L1789" s="835">
        <v>89.91</v>
      </c>
      <c r="M1789" s="835">
        <v>1978.02</v>
      </c>
      <c r="N1789" s="832">
        <v>22</v>
      </c>
      <c r="O1789" s="836">
        <v>13.5</v>
      </c>
      <c r="P1789" s="835">
        <v>1438.5600000000002</v>
      </c>
      <c r="Q1789" s="837">
        <v>0.7272727272727274</v>
      </c>
      <c r="R1789" s="832">
        <v>16</v>
      </c>
      <c r="S1789" s="837">
        <v>0.72727272727272729</v>
      </c>
      <c r="T1789" s="836">
        <v>9.5</v>
      </c>
      <c r="U1789" s="838">
        <v>0.70370370370370372</v>
      </c>
    </row>
    <row r="1790" spans="1:21" ht="14.4" customHeight="1" x14ac:dyDescent="0.3">
      <c r="A1790" s="831">
        <v>13</v>
      </c>
      <c r="B1790" s="832" t="s">
        <v>1462</v>
      </c>
      <c r="C1790" s="832" t="s">
        <v>1472</v>
      </c>
      <c r="D1790" s="833" t="s">
        <v>2868</v>
      </c>
      <c r="E1790" s="834" t="s">
        <v>1500</v>
      </c>
      <c r="F1790" s="832" t="s">
        <v>1463</v>
      </c>
      <c r="G1790" s="832" t="s">
        <v>2192</v>
      </c>
      <c r="H1790" s="832" t="s">
        <v>577</v>
      </c>
      <c r="I1790" s="832" t="s">
        <v>2193</v>
      </c>
      <c r="J1790" s="832" t="s">
        <v>2194</v>
      </c>
      <c r="K1790" s="832" t="s">
        <v>2195</v>
      </c>
      <c r="L1790" s="835">
        <v>1235.6300000000001</v>
      </c>
      <c r="M1790" s="835">
        <v>8649.41</v>
      </c>
      <c r="N1790" s="832">
        <v>7</v>
      </c>
      <c r="O1790" s="836">
        <v>2.5</v>
      </c>
      <c r="P1790" s="835">
        <v>1235.6300000000001</v>
      </c>
      <c r="Q1790" s="837">
        <v>0.14285714285714288</v>
      </c>
      <c r="R1790" s="832">
        <v>1</v>
      </c>
      <c r="S1790" s="837">
        <v>0.14285714285714285</v>
      </c>
      <c r="T1790" s="836">
        <v>0.5</v>
      </c>
      <c r="U1790" s="838">
        <v>0.2</v>
      </c>
    </row>
    <row r="1791" spans="1:21" ht="14.4" customHeight="1" x14ac:dyDescent="0.3">
      <c r="A1791" s="831">
        <v>13</v>
      </c>
      <c r="B1791" s="832" t="s">
        <v>1462</v>
      </c>
      <c r="C1791" s="832" t="s">
        <v>1472</v>
      </c>
      <c r="D1791" s="833" t="s">
        <v>2868</v>
      </c>
      <c r="E1791" s="834" t="s">
        <v>1500</v>
      </c>
      <c r="F1791" s="832" t="s">
        <v>1463</v>
      </c>
      <c r="G1791" s="832" t="s">
        <v>1644</v>
      </c>
      <c r="H1791" s="832" t="s">
        <v>577</v>
      </c>
      <c r="I1791" s="832" t="s">
        <v>2569</v>
      </c>
      <c r="J1791" s="832" t="s">
        <v>2570</v>
      </c>
      <c r="K1791" s="832" t="s">
        <v>1646</v>
      </c>
      <c r="L1791" s="835">
        <v>98.75</v>
      </c>
      <c r="M1791" s="835">
        <v>98.75</v>
      </c>
      <c r="N1791" s="832">
        <v>1</v>
      </c>
      <c r="O1791" s="836">
        <v>0.5</v>
      </c>
      <c r="P1791" s="835">
        <v>98.75</v>
      </c>
      <c r="Q1791" s="837">
        <v>1</v>
      </c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13</v>
      </c>
      <c r="B1792" s="832" t="s">
        <v>1462</v>
      </c>
      <c r="C1792" s="832" t="s">
        <v>1472</v>
      </c>
      <c r="D1792" s="833" t="s">
        <v>2868</v>
      </c>
      <c r="E1792" s="834" t="s">
        <v>1500</v>
      </c>
      <c r="F1792" s="832" t="s">
        <v>1463</v>
      </c>
      <c r="G1792" s="832" t="s">
        <v>1644</v>
      </c>
      <c r="H1792" s="832" t="s">
        <v>577</v>
      </c>
      <c r="I1792" s="832" t="s">
        <v>2820</v>
      </c>
      <c r="J1792" s="832" t="s">
        <v>2821</v>
      </c>
      <c r="K1792" s="832" t="s">
        <v>2822</v>
      </c>
      <c r="L1792" s="835">
        <v>98.75</v>
      </c>
      <c r="M1792" s="835">
        <v>395</v>
      </c>
      <c r="N1792" s="832">
        <v>4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13</v>
      </c>
      <c r="B1793" s="832" t="s">
        <v>1462</v>
      </c>
      <c r="C1793" s="832" t="s">
        <v>1472</v>
      </c>
      <c r="D1793" s="833" t="s">
        <v>2868</v>
      </c>
      <c r="E1793" s="834" t="s">
        <v>1500</v>
      </c>
      <c r="F1793" s="832" t="s">
        <v>1463</v>
      </c>
      <c r="G1793" s="832" t="s">
        <v>1788</v>
      </c>
      <c r="H1793" s="832" t="s">
        <v>577</v>
      </c>
      <c r="I1793" s="832" t="s">
        <v>2200</v>
      </c>
      <c r="J1793" s="832" t="s">
        <v>1790</v>
      </c>
      <c r="K1793" s="832" t="s">
        <v>2201</v>
      </c>
      <c r="L1793" s="835">
        <v>132.97999999999999</v>
      </c>
      <c r="M1793" s="835">
        <v>132.97999999999999</v>
      </c>
      <c r="N1793" s="832">
        <v>1</v>
      </c>
      <c r="O1793" s="836">
        <v>1</v>
      </c>
      <c r="P1793" s="835">
        <v>132.97999999999999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13</v>
      </c>
      <c r="B1794" s="832" t="s">
        <v>1462</v>
      </c>
      <c r="C1794" s="832" t="s">
        <v>1472</v>
      </c>
      <c r="D1794" s="833" t="s">
        <v>2868</v>
      </c>
      <c r="E1794" s="834" t="s">
        <v>1500</v>
      </c>
      <c r="F1794" s="832" t="s">
        <v>1463</v>
      </c>
      <c r="G1794" s="832" t="s">
        <v>1648</v>
      </c>
      <c r="H1794" s="832" t="s">
        <v>577</v>
      </c>
      <c r="I1794" s="832" t="s">
        <v>1649</v>
      </c>
      <c r="J1794" s="832" t="s">
        <v>892</v>
      </c>
      <c r="K1794" s="832" t="s">
        <v>1650</v>
      </c>
      <c r="L1794" s="835">
        <v>147.85</v>
      </c>
      <c r="M1794" s="835">
        <v>6653.25</v>
      </c>
      <c r="N1794" s="832">
        <v>45</v>
      </c>
      <c r="O1794" s="836">
        <v>31</v>
      </c>
      <c r="P1794" s="835">
        <v>5026.9000000000005</v>
      </c>
      <c r="Q1794" s="837">
        <v>0.75555555555555565</v>
      </c>
      <c r="R1794" s="832">
        <v>34</v>
      </c>
      <c r="S1794" s="837">
        <v>0.75555555555555554</v>
      </c>
      <c r="T1794" s="836">
        <v>22.5</v>
      </c>
      <c r="U1794" s="838">
        <v>0.72580645161290325</v>
      </c>
    </row>
    <row r="1795" spans="1:21" ht="14.4" customHeight="1" x14ac:dyDescent="0.3">
      <c r="A1795" s="831">
        <v>13</v>
      </c>
      <c r="B1795" s="832" t="s">
        <v>1462</v>
      </c>
      <c r="C1795" s="832" t="s">
        <v>1472</v>
      </c>
      <c r="D1795" s="833" t="s">
        <v>2868</v>
      </c>
      <c r="E1795" s="834" t="s">
        <v>1500</v>
      </c>
      <c r="F1795" s="832" t="s">
        <v>1463</v>
      </c>
      <c r="G1795" s="832" t="s">
        <v>1907</v>
      </c>
      <c r="H1795" s="832" t="s">
        <v>612</v>
      </c>
      <c r="I1795" s="832" t="s">
        <v>1908</v>
      </c>
      <c r="J1795" s="832" t="s">
        <v>1909</v>
      </c>
      <c r="K1795" s="832" t="s">
        <v>1910</v>
      </c>
      <c r="L1795" s="835">
        <v>32.25</v>
      </c>
      <c r="M1795" s="835">
        <v>32.25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13</v>
      </c>
      <c r="B1796" s="832" t="s">
        <v>1462</v>
      </c>
      <c r="C1796" s="832" t="s">
        <v>1472</v>
      </c>
      <c r="D1796" s="833" t="s">
        <v>2868</v>
      </c>
      <c r="E1796" s="834" t="s">
        <v>1500</v>
      </c>
      <c r="F1796" s="832" t="s">
        <v>1463</v>
      </c>
      <c r="G1796" s="832" t="s">
        <v>1907</v>
      </c>
      <c r="H1796" s="832" t="s">
        <v>612</v>
      </c>
      <c r="I1796" s="832" t="s">
        <v>2417</v>
      </c>
      <c r="J1796" s="832" t="s">
        <v>1909</v>
      </c>
      <c r="K1796" s="832" t="s">
        <v>2418</v>
      </c>
      <c r="L1796" s="835">
        <v>64.5</v>
      </c>
      <c r="M1796" s="835">
        <v>193.5</v>
      </c>
      <c r="N1796" s="832">
        <v>3</v>
      </c>
      <c r="O1796" s="836">
        <v>2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13</v>
      </c>
      <c r="B1797" s="832" t="s">
        <v>1462</v>
      </c>
      <c r="C1797" s="832" t="s">
        <v>1472</v>
      </c>
      <c r="D1797" s="833" t="s">
        <v>2868</v>
      </c>
      <c r="E1797" s="834" t="s">
        <v>1500</v>
      </c>
      <c r="F1797" s="832" t="s">
        <v>1463</v>
      </c>
      <c r="G1797" s="832" t="s">
        <v>1651</v>
      </c>
      <c r="H1797" s="832" t="s">
        <v>612</v>
      </c>
      <c r="I1797" s="832" t="s">
        <v>1434</v>
      </c>
      <c r="J1797" s="832" t="s">
        <v>1432</v>
      </c>
      <c r="K1797" s="832" t="s">
        <v>1435</v>
      </c>
      <c r="L1797" s="835">
        <v>176.32</v>
      </c>
      <c r="M1797" s="835">
        <v>176.32</v>
      </c>
      <c r="N1797" s="832">
        <v>1</v>
      </c>
      <c r="O1797" s="836">
        <v>1</v>
      </c>
      <c r="P1797" s="835">
        <v>176.32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13</v>
      </c>
      <c r="B1798" s="832" t="s">
        <v>1462</v>
      </c>
      <c r="C1798" s="832" t="s">
        <v>1472</v>
      </c>
      <c r="D1798" s="833" t="s">
        <v>2868</v>
      </c>
      <c r="E1798" s="834" t="s">
        <v>1500</v>
      </c>
      <c r="F1798" s="832" t="s">
        <v>1463</v>
      </c>
      <c r="G1798" s="832" t="s">
        <v>2208</v>
      </c>
      <c r="H1798" s="832" t="s">
        <v>612</v>
      </c>
      <c r="I1798" s="832" t="s">
        <v>2674</v>
      </c>
      <c r="J1798" s="832" t="s">
        <v>739</v>
      </c>
      <c r="K1798" s="832" t="s">
        <v>1397</v>
      </c>
      <c r="L1798" s="835">
        <v>176.32</v>
      </c>
      <c r="M1798" s="835">
        <v>528.96</v>
      </c>
      <c r="N1798" s="832">
        <v>3</v>
      </c>
      <c r="O1798" s="836">
        <v>1.5</v>
      </c>
      <c r="P1798" s="835">
        <v>352.64</v>
      </c>
      <c r="Q1798" s="837">
        <v>0.66666666666666663</v>
      </c>
      <c r="R1798" s="832">
        <v>2</v>
      </c>
      <c r="S1798" s="837">
        <v>0.66666666666666663</v>
      </c>
      <c r="T1798" s="836">
        <v>1</v>
      </c>
      <c r="U1798" s="838">
        <v>0.66666666666666663</v>
      </c>
    </row>
    <row r="1799" spans="1:21" ht="14.4" customHeight="1" x14ac:dyDescent="0.3">
      <c r="A1799" s="831">
        <v>13</v>
      </c>
      <c r="B1799" s="832" t="s">
        <v>1462</v>
      </c>
      <c r="C1799" s="832" t="s">
        <v>1472</v>
      </c>
      <c r="D1799" s="833" t="s">
        <v>2868</v>
      </c>
      <c r="E1799" s="834" t="s">
        <v>1500</v>
      </c>
      <c r="F1799" s="832" t="s">
        <v>1463</v>
      </c>
      <c r="G1799" s="832" t="s">
        <v>2208</v>
      </c>
      <c r="H1799" s="832" t="s">
        <v>612</v>
      </c>
      <c r="I1799" s="832" t="s">
        <v>1437</v>
      </c>
      <c r="J1799" s="832" t="s">
        <v>739</v>
      </c>
      <c r="K1799" s="832" t="s">
        <v>1438</v>
      </c>
      <c r="L1799" s="835">
        <v>58.77</v>
      </c>
      <c r="M1799" s="835">
        <v>58.77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13</v>
      </c>
      <c r="B1800" s="832" t="s">
        <v>1462</v>
      </c>
      <c r="C1800" s="832" t="s">
        <v>1472</v>
      </c>
      <c r="D1800" s="833" t="s">
        <v>2868</v>
      </c>
      <c r="E1800" s="834" t="s">
        <v>1500</v>
      </c>
      <c r="F1800" s="832" t="s">
        <v>1463</v>
      </c>
      <c r="G1800" s="832" t="s">
        <v>2823</v>
      </c>
      <c r="H1800" s="832" t="s">
        <v>577</v>
      </c>
      <c r="I1800" s="832" t="s">
        <v>2824</v>
      </c>
      <c r="J1800" s="832" t="s">
        <v>2825</v>
      </c>
      <c r="K1800" s="832" t="s">
        <v>2826</v>
      </c>
      <c r="L1800" s="835">
        <v>46.03</v>
      </c>
      <c r="M1800" s="835">
        <v>138.09</v>
      </c>
      <c r="N1800" s="832">
        <v>3</v>
      </c>
      <c r="O1800" s="836">
        <v>1.5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13</v>
      </c>
      <c r="B1801" s="832" t="s">
        <v>1462</v>
      </c>
      <c r="C1801" s="832" t="s">
        <v>1472</v>
      </c>
      <c r="D1801" s="833" t="s">
        <v>2868</v>
      </c>
      <c r="E1801" s="834" t="s">
        <v>1500</v>
      </c>
      <c r="F1801" s="832" t="s">
        <v>1463</v>
      </c>
      <c r="G1801" s="832" t="s">
        <v>1656</v>
      </c>
      <c r="H1801" s="832" t="s">
        <v>612</v>
      </c>
      <c r="I1801" s="832" t="s">
        <v>1413</v>
      </c>
      <c r="J1801" s="832" t="s">
        <v>1414</v>
      </c>
      <c r="K1801" s="832" t="s">
        <v>1415</v>
      </c>
      <c r="L1801" s="835">
        <v>141.25</v>
      </c>
      <c r="M1801" s="835">
        <v>706.25</v>
      </c>
      <c r="N1801" s="832">
        <v>5</v>
      </c>
      <c r="O1801" s="836">
        <v>3</v>
      </c>
      <c r="P1801" s="835">
        <v>565</v>
      </c>
      <c r="Q1801" s="837">
        <v>0.8</v>
      </c>
      <c r="R1801" s="832">
        <v>4</v>
      </c>
      <c r="S1801" s="837">
        <v>0.8</v>
      </c>
      <c r="T1801" s="836">
        <v>2.5</v>
      </c>
      <c r="U1801" s="838">
        <v>0.83333333333333337</v>
      </c>
    </row>
    <row r="1802" spans="1:21" ht="14.4" customHeight="1" x14ac:dyDescent="0.3">
      <c r="A1802" s="831">
        <v>13</v>
      </c>
      <c r="B1802" s="832" t="s">
        <v>1462</v>
      </c>
      <c r="C1802" s="832" t="s">
        <v>1472</v>
      </c>
      <c r="D1802" s="833" t="s">
        <v>2868</v>
      </c>
      <c r="E1802" s="834" t="s">
        <v>1500</v>
      </c>
      <c r="F1802" s="832" t="s">
        <v>1463</v>
      </c>
      <c r="G1802" s="832" t="s">
        <v>1656</v>
      </c>
      <c r="H1802" s="832" t="s">
        <v>577</v>
      </c>
      <c r="I1802" s="832" t="s">
        <v>2276</v>
      </c>
      <c r="J1802" s="832" t="s">
        <v>2277</v>
      </c>
      <c r="K1802" s="832" t="s">
        <v>1926</v>
      </c>
      <c r="L1802" s="835">
        <v>141.25</v>
      </c>
      <c r="M1802" s="835">
        <v>1553.75</v>
      </c>
      <c r="N1802" s="832">
        <v>11</v>
      </c>
      <c r="O1802" s="836">
        <v>5</v>
      </c>
      <c r="P1802" s="835">
        <v>1412.5</v>
      </c>
      <c r="Q1802" s="837">
        <v>0.90909090909090906</v>
      </c>
      <c r="R1802" s="832">
        <v>10</v>
      </c>
      <c r="S1802" s="837">
        <v>0.90909090909090906</v>
      </c>
      <c r="T1802" s="836">
        <v>4.5</v>
      </c>
      <c r="U1802" s="838">
        <v>0.9</v>
      </c>
    </row>
    <row r="1803" spans="1:21" ht="14.4" customHeight="1" x14ac:dyDescent="0.3">
      <c r="A1803" s="831">
        <v>13</v>
      </c>
      <c r="B1803" s="832" t="s">
        <v>1462</v>
      </c>
      <c r="C1803" s="832" t="s">
        <v>1472</v>
      </c>
      <c r="D1803" s="833" t="s">
        <v>2868</v>
      </c>
      <c r="E1803" s="834" t="s">
        <v>1500</v>
      </c>
      <c r="F1803" s="832" t="s">
        <v>1463</v>
      </c>
      <c r="G1803" s="832" t="s">
        <v>1656</v>
      </c>
      <c r="H1803" s="832" t="s">
        <v>577</v>
      </c>
      <c r="I1803" s="832" t="s">
        <v>2173</v>
      </c>
      <c r="J1803" s="832" t="s">
        <v>2174</v>
      </c>
      <c r="K1803" s="832" t="s">
        <v>2175</v>
      </c>
      <c r="L1803" s="835">
        <v>141.25</v>
      </c>
      <c r="M1803" s="835">
        <v>1412.5</v>
      </c>
      <c r="N1803" s="832">
        <v>10</v>
      </c>
      <c r="O1803" s="836">
        <v>3</v>
      </c>
      <c r="P1803" s="835">
        <v>282.5</v>
      </c>
      <c r="Q1803" s="837">
        <v>0.2</v>
      </c>
      <c r="R1803" s="832">
        <v>2</v>
      </c>
      <c r="S1803" s="837">
        <v>0.2</v>
      </c>
      <c r="T1803" s="836">
        <v>1</v>
      </c>
      <c r="U1803" s="838">
        <v>0.33333333333333331</v>
      </c>
    </row>
    <row r="1804" spans="1:21" ht="14.4" customHeight="1" x14ac:dyDescent="0.3">
      <c r="A1804" s="831">
        <v>13</v>
      </c>
      <c r="B1804" s="832" t="s">
        <v>1462</v>
      </c>
      <c r="C1804" s="832" t="s">
        <v>1472</v>
      </c>
      <c r="D1804" s="833" t="s">
        <v>2868</v>
      </c>
      <c r="E1804" s="834" t="s">
        <v>1500</v>
      </c>
      <c r="F1804" s="832" t="s">
        <v>1463</v>
      </c>
      <c r="G1804" s="832" t="s">
        <v>1666</v>
      </c>
      <c r="H1804" s="832" t="s">
        <v>612</v>
      </c>
      <c r="I1804" s="832" t="s">
        <v>1345</v>
      </c>
      <c r="J1804" s="832" t="s">
        <v>635</v>
      </c>
      <c r="K1804" s="832" t="s">
        <v>1346</v>
      </c>
      <c r="L1804" s="835">
        <v>48.42</v>
      </c>
      <c r="M1804" s="835">
        <v>48.42</v>
      </c>
      <c r="N1804" s="832">
        <v>1</v>
      </c>
      <c r="O1804" s="836">
        <v>1</v>
      </c>
      <c r="P1804" s="835">
        <v>48.42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13</v>
      </c>
      <c r="B1805" s="832" t="s">
        <v>1462</v>
      </c>
      <c r="C1805" s="832" t="s">
        <v>1472</v>
      </c>
      <c r="D1805" s="833" t="s">
        <v>2868</v>
      </c>
      <c r="E1805" s="834" t="s">
        <v>1500</v>
      </c>
      <c r="F1805" s="832" t="s">
        <v>1463</v>
      </c>
      <c r="G1805" s="832" t="s">
        <v>1807</v>
      </c>
      <c r="H1805" s="832" t="s">
        <v>577</v>
      </c>
      <c r="I1805" s="832" t="s">
        <v>1808</v>
      </c>
      <c r="J1805" s="832" t="s">
        <v>1809</v>
      </c>
      <c r="K1805" s="832" t="s">
        <v>1810</v>
      </c>
      <c r="L1805" s="835">
        <v>78.33</v>
      </c>
      <c r="M1805" s="835">
        <v>156.66</v>
      </c>
      <c r="N1805" s="832">
        <v>2</v>
      </c>
      <c r="O1805" s="836">
        <v>1</v>
      </c>
      <c r="P1805" s="835">
        <v>156.66</v>
      </c>
      <c r="Q1805" s="837">
        <v>1</v>
      </c>
      <c r="R1805" s="832">
        <v>2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13</v>
      </c>
      <c r="B1806" s="832" t="s">
        <v>1462</v>
      </c>
      <c r="C1806" s="832" t="s">
        <v>1472</v>
      </c>
      <c r="D1806" s="833" t="s">
        <v>2868</v>
      </c>
      <c r="E1806" s="834" t="s">
        <v>1500</v>
      </c>
      <c r="F1806" s="832" t="s">
        <v>1463</v>
      </c>
      <c r="G1806" s="832" t="s">
        <v>1671</v>
      </c>
      <c r="H1806" s="832" t="s">
        <v>577</v>
      </c>
      <c r="I1806" s="832" t="s">
        <v>1932</v>
      </c>
      <c r="J1806" s="832" t="s">
        <v>770</v>
      </c>
      <c r="K1806" s="832" t="s">
        <v>1933</v>
      </c>
      <c r="L1806" s="835">
        <v>32.25</v>
      </c>
      <c r="M1806" s="835">
        <v>32.25</v>
      </c>
      <c r="N1806" s="832">
        <v>1</v>
      </c>
      <c r="O1806" s="836">
        <v>1</v>
      </c>
      <c r="P1806" s="835">
        <v>32.25</v>
      </c>
      <c r="Q1806" s="837">
        <v>1</v>
      </c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13</v>
      </c>
      <c r="B1807" s="832" t="s">
        <v>1462</v>
      </c>
      <c r="C1807" s="832" t="s">
        <v>1472</v>
      </c>
      <c r="D1807" s="833" t="s">
        <v>2868</v>
      </c>
      <c r="E1807" s="834" t="s">
        <v>1500</v>
      </c>
      <c r="F1807" s="832" t="s">
        <v>1463</v>
      </c>
      <c r="G1807" s="832" t="s">
        <v>1678</v>
      </c>
      <c r="H1807" s="832" t="s">
        <v>612</v>
      </c>
      <c r="I1807" s="832" t="s">
        <v>2331</v>
      </c>
      <c r="J1807" s="832" t="s">
        <v>1193</v>
      </c>
      <c r="K1807" s="832" t="s">
        <v>2332</v>
      </c>
      <c r="L1807" s="835">
        <v>57.6</v>
      </c>
      <c r="M1807" s="835">
        <v>57.6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13</v>
      </c>
      <c r="B1808" s="832" t="s">
        <v>1462</v>
      </c>
      <c r="C1808" s="832" t="s">
        <v>1472</v>
      </c>
      <c r="D1808" s="833" t="s">
        <v>2868</v>
      </c>
      <c r="E1808" s="834" t="s">
        <v>1500</v>
      </c>
      <c r="F1808" s="832" t="s">
        <v>1463</v>
      </c>
      <c r="G1808" s="832" t="s">
        <v>2827</v>
      </c>
      <c r="H1808" s="832" t="s">
        <v>577</v>
      </c>
      <c r="I1808" s="832" t="s">
        <v>2828</v>
      </c>
      <c r="J1808" s="832" t="s">
        <v>2829</v>
      </c>
      <c r="K1808" s="832" t="s">
        <v>2830</v>
      </c>
      <c r="L1808" s="835">
        <v>83.74</v>
      </c>
      <c r="M1808" s="835">
        <v>83.74</v>
      </c>
      <c r="N1808" s="832">
        <v>1</v>
      </c>
      <c r="O1808" s="836">
        <v>0.5</v>
      </c>
      <c r="P1808" s="835">
        <v>83.74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13</v>
      </c>
      <c r="B1809" s="832" t="s">
        <v>1462</v>
      </c>
      <c r="C1809" s="832" t="s">
        <v>1472</v>
      </c>
      <c r="D1809" s="833" t="s">
        <v>2868</v>
      </c>
      <c r="E1809" s="834" t="s">
        <v>1500</v>
      </c>
      <c r="F1809" s="832" t="s">
        <v>1463</v>
      </c>
      <c r="G1809" s="832" t="s">
        <v>2081</v>
      </c>
      <c r="H1809" s="832" t="s">
        <v>577</v>
      </c>
      <c r="I1809" s="832" t="s">
        <v>2082</v>
      </c>
      <c r="J1809" s="832" t="s">
        <v>2083</v>
      </c>
      <c r="K1809" s="832" t="s">
        <v>2084</v>
      </c>
      <c r="L1809" s="835">
        <v>68.819999999999993</v>
      </c>
      <c r="M1809" s="835">
        <v>68.819999999999993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13</v>
      </c>
      <c r="B1810" s="832" t="s">
        <v>1462</v>
      </c>
      <c r="C1810" s="832" t="s">
        <v>1472</v>
      </c>
      <c r="D1810" s="833" t="s">
        <v>2868</v>
      </c>
      <c r="E1810" s="834" t="s">
        <v>1500</v>
      </c>
      <c r="F1810" s="832" t="s">
        <v>1463</v>
      </c>
      <c r="G1810" s="832" t="s">
        <v>2831</v>
      </c>
      <c r="H1810" s="832" t="s">
        <v>577</v>
      </c>
      <c r="I1810" s="832" t="s">
        <v>2832</v>
      </c>
      <c r="J1810" s="832" t="s">
        <v>2833</v>
      </c>
      <c r="K1810" s="832" t="s">
        <v>2308</v>
      </c>
      <c r="L1810" s="835">
        <v>38.56</v>
      </c>
      <c r="M1810" s="835">
        <v>77.12</v>
      </c>
      <c r="N1810" s="832">
        <v>2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13</v>
      </c>
      <c r="B1811" s="832" t="s">
        <v>1462</v>
      </c>
      <c r="C1811" s="832" t="s">
        <v>1472</v>
      </c>
      <c r="D1811" s="833" t="s">
        <v>2868</v>
      </c>
      <c r="E1811" s="834" t="s">
        <v>1500</v>
      </c>
      <c r="F1811" s="832" t="s">
        <v>1463</v>
      </c>
      <c r="G1811" s="832" t="s">
        <v>2288</v>
      </c>
      <c r="H1811" s="832" t="s">
        <v>577</v>
      </c>
      <c r="I1811" s="832" t="s">
        <v>2390</v>
      </c>
      <c r="J1811" s="832" t="s">
        <v>1083</v>
      </c>
      <c r="K1811" s="832" t="s">
        <v>2291</v>
      </c>
      <c r="L1811" s="835">
        <v>61.97</v>
      </c>
      <c r="M1811" s="835">
        <v>61.97</v>
      </c>
      <c r="N1811" s="832">
        <v>1</v>
      </c>
      <c r="O1811" s="836">
        <v>1</v>
      </c>
      <c r="P1811" s="835">
        <v>61.97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13</v>
      </c>
      <c r="B1812" s="832" t="s">
        <v>1462</v>
      </c>
      <c r="C1812" s="832" t="s">
        <v>1472</v>
      </c>
      <c r="D1812" s="833" t="s">
        <v>2868</v>
      </c>
      <c r="E1812" s="834" t="s">
        <v>1500</v>
      </c>
      <c r="F1812" s="832" t="s">
        <v>1463</v>
      </c>
      <c r="G1812" s="832" t="s">
        <v>2724</v>
      </c>
      <c r="H1812" s="832" t="s">
        <v>612</v>
      </c>
      <c r="I1812" s="832" t="s">
        <v>1420</v>
      </c>
      <c r="J1812" s="832" t="s">
        <v>1421</v>
      </c>
      <c r="K1812" s="832" t="s">
        <v>1422</v>
      </c>
      <c r="L1812" s="835">
        <v>802.48</v>
      </c>
      <c r="M1812" s="835">
        <v>802.48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13</v>
      </c>
      <c r="B1813" s="832" t="s">
        <v>1462</v>
      </c>
      <c r="C1813" s="832" t="s">
        <v>1472</v>
      </c>
      <c r="D1813" s="833" t="s">
        <v>2868</v>
      </c>
      <c r="E1813" s="834" t="s">
        <v>1500</v>
      </c>
      <c r="F1813" s="832" t="s">
        <v>1463</v>
      </c>
      <c r="G1813" s="832" t="s">
        <v>1714</v>
      </c>
      <c r="H1813" s="832" t="s">
        <v>577</v>
      </c>
      <c r="I1813" s="832" t="s">
        <v>1715</v>
      </c>
      <c r="J1813" s="832" t="s">
        <v>1716</v>
      </c>
      <c r="K1813" s="832" t="s">
        <v>1717</v>
      </c>
      <c r="L1813" s="835">
        <v>154.36000000000001</v>
      </c>
      <c r="M1813" s="835">
        <v>1080.52</v>
      </c>
      <c r="N1813" s="832">
        <v>7</v>
      </c>
      <c r="O1813" s="836">
        <v>6</v>
      </c>
      <c r="P1813" s="835">
        <v>771.80000000000007</v>
      </c>
      <c r="Q1813" s="837">
        <v>0.71428571428571441</v>
      </c>
      <c r="R1813" s="832">
        <v>5</v>
      </c>
      <c r="S1813" s="837">
        <v>0.7142857142857143</v>
      </c>
      <c r="T1813" s="836">
        <v>4.5</v>
      </c>
      <c r="U1813" s="838">
        <v>0.75</v>
      </c>
    </row>
    <row r="1814" spans="1:21" ht="14.4" customHeight="1" x14ac:dyDescent="0.3">
      <c r="A1814" s="831">
        <v>13</v>
      </c>
      <c r="B1814" s="832" t="s">
        <v>1462</v>
      </c>
      <c r="C1814" s="832" t="s">
        <v>1472</v>
      </c>
      <c r="D1814" s="833" t="s">
        <v>2868</v>
      </c>
      <c r="E1814" s="834" t="s">
        <v>1500</v>
      </c>
      <c r="F1814" s="832" t="s">
        <v>1463</v>
      </c>
      <c r="G1814" s="832" t="s">
        <v>1714</v>
      </c>
      <c r="H1814" s="832" t="s">
        <v>612</v>
      </c>
      <c r="I1814" s="832" t="s">
        <v>1308</v>
      </c>
      <c r="J1814" s="832" t="s">
        <v>1029</v>
      </c>
      <c r="K1814" s="832" t="s">
        <v>1309</v>
      </c>
      <c r="L1814" s="835">
        <v>154.36000000000001</v>
      </c>
      <c r="M1814" s="835">
        <v>2624.1200000000008</v>
      </c>
      <c r="N1814" s="832">
        <v>17</v>
      </c>
      <c r="O1814" s="836">
        <v>16.5</v>
      </c>
      <c r="P1814" s="835">
        <v>2006.6800000000007</v>
      </c>
      <c r="Q1814" s="837">
        <v>0.76470588235294124</v>
      </c>
      <c r="R1814" s="832">
        <v>13</v>
      </c>
      <c r="S1814" s="837">
        <v>0.76470588235294112</v>
      </c>
      <c r="T1814" s="836">
        <v>13</v>
      </c>
      <c r="U1814" s="838">
        <v>0.78787878787878785</v>
      </c>
    </row>
    <row r="1815" spans="1:21" ht="14.4" customHeight="1" x14ac:dyDescent="0.3">
      <c r="A1815" s="831">
        <v>13</v>
      </c>
      <c r="B1815" s="832" t="s">
        <v>1462</v>
      </c>
      <c r="C1815" s="832" t="s">
        <v>1472</v>
      </c>
      <c r="D1815" s="833" t="s">
        <v>2868</v>
      </c>
      <c r="E1815" s="834" t="s">
        <v>1500</v>
      </c>
      <c r="F1815" s="832" t="s">
        <v>1463</v>
      </c>
      <c r="G1815" s="832" t="s">
        <v>1714</v>
      </c>
      <c r="H1815" s="832" t="s">
        <v>577</v>
      </c>
      <c r="I1815" s="832" t="s">
        <v>1718</v>
      </c>
      <c r="J1815" s="832" t="s">
        <v>1719</v>
      </c>
      <c r="K1815" s="832" t="s">
        <v>1720</v>
      </c>
      <c r="L1815" s="835">
        <v>75.73</v>
      </c>
      <c r="M1815" s="835">
        <v>530.11</v>
      </c>
      <c r="N1815" s="832">
        <v>7</v>
      </c>
      <c r="O1815" s="836">
        <v>5</v>
      </c>
      <c r="P1815" s="835">
        <v>302.92</v>
      </c>
      <c r="Q1815" s="837">
        <v>0.5714285714285714</v>
      </c>
      <c r="R1815" s="832">
        <v>4</v>
      </c>
      <c r="S1815" s="837">
        <v>0.5714285714285714</v>
      </c>
      <c r="T1815" s="836">
        <v>3.5</v>
      </c>
      <c r="U1815" s="838">
        <v>0.7</v>
      </c>
    </row>
    <row r="1816" spans="1:21" ht="14.4" customHeight="1" x14ac:dyDescent="0.3">
      <c r="A1816" s="831">
        <v>13</v>
      </c>
      <c r="B1816" s="832" t="s">
        <v>1462</v>
      </c>
      <c r="C1816" s="832" t="s">
        <v>1472</v>
      </c>
      <c r="D1816" s="833" t="s">
        <v>2868</v>
      </c>
      <c r="E1816" s="834" t="s">
        <v>1500</v>
      </c>
      <c r="F1816" s="832" t="s">
        <v>1463</v>
      </c>
      <c r="G1816" s="832" t="s">
        <v>1714</v>
      </c>
      <c r="H1816" s="832" t="s">
        <v>612</v>
      </c>
      <c r="I1816" s="832" t="s">
        <v>2226</v>
      </c>
      <c r="J1816" s="832" t="s">
        <v>2227</v>
      </c>
      <c r="K1816" s="832" t="s">
        <v>2228</v>
      </c>
      <c r="L1816" s="835">
        <v>111.22</v>
      </c>
      <c r="M1816" s="835">
        <v>556.1</v>
      </c>
      <c r="N1816" s="832">
        <v>5</v>
      </c>
      <c r="O1816" s="836">
        <v>4</v>
      </c>
      <c r="P1816" s="835">
        <v>556.1</v>
      </c>
      <c r="Q1816" s="837">
        <v>1</v>
      </c>
      <c r="R1816" s="832">
        <v>5</v>
      </c>
      <c r="S1816" s="837">
        <v>1</v>
      </c>
      <c r="T1816" s="836">
        <v>4</v>
      </c>
      <c r="U1816" s="838">
        <v>1</v>
      </c>
    </row>
    <row r="1817" spans="1:21" ht="14.4" customHeight="1" x14ac:dyDescent="0.3">
      <c r="A1817" s="831">
        <v>13</v>
      </c>
      <c r="B1817" s="832" t="s">
        <v>1462</v>
      </c>
      <c r="C1817" s="832" t="s">
        <v>1472</v>
      </c>
      <c r="D1817" s="833" t="s">
        <v>2868</v>
      </c>
      <c r="E1817" s="834" t="s">
        <v>1500</v>
      </c>
      <c r="F1817" s="832" t="s">
        <v>1463</v>
      </c>
      <c r="G1817" s="832" t="s">
        <v>2834</v>
      </c>
      <c r="H1817" s="832" t="s">
        <v>577</v>
      </c>
      <c r="I1817" s="832" t="s">
        <v>2835</v>
      </c>
      <c r="J1817" s="832" t="s">
        <v>2836</v>
      </c>
      <c r="K1817" s="832" t="s">
        <v>2837</v>
      </c>
      <c r="L1817" s="835">
        <v>374.79</v>
      </c>
      <c r="M1817" s="835">
        <v>374.79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13</v>
      </c>
      <c r="B1818" s="832" t="s">
        <v>1462</v>
      </c>
      <c r="C1818" s="832" t="s">
        <v>1472</v>
      </c>
      <c r="D1818" s="833" t="s">
        <v>2868</v>
      </c>
      <c r="E1818" s="834" t="s">
        <v>1500</v>
      </c>
      <c r="F1818" s="832" t="s">
        <v>1463</v>
      </c>
      <c r="G1818" s="832" t="s">
        <v>1981</v>
      </c>
      <c r="H1818" s="832" t="s">
        <v>577</v>
      </c>
      <c r="I1818" s="832" t="s">
        <v>2838</v>
      </c>
      <c r="J1818" s="832" t="s">
        <v>1983</v>
      </c>
      <c r="K1818" s="832" t="s">
        <v>2839</v>
      </c>
      <c r="L1818" s="835">
        <v>105.23</v>
      </c>
      <c r="M1818" s="835">
        <v>105.23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13</v>
      </c>
      <c r="B1819" s="832" t="s">
        <v>1462</v>
      </c>
      <c r="C1819" s="832" t="s">
        <v>1472</v>
      </c>
      <c r="D1819" s="833" t="s">
        <v>2868</v>
      </c>
      <c r="E1819" s="834" t="s">
        <v>1500</v>
      </c>
      <c r="F1819" s="832" t="s">
        <v>1463</v>
      </c>
      <c r="G1819" s="832" t="s">
        <v>1981</v>
      </c>
      <c r="H1819" s="832" t="s">
        <v>577</v>
      </c>
      <c r="I1819" s="832" t="s">
        <v>2298</v>
      </c>
      <c r="J1819" s="832" t="s">
        <v>1983</v>
      </c>
      <c r="K1819" s="832" t="s">
        <v>2299</v>
      </c>
      <c r="L1819" s="835">
        <v>84.18</v>
      </c>
      <c r="M1819" s="835">
        <v>168.36</v>
      </c>
      <c r="N1819" s="832">
        <v>2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13</v>
      </c>
      <c r="B1820" s="832" t="s">
        <v>1462</v>
      </c>
      <c r="C1820" s="832" t="s">
        <v>1472</v>
      </c>
      <c r="D1820" s="833" t="s">
        <v>2868</v>
      </c>
      <c r="E1820" s="834" t="s">
        <v>1497</v>
      </c>
      <c r="F1820" s="832" t="s">
        <v>1463</v>
      </c>
      <c r="G1820" s="832" t="s">
        <v>1501</v>
      </c>
      <c r="H1820" s="832" t="s">
        <v>577</v>
      </c>
      <c r="I1820" s="832" t="s">
        <v>1502</v>
      </c>
      <c r="J1820" s="832" t="s">
        <v>1503</v>
      </c>
      <c r="K1820" s="832" t="s">
        <v>1504</v>
      </c>
      <c r="L1820" s="835">
        <v>57.76</v>
      </c>
      <c r="M1820" s="835">
        <v>115.52</v>
      </c>
      <c r="N1820" s="832">
        <v>2</v>
      </c>
      <c r="O1820" s="836">
        <v>1.5</v>
      </c>
      <c r="P1820" s="835">
        <v>57.76</v>
      </c>
      <c r="Q1820" s="837">
        <v>0.5</v>
      </c>
      <c r="R1820" s="832">
        <v>1</v>
      </c>
      <c r="S1820" s="837">
        <v>0.5</v>
      </c>
      <c r="T1820" s="836">
        <v>1</v>
      </c>
      <c r="U1820" s="838">
        <v>0.66666666666666663</v>
      </c>
    </row>
    <row r="1821" spans="1:21" ht="14.4" customHeight="1" x14ac:dyDescent="0.3">
      <c r="A1821" s="831">
        <v>13</v>
      </c>
      <c r="B1821" s="832" t="s">
        <v>1462</v>
      </c>
      <c r="C1821" s="832" t="s">
        <v>1472</v>
      </c>
      <c r="D1821" s="833" t="s">
        <v>2868</v>
      </c>
      <c r="E1821" s="834" t="s">
        <v>1497</v>
      </c>
      <c r="F1821" s="832" t="s">
        <v>1463</v>
      </c>
      <c r="G1821" s="832" t="s">
        <v>1514</v>
      </c>
      <c r="H1821" s="832" t="s">
        <v>612</v>
      </c>
      <c r="I1821" s="832" t="s">
        <v>1518</v>
      </c>
      <c r="J1821" s="832" t="s">
        <v>1516</v>
      </c>
      <c r="K1821" s="832" t="s">
        <v>1519</v>
      </c>
      <c r="L1821" s="835">
        <v>141.09</v>
      </c>
      <c r="M1821" s="835">
        <v>141.09</v>
      </c>
      <c r="N1821" s="832">
        <v>1</v>
      </c>
      <c r="O1821" s="836">
        <v>1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13</v>
      </c>
      <c r="B1822" s="832" t="s">
        <v>1462</v>
      </c>
      <c r="C1822" s="832" t="s">
        <v>1472</v>
      </c>
      <c r="D1822" s="833" t="s">
        <v>2868</v>
      </c>
      <c r="E1822" s="834" t="s">
        <v>1497</v>
      </c>
      <c r="F1822" s="832" t="s">
        <v>1463</v>
      </c>
      <c r="G1822" s="832" t="s">
        <v>1550</v>
      </c>
      <c r="H1822" s="832" t="s">
        <v>612</v>
      </c>
      <c r="I1822" s="832" t="s">
        <v>1315</v>
      </c>
      <c r="J1822" s="832" t="s">
        <v>1316</v>
      </c>
      <c r="K1822" s="832" t="s">
        <v>1044</v>
      </c>
      <c r="L1822" s="835">
        <v>170.52</v>
      </c>
      <c r="M1822" s="835">
        <v>511.56000000000006</v>
      </c>
      <c r="N1822" s="832">
        <v>3</v>
      </c>
      <c r="O1822" s="836">
        <v>1</v>
      </c>
      <c r="P1822" s="835">
        <v>511.56000000000006</v>
      </c>
      <c r="Q1822" s="837">
        <v>1</v>
      </c>
      <c r="R1822" s="832">
        <v>3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13</v>
      </c>
      <c r="B1823" s="832" t="s">
        <v>1462</v>
      </c>
      <c r="C1823" s="832" t="s">
        <v>1472</v>
      </c>
      <c r="D1823" s="833" t="s">
        <v>2868</v>
      </c>
      <c r="E1823" s="834" t="s">
        <v>1497</v>
      </c>
      <c r="F1823" s="832" t="s">
        <v>1463</v>
      </c>
      <c r="G1823" s="832" t="s">
        <v>1550</v>
      </c>
      <c r="H1823" s="832" t="s">
        <v>612</v>
      </c>
      <c r="I1823" s="832" t="s">
        <v>1557</v>
      </c>
      <c r="J1823" s="832" t="s">
        <v>1316</v>
      </c>
      <c r="K1823" s="832" t="s">
        <v>1558</v>
      </c>
      <c r="L1823" s="835">
        <v>85.27</v>
      </c>
      <c r="M1823" s="835">
        <v>85.27</v>
      </c>
      <c r="N1823" s="832">
        <v>1</v>
      </c>
      <c r="O1823" s="836">
        <v>0.5</v>
      </c>
      <c r="P1823" s="835">
        <v>85.27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13</v>
      </c>
      <c r="B1824" s="832" t="s">
        <v>1462</v>
      </c>
      <c r="C1824" s="832" t="s">
        <v>1472</v>
      </c>
      <c r="D1824" s="833" t="s">
        <v>2868</v>
      </c>
      <c r="E1824" s="834" t="s">
        <v>1497</v>
      </c>
      <c r="F1824" s="832" t="s">
        <v>1463</v>
      </c>
      <c r="G1824" s="832" t="s">
        <v>1550</v>
      </c>
      <c r="H1824" s="832" t="s">
        <v>612</v>
      </c>
      <c r="I1824" s="832" t="s">
        <v>1874</v>
      </c>
      <c r="J1824" s="832" t="s">
        <v>1316</v>
      </c>
      <c r="K1824" s="832" t="s">
        <v>1875</v>
      </c>
      <c r="L1824" s="835">
        <v>272.83</v>
      </c>
      <c r="M1824" s="835">
        <v>272.83</v>
      </c>
      <c r="N1824" s="832">
        <v>1</v>
      </c>
      <c r="O1824" s="836">
        <v>1</v>
      </c>
      <c r="P1824" s="835">
        <v>272.83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13</v>
      </c>
      <c r="B1825" s="832" t="s">
        <v>1462</v>
      </c>
      <c r="C1825" s="832" t="s">
        <v>1472</v>
      </c>
      <c r="D1825" s="833" t="s">
        <v>2868</v>
      </c>
      <c r="E1825" s="834" t="s">
        <v>1497</v>
      </c>
      <c r="F1825" s="832" t="s">
        <v>1463</v>
      </c>
      <c r="G1825" s="832" t="s">
        <v>1566</v>
      </c>
      <c r="H1825" s="832" t="s">
        <v>577</v>
      </c>
      <c r="I1825" s="832" t="s">
        <v>1567</v>
      </c>
      <c r="J1825" s="832" t="s">
        <v>1568</v>
      </c>
      <c r="K1825" s="832" t="s">
        <v>674</v>
      </c>
      <c r="L1825" s="835">
        <v>75.819999999999993</v>
      </c>
      <c r="M1825" s="835">
        <v>75.819999999999993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13</v>
      </c>
      <c r="B1826" s="832" t="s">
        <v>1462</v>
      </c>
      <c r="C1826" s="832" t="s">
        <v>1472</v>
      </c>
      <c r="D1826" s="833" t="s">
        <v>2868</v>
      </c>
      <c r="E1826" s="834" t="s">
        <v>1497</v>
      </c>
      <c r="F1826" s="832" t="s">
        <v>1463</v>
      </c>
      <c r="G1826" s="832" t="s">
        <v>1573</v>
      </c>
      <c r="H1826" s="832" t="s">
        <v>612</v>
      </c>
      <c r="I1826" s="832" t="s">
        <v>1574</v>
      </c>
      <c r="J1826" s="832" t="s">
        <v>1575</v>
      </c>
      <c r="K1826" s="832" t="s">
        <v>1576</v>
      </c>
      <c r="L1826" s="835">
        <v>19.59</v>
      </c>
      <c r="M1826" s="835">
        <v>19.59</v>
      </c>
      <c r="N1826" s="832">
        <v>1</v>
      </c>
      <c r="O1826" s="836">
        <v>1</v>
      </c>
      <c r="P1826" s="835">
        <v>19.59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13</v>
      </c>
      <c r="B1827" s="832" t="s">
        <v>1462</v>
      </c>
      <c r="C1827" s="832" t="s">
        <v>1472</v>
      </c>
      <c r="D1827" s="833" t="s">
        <v>2868</v>
      </c>
      <c r="E1827" s="834" t="s">
        <v>1497</v>
      </c>
      <c r="F1827" s="832" t="s">
        <v>1463</v>
      </c>
      <c r="G1827" s="832" t="s">
        <v>1573</v>
      </c>
      <c r="H1827" s="832" t="s">
        <v>612</v>
      </c>
      <c r="I1827" s="832" t="s">
        <v>1577</v>
      </c>
      <c r="J1827" s="832" t="s">
        <v>1575</v>
      </c>
      <c r="K1827" s="832" t="s">
        <v>1244</v>
      </c>
      <c r="L1827" s="835">
        <v>58.77</v>
      </c>
      <c r="M1827" s="835">
        <v>293.85000000000002</v>
      </c>
      <c r="N1827" s="832">
        <v>5</v>
      </c>
      <c r="O1827" s="836">
        <v>2.5</v>
      </c>
      <c r="P1827" s="835">
        <v>235.08</v>
      </c>
      <c r="Q1827" s="837">
        <v>0.79999999999999993</v>
      </c>
      <c r="R1827" s="832">
        <v>4</v>
      </c>
      <c r="S1827" s="837">
        <v>0.8</v>
      </c>
      <c r="T1827" s="836">
        <v>2</v>
      </c>
      <c r="U1827" s="838">
        <v>0.8</v>
      </c>
    </row>
    <row r="1828" spans="1:21" ht="14.4" customHeight="1" x14ac:dyDescent="0.3">
      <c r="A1828" s="831">
        <v>13</v>
      </c>
      <c r="B1828" s="832" t="s">
        <v>1462</v>
      </c>
      <c r="C1828" s="832" t="s">
        <v>1472</v>
      </c>
      <c r="D1828" s="833" t="s">
        <v>2868</v>
      </c>
      <c r="E1828" s="834" t="s">
        <v>1497</v>
      </c>
      <c r="F1828" s="832" t="s">
        <v>1463</v>
      </c>
      <c r="G1828" s="832" t="s">
        <v>1573</v>
      </c>
      <c r="H1828" s="832" t="s">
        <v>577</v>
      </c>
      <c r="I1828" s="832" t="s">
        <v>1750</v>
      </c>
      <c r="J1828" s="832" t="s">
        <v>1583</v>
      </c>
      <c r="K1828" s="832" t="s">
        <v>1751</v>
      </c>
      <c r="L1828" s="835">
        <v>117.55</v>
      </c>
      <c r="M1828" s="835">
        <v>117.55</v>
      </c>
      <c r="N1828" s="832">
        <v>1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13</v>
      </c>
      <c r="B1829" s="832" t="s">
        <v>1462</v>
      </c>
      <c r="C1829" s="832" t="s">
        <v>1472</v>
      </c>
      <c r="D1829" s="833" t="s">
        <v>2868</v>
      </c>
      <c r="E1829" s="834" t="s">
        <v>1497</v>
      </c>
      <c r="F1829" s="832" t="s">
        <v>1463</v>
      </c>
      <c r="G1829" s="832" t="s">
        <v>1573</v>
      </c>
      <c r="H1829" s="832" t="s">
        <v>577</v>
      </c>
      <c r="I1829" s="832" t="s">
        <v>1752</v>
      </c>
      <c r="J1829" s="832" t="s">
        <v>1583</v>
      </c>
      <c r="K1829" s="832" t="s">
        <v>1753</v>
      </c>
      <c r="L1829" s="835">
        <v>58.77</v>
      </c>
      <c r="M1829" s="835">
        <v>176.31</v>
      </c>
      <c r="N1829" s="832">
        <v>3</v>
      </c>
      <c r="O1829" s="836">
        <v>2</v>
      </c>
      <c r="P1829" s="835">
        <v>176.31</v>
      </c>
      <c r="Q1829" s="837">
        <v>1</v>
      </c>
      <c r="R1829" s="832">
        <v>3</v>
      </c>
      <c r="S1829" s="837">
        <v>1</v>
      </c>
      <c r="T1829" s="836">
        <v>2</v>
      </c>
      <c r="U1829" s="838">
        <v>1</v>
      </c>
    </row>
    <row r="1830" spans="1:21" ht="14.4" customHeight="1" x14ac:dyDescent="0.3">
      <c r="A1830" s="831">
        <v>13</v>
      </c>
      <c r="B1830" s="832" t="s">
        <v>1462</v>
      </c>
      <c r="C1830" s="832" t="s">
        <v>1472</v>
      </c>
      <c r="D1830" s="833" t="s">
        <v>2868</v>
      </c>
      <c r="E1830" s="834" t="s">
        <v>1497</v>
      </c>
      <c r="F1830" s="832" t="s">
        <v>1463</v>
      </c>
      <c r="G1830" s="832" t="s">
        <v>1573</v>
      </c>
      <c r="H1830" s="832" t="s">
        <v>577</v>
      </c>
      <c r="I1830" s="832" t="s">
        <v>1587</v>
      </c>
      <c r="J1830" s="832" t="s">
        <v>1583</v>
      </c>
      <c r="K1830" s="832" t="s">
        <v>1588</v>
      </c>
      <c r="L1830" s="835">
        <v>23.51</v>
      </c>
      <c r="M1830" s="835">
        <v>352.65</v>
      </c>
      <c r="N1830" s="832">
        <v>15</v>
      </c>
      <c r="O1830" s="836">
        <v>8.5</v>
      </c>
      <c r="P1830" s="835">
        <v>282.12</v>
      </c>
      <c r="Q1830" s="837">
        <v>0.8</v>
      </c>
      <c r="R1830" s="832">
        <v>12</v>
      </c>
      <c r="S1830" s="837">
        <v>0.8</v>
      </c>
      <c r="T1830" s="836">
        <v>7</v>
      </c>
      <c r="U1830" s="838">
        <v>0.82352941176470584</v>
      </c>
    </row>
    <row r="1831" spans="1:21" ht="14.4" customHeight="1" x14ac:dyDescent="0.3">
      <c r="A1831" s="831">
        <v>13</v>
      </c>
      <c r="B1831" s="832" t="s">
        <v>1462</v>
      </c>
      <c r="C1831" s="832" t="s">
        <v>1472</v>
      </c>
      <c r="D1831" s="833" t="s">
        <v>2868</v>
      </c>
      <c r="E1831" s="834" t="s">
        <v>1497</v>
      </c>
      <c r="F1831" s="832" t="s">
        <v>1463</v>
      </c>
      <c r="G1831" s="832" t="s">
        <v>1589</v>
      </c>
      <c r="H1831" s="832" t="s">
        <v>577</v>
      </c>
      <c r="I1831" s="832" t="s">
        <v>1590</v>
      </c>
      <c r="J1831" s="832" t="s">
        <v>1591</v>
      </c>
      <c r="K1831" s="832" t="s">
        <v>1592</v>
      </c>
      <c r="L1831" s="835">
        <v>0</v>
      </c>
      <c r="M1831" s="835">
        <v>0</v>
      </c>
      <c r="N1831" s="832">
        <v>4</v>
      </c>
      <c r="O1831" s="836">
        <v>3.5</v>
      </c>
      <c r="P1831" s="835">
        <v>0</v>
      </c>
      <c r="Q1831" s="837"/>
      <c r="R1831" s="832">
        <v>3</v>
      </c>
      <c r="S1831" s="837">
        <v>0.75</v>
      </c>
      <c r="T1831" s="836">
        <v>2.5</v>
      </c>
      <c r="U1831" s="838">
        <v>0.7142857142857143</v>
      </c>
    </row>
    <row r="1832" spans="1:21" ht="14.4" customHeight="1" x14ac:dyDescent="0.3">
      <c r="A1832" s="831">
        <v>13</v>
      </c>
      <c r="B1832" s="832" t="s">
        <v>1462</v>
      </c>
      <c r="C1832" s="832" t="s">
        <v>1472</v>
      </c>
      <c r="D1832" s="833" t="s">
        <v>2868</v>
      </c>
      <c r="E1832" s="834" t="s">
        <v>1497</v>
      </c>
      <c r="F1832" s="832" t="s">
        <v>1463</v>
      </c>
      <c r="G1832" s="832" t="s">
        <v>1614</v>
      </c>
      <c r="H1832" s="832" t="s">
        <v>577</v>
      </c>
      <c r="I1832" s="832" t="s">
        <v>2355</v>
      </c>
      <c r="J1832" s="832" t="s">
        <v>2356</v>
      </c>
      <c r="K1832" s="832" t="s">
        <v>2357</v>
      </c>
      <c r="L1832" s="835">
        <v>46.99</v>
      </c>
      <c r="M1832" s="835">
        <v>46.99</v>
      </c>
      <c r="N1832" s="832">
        <v>1</v>
      </c>
      <c r="O1832" s="836">
        <v>1</v>
      </c>
      <c r="P1832" s="835">
        <v>46.99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13</v>
      </c>
      <c r="B1833" s="832" t="s">
        <v>1462</v>
      </c>
      <c r="C1833" s="832" t="s">
        <v>1472</v>
      </c>
      <c r="D1833" s="833" t="s">
        <v>2868</v>
      </c>
      <c r="E1833" s="834" t="s">
        <v>1497</v>
      </c>
      <c r="F1833" s="832" t="s">
        <v>1463</v>
      </c>
      <c r="G1833" s="832" t="s">
        <v>1614</v>
      </c>
      <c r="H1833" s="832" t="s">
        <v>577</v>
      </c>
      <c r="I1833" s="832" t="s">
        <v>1886</v>
      </c>
      <c r="J1833" s="832" t="s">
        <v>1619</v>
      </c>
      <c r="K1833" s="832" t="s">
        <v>1620</v>
      </c>
      <c r="L1833" s="835">
        <v>140.96</v>
      </c>
      <c r="M1833" s="835">
        <v>422.88</v>
      </c>
      <c r="N1833" s="832">
        <v>3</v>
      </c>
      <c r="O1833" s="836">
        <v>3</v>
      </c>
      <c r="P1833" s="835">
        <v>422.88</v>
      </c>
      <c r="Q1833" s="837">
        <v>1</v>
      </c>
      <c r="R1833" s="832">
        <v>3</v>
      </c>
      <c r="S1833" s="837">
        <v>1</v>
      </c>
      <c r="T1833" s="836">
        <v>3</v>
      </c>
      <c r="U1833" s="838">
        <v>1</v>
      </c>
    </row>
    <row r="1834" spans="1:21" ht="14.4" customHeight="1" x14ac:dyDescent="0.3">
      <c r="A1834" s="831">
        <v>13</v>
      </c>
      <c r="B1834" s="832" t="s">
        <v>1462</v>
      </c>
      <c r="C1834" s="832" t="s">
        <v>1472</v>
      </c>
      <c r="D1834" s="833" t="s">
        <v>2868</v>
      </c>
      <c r="E1834" s="834" t="s">
        <v>1497</v>
      </c>
      <c r="F1834" s="832" t="s">
        <v>1463</v>
      </c>
      <c r="G1834" s="832" t="s">
        <v>1637</v>
      </c>
      <c r="H1834" s="832" t="s">
        <v>577</v>
      </c>
      <c r="I1834" s="832" t="s">
        <v>1642</v>
      </c>
      <c r="J1834" s="832" t="s">
        <v>1077</v>
      </c>
      <c r="K1834" s="832" t="s">
        <v>1643</v>
      </c>
      <c r="L1834" s="835">
        <v>89.91</v>
      </c>
      <c r="M1834" s="835">
        <v>89.91</v>
      </c>
      <c r="N1834" s="832">
        <v>1</v>
      </c>
      <c r="O1834" s="836">
        <v>1</v>
      </c>
      <c r="P1834" s="835">
        <v>89.91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13</v>
      </c>
      <c r="B1835" s="832" t="s">
        <v>1462</v>
      </c>
      <c r="C1835" s="832" t="s">
        <v>1472</v>
      </c>
      <c r="D1835" s="833" t="s">
        <v>2868</v>
      </c>
      <c r="E1835" s="834" t="s">
        <v>1497</v>
      </c>
      <c r="F1835" s="832" t="s">
        <v>1463</v>
      </c>
      <c r="G1835" s="832" t="s">
        <v>2600</v>
      </c>
      <c r="H1835" s="832" t="s">
        <v>577</v>
      </c>
      <c r="I1835" s="832" t="s">
        <v>2601</v>
      </c>
      <c r="J1835" s="832" t="s">
        <v>704</v>
      </c>
      <c r="K1835" s="832" t="s">
        <v>2602</v>
      </c>
      <c r="L1835" s="835">
        <v>27.28</v>
      </c>
      <c r="M1835" s="835">
        <v>27.28</v>
      </c>
      <c r="N1835" s="832">
        <v>1</v>
      </c>
      <c r="O1835" s="836">
        <v>1</v>
      </c>
      <c r="P1835" s="835">
        <v>27.28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13</v>
      </c>
      <c r="B1836" s="832" t="s">
        <v>1462</v>
      </c>
      <c r="C1836" s="832" t="s">
        <v>1472</v>
      </c>
      <c r="D1836" s="833" t="s">
        <v>2868</v>
      </c>
      <c r="E1836" s="834" t="s">
        <v>1497</v>
      </c>
      <c r="F1836" s="832" t="s">
        <v>1463</v>
      </c>
      <c r="G1836" s="832" t="s">
        <v>1644</v>
      </c>
      <c r="H1836" s="832" t="s">
        <v>577</v>
      </c>
      <c r="I1836" s="832" t="s">
        <v>2267</v>
      </c>
      <c r="J1836" s="832" t="s">
        <v>1069</v>
      </c>
      <c r="K1836" s="832" t="s">
        <v>2268</v>
      </c>
      <c r="L1836" s="835">
        <v>49.38</v>
      </c>
      <c r="M1836" s="835">
        <v>49.38</v>
      </c>
      <c r="N1836" s="832">
        <v>1</v>
      </c>
      <c r="O1836" s="836">
        <v>0.5</v>
      </c>
      <c r="P1836" s="835">
        <v>49.38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13</v>
      </c>
      <c r="B1837" s="832" t="s">
        <v>1462</v>
      </c>
      <c r="C1837" s="832" t="s">
        <v>1472</v>
      </c>
      <c r="D1837" s="833" t="s">
        <v>2868</v>
      </c>
      <c r="E1837" s="834" t="s">
        <v>1497</v>
      </c>
      <c r="F1837" s="832" t="s">
        <v>1463</v>
      </c>
      <c r="G1837" s="832" t="s">
        <v>1644</v>
      </c>
      <c r="H1837" s="832" t="s">
        <v>577</v>
      </c>
      <c r="I1837" s="832" t="s">
        <v>2840</v>
      </c>
      <c r="J1837" s="832" t="s">
        <v>1069</v>
      </c>
      <c r="K1837" s="832" t="s">
        <v>2268</v>
      </c>
      <c r="L1837" s="835">
        <v>49.38</v>
      </c>
      <c r="M1837" s="835">
        <v>49.38</v>
      </c>
      <c r="N1837" s="832">
        <v>1</v>
      </c>
      <c r="O1837" s="836">
        <v>1</v>
      </c>
      <c r="P1837" s="835">
        <v>49.38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13</v>
      </c>
      <c r="B1838" s="832" t="s">
        <v>1462</v>
      </c>
      <c r="C1838" s="832" t="s">
        <v>1472</v>
      </c>
      <c r="D1838" s="833" t="s">
        <v>2868</v>
      </c>
      <c r="E1838" s="834" t="s">
        <v>1497</v>
      </c>
      <c r="F1838" s="832" t="s">
        <v>1463</v>
      </c>
      <c r="G1838" s="832" t="s">
        <v>1788</v>
      </c>
      <c r="H1838" s="832" t="s">
        <v>577</v>
      </c>
      <c r="I1838" s="832" t="s">
        <v>2200</v>
      </c>
      <c r="J1838" s="832" t="s">
        <v>1790</v>
      </c>
      <c r="K1838" s="832" t="s">
        <v>2201</v>
      </c>
      <c r="L1838" s="835">
        <v>132.97999999999999</v>
      </c>
      <c r="M1838" s="835">
        <v>265.95999999999998</v>
      </c>
      <c r="N1838" s="832">
        <v>2</v>
      </c>
      <c r="O1838" s="836">
        <v>1</v>
      </c>
      <c r="P1838" s="835">
        <v>265.95999999999998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13</v>
      </c>
      <c r="B1839" s="832" t="s">
        <v>1462</v>
      </c>
      <c r="C1839" s="832" t="s">
        <v>1472</v>
      </c>
      <c r="D1839" s="833" t="s">
        <v>2868</v>
      </c>
      <c r="E1839" s="834" t="s">
        <v>1497</v>
      </c>
      <c r="F1839" s="832" t="s">
        <v>1463</v>
      </c>
      <c r="G1839" s="832" t="s">
        <v>1648</v>
      </c>
      <c r="H1839" s="832" t="s">
        <v>577</v>
      </c>
      <c r="I1839" s="832" t="s">
        <v>1649</v>
      </c>
      <c r="J1839" s="832" t="s">
        <v>892</v>
      </c>
      <c r="K1839" s="832" t="s">
        <v>1650</v>
      </c>
      <c r="L1839" s="835">
        <v>147.85</v>
      </c>
      <c r="M1839" s="835">
        <v>4879.0499999999984</v>
      </c>
      <c r="N1839" s="832">
        <v>33</v>
      </c>
      <c r="O1839" s="836">
        <v>24.5</v>
      </c>
      <c r="P1839" s="835">
        <v>3991.9499999999985</v>
      </c>
      <c r="Q1839" s="837">
        <v>0.81818181818181812</v>
      </c>
      <c r="R1839" s="832">
        <v>27</v>
      </c>
      <c r="S1839" s="837">
        <v>0.81818181818181823</v>
      </c>
      <c r="T1839" s="836">
        <v>20.5</v>
      </c>
      <c r="U1839" s="838">
        <v>0.83673469387755106</v>
      </c>
    </row>
    <row r="1840" spans="1:21" ht="14.4" customHeight="1" x14ac:dyDescent="0.3">
      <c r="A1840" s="831">
        <v>13</v>
      </c>
      <c r="B1840" s="832" t="s">
        <v>1462</v>
      </c>
      <c r="C1840" s="832" t="s">
        <v>1472</v>
      </c>
      <c r="D1840" s="833" t="s">
        <v>2868</v>
      </c>
      <c r="E1840" s="834" t="s">
        <v>1497</v>
      </c>
      <c r="F1840" s="832" t="s">
        <v>1463</v>
      </c>
      <c r="G1840" s="832" t="s">
        <v>2841</v>
      </c>
      <c r="H1840" s="832" t="s">
        <v>577</v>
      </c>
      <c r="I1840" s="832" t="s">
        <v>2842</v>
      </c>
      <c r="J1840" s="832" t="s">
        <v>2843</v>
      </c>
      <c r="K1840" s="832" t="s">
        <v>2844</v>
      </c>
      <c r="L1840" s="835">
        <v>0</v>
      </c>
      <c r="M1840" s="835">
        <v>0</v>
      </c>
      <c r="N1840" s="832">
        <v>1</v>
      </c>
      <c r="O1840" s="836">
        <v>1</v>
      </c>
      <c r="P1840" s="835">
        <v>0</v>
      </c>
      <c r="Q1840" s="837"/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13</v>
      </c>
      <c r="B1841" s="832" t="s">
        <v>1462</v>
      </c>
      <c r="C1841" s="832" t="s">
        <v>1472</v>
      </c>
      <c r="D1841" s="833" t="s">
        <v>2868</v>
      </c>
      <c r="E1841" s="834" t="s">
        <v>1497</v>
      </c>
      <c r="F1841" s="832" t="s">
        <v>1463</v>
      </c>
      <c r="G1841" s="832" t="s">
        <v>1651</v>
      </c>
      <c r="H1841" s="832" t="s">
        <v>612</v>
      </c>
      <c r="I1841" s="832" t="s">
        <v>1431</v>
      </c>
      <c r="J1841" s="832" t="s">
        <v>1432</v>
      </c>
      <c r="K1841" s="832" t="s">
        <v>1433</v>
      </c>
      <c r="L1841" s="835">
        <v>58.77</v>
      </c>
      <c r="M1841" s="835">
        <v>58.77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13</v>
      </c>
      <c r="B1842" s="832" t="s">
        <v>1462</v>
      </c>
      <c r="C1842" s="832" t="s">
        <v>1472</v>
      </c>
      <c r="D1842" s="833" t="s">
        <v>2868</v>
      </c>
      <c r="E1842" s="834" t="s">
        <v>1497</v>
      </c>
      <c r="F1842" s="832" t="s">
        <v>1463</v>
      </c>
      <c r="G1842" s="832" t="s">
        <v>1656</v>
      </c>
      <c r="H1842" s="832" t="s">
        <v>612</v>
      </c>
      <c r="I1842" s="832" t="s">
        <v>1413</v>
      </c>
      <c r="J1842" s="832" t="s">
        <v>1414</v>
      </c>
      <c r="K1842" s="832" t="s">
        <v>1415</v>
      </c>
      <c r="L1842" s="835">
        <v>141.25</v>
      </c>
      <c r="M1842" s="835">
        <v>1977.5</v>
      </c>
      <c r="N1842" s="832">
        <v>14</v>
      </c>
      <c r="O1842" s="836">
        <v>10</v>
      </c>
      <c r="P1842" s="835">
        <v>1412.5</v>
      </c>
      <c r="Q1842" s="837">
        <v>0.7142857142857143</v>
      </c>
      <c r="R1842" s="832">
        <v>10</v>
      </c>
      <c r="S1842" s="837">
        <v>0.7142857142857143</v>
      </c>
      <c r="T1842" s="836">
        <v>8</v>
      </c>
      <c r="U1842" s="838">
        <v>0.8</v>
      </c>
    </row>
    <row r="1843" spans="1:21" ht="14.4" customHeight="1" x14ac:dyDescent="0.3">
      <c r="A1843" s="831">
        <v>13</v>
      </c>
      <c r="B1843" s="832" t="s">
        <v>1462</v>
      </c>
      <c r="C1843" s="832" t="s">
        <v>1472</v>
      </c>
      <c r="D1843" s="833" t="s">
        <v>2868</v>
      </c>
      <c r="E1843" s="834" t="s">
        <v>1497</v>
      </c>
      <c r="F1843" s="832" t="s">
        <v>1463</v>
      </c>
      <c r="G1843" s="832" t="s">
        <v>1666</v>
      </c>
      <c r="H1843" s="832" t="s">
        <v>577</v>
      </c>
      <c r="I1843" s="832" t="s">
        <v>1667</v>
      </c>
      <c r="J1843" s="832" t="s">
        <v>635</v>
      </c>
      <c r="K1843" s="832" t="s">
        <v>1668</v>
      </c>
      <c r="L1843" s="835">
        <v>48.42</v>
      </c>
      <c r="M1843" s="835">
        <v>48.42</v>
      </c>
      <c r="N1843" s="832">
        <v>1</v>
      </c>
      <c r="O1843" s="836">
        <v>1</v>
      </c>
      <c r="P1843" s="835">
        <v>48.42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13</v>
      </c>
      <c r="B1844" s="832" t="s">
        <v>1462</v>
      </c>
      <c r="C1844" s="832" t="s">
        <v>1472</v>
      </c>
      <c r="D1844" s="833" t="s">
        <v>2868</v>
      </c>
      <c r="E1844" s="834" t="s">
        <v>1497</v>
      </c>
      <c r="F1844" s="832" t="s">
        <v>1463</v>
      </c>
      <c r="G1844" s="832" t="s">
        <v>1671</v>
      </c>
      <c r="H1844" s="832" t="s">
        <v>577</v>
      </c>
      <c r="I1844" s="832" t="s">
        <v>2278</v>
      </c>
      <c r="J1844" s="832" t="s">
        <v>770</v>
      </c>
      <c r="K1844" s="832" t="s">
        <v>1933</v>
      </c>
      <c r="L1844" s="835">
        <v>32.25</v>
      </c>
      <c r="M1844" s="835">
        <v>32.25</v>
      </c>
      <c r="N1844" s="832">
        <v>1</v>
      </c>
      <c r="O1844" s="836">
        <v>1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13</v>
      </c>
      <c r="B1845" s="832" t="s">
        <v>1462</v>
      </c>
      <c r="C1845" s="832" t="s">
        <v>1472</v>
      </c>
      <c r="D1845" s="833" t="s">
        <v>2868</v>
      </c>
      <c r="E1845" s="834" t="s">
        <v>1497</v>
      </c>
      <c r="F1845" s="832" t="s">
        <v>1463</v>
      </c>
      <c r="G1845" s="832" t="s">
        <v>1671</v>
      </c>
      <c r="H1845" s="832" t="s">
        <v>577</v>
      </c>
      <c r="I1845" s="832" t="s">
        <v>1932</v>
      </c>
      <c r="J1845" s="832" t="s">
        <v>770</v>
      </c>
      <c r="K1845" s="832" t="s">
        <v>1933</v>
      </c>
      <c r="L1845" s="835">
        <v>32.25</v>
      </c>
      <c r="M1845" s="835">
        <v>32.25</v>
      </c>
      <c r="N1845" s="832">
        <v>1</v>
      </c>
      <c r="O1845" s="836">
        <v>1</v>
      </c>
      <c r="P1845" s="835">
        <v>32.25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13</v>
      </c>
      <c r="B1846" s="832" t="s">
        <v>1462</v>
      </c>
      <c r="C1846" s="832" t="s">
        <v>1472</v>
      </c>
      <c r="D1846" s="833" t="s">
        <v>2868</v>
      </c>
      <c r="E1846" s="834" t="s">
        <v>1497</v>
      </c>
      <c r="F1846" s="832" t="s">
        <v>1463</v>
      </c>
      <c r="G1846" s="832" t="s">
        <v>1671</v>
      </c>
      <c r="H1846" s="832" t="s">
        <v>577</v>
      </c>
      <c r="I1846" s="832" t="s">
        <v>2280</v>
      </c>
      <c r="J1846" s="832" t="s">
        <v>770</v>
      </c>
      <c r="K1846" s="832" t="s">
        <v>1933</v>
      </c>
      <c r="L1846" s="835">
        <v>32.25</v>
      </c>
      <c r="M1846" s="835">
        <v>32.25</v>
      </c>
      <c r="N1846" s="832">
        <v>1</v>
      </c>
      <c r="O1846" s="836">
        <v>1</v>
      </c>
      <c r="P1846" s="835">
        <v>32.25</v>
      </c>
      <c r="Q1846" s="837">
        <v>1</v>
      </c>
      <c r="R1846" s="832">
        <v>1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13</v>
      </c>
      <c r="B1847" s="832" t="s">
        <v>1462</v>
      </c>
      <c r="C1847" s="832" t="s">
        <v>1472</v>
      </c>
      <c r="D1847" s="833" t="s">
        <v>2868</v>
      </c>
      <c r="E1847" s="834" t="s">
        <v>1497</v>
      </c>
      <c r="F1847" s="832" t="s">
        <v>1463</v>
      </c>
      <c r="G1847" s="832" t="s">
        <v>1682</v>
      </c>
      <c r="H1847" s="832" t="s">
        <v>577</v>
      </c>
      <c r="I1847" s="832" t="s">
        <v>1815</v>
      </c>
      <c r="J1847" s="832" t="s">
        <v>1816</v>
      </c>
      <c r="K1847" s="832" t="s">
        <v>1817</v>
      </c>
      <c r="L1847" s="835">
        <v>21.92</v>
      </c>
      <c r="M1847" s="835">
        <v>21.92</v>
      </c>
      <c r="N1847" s="832">
        <v>1</v>
      </c>
      <c r="O1847" s="836">
        <v>0.5</v>
      </c>
      <c r="P1847" s="835">
        <v>21.92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13</v>
      </c>
      <c r="B1848" s="832" t="s">
        <v>1462</v>
      </c>
      <c r="C1848" s="832" t="s">
        <v>1472</v>
      </c>
      <c r="D1848" s="833" t="s">
        <v>2868</v>
      </c>
      <c r="E1848" s="834" t="s">
        <v>1497</v>
      </c>
      <c r="F1848" s="832" t="s">
        <v>1463</v>
      </c>
      <c r="G1848" s="832" t="s">
        <v>1818</v>
      </c>
      <c r="H1848" s="832" t="s">
        <v>577</v>
      </c>
      <c r="I1848" s="832" t="s">
        <v>2072</v>
      </c>
      <c r="J1848" s="832" t="s">
        <v>675</v>
      </c>
      <c r="K1848" s="832" t="s">
        <v>2073</v>
      </c>
      <c r="L1848" s="835">
        <v>0</v>
      </c>
      <c r="M1848" s="835">
        <v>0</v>
      </c>
      <c r="N1848" s="832">
        <v>3</v>
      </c>
      <c r="O1848" s="836">
        <v>1.5</v>
      </c>
      <c r="P1848" s="835">
        <v>0</v>
      </c>
      <c r="Q1848" s="837"/>
      <c r="R1848" s="832">
        <v>3</v>
      </c>
      <c r="S1848" s="837">
        <v>1</v>
      </c>
      <c r="T1848" s="836">
        <v>1.5</v>
      </c>
      <c r="U1848" s="838">
        <v>1</v>
      </c>
    </row>
    <row r="1849" spans="1:21" ht="14.4" customHeight="1" x14ac:dyDescent="0.3">
      <c r="A1849" s="831">
        <v>13</v>
      </c>
      <c r="B1849" s="832" t="s">
        <v>1462</v>
      </c>
      <c r="C1849" s="832" t="s">
        <v>1472</v>
      </c>
      <c r="D1849" s="833" t="s">
        <v>2868</v>
      </c>
      <c r="E1849" s="834" t="s">
        <v>1497</v>
      </c>
      <c r="F1849" s="832" t="s">
        <v>1463</v>
      </c>
      <c r="G1849" s="832" t="s">
        <v>1714</v>
      </c>
      <c r="H1849" s="832" t="s">
        <v>612</v>
      </c>
      <c r="I1849" s="832" t="s">
        <v>1308</v>
      </c>
      <c r="J1849" s="832" t="s">
        <v>1029</v>
      </c>
      <c r="K1849" s="832" t="s">
        <v>1309</v>
      </c>
      <c r="L1849" s="835">
        <v>154.36000000000001</v>
      </c>
      <c r="M1849" s="835">
        <v>617.44000000000005</v>
      </c>
      <c r="N1849" s="832">
        <v>4</v>
      </c>
      <c r="O1849" s="836">
        <v>4</v>
      </c>
      <c r="P1849" s="835">
        <v>617.44000000000005</v>
      </c>
      <c r="Q1849" s="837">
        <v>1</v>
      </c>
      <c r="R1849" s="832">
        <v>4</v>
      </c>
      <c r="S1849" s="837">
        <v>1</v>
      </c>
      <c r="T1849" s="836">
        <v>4</v>
      </c>
      <c r="U1849" s="838">
        <v>1</v>
      </c>
    </row>
    <row r="1850" spans="1:21" ht="14.4" customHeight="1" x14ac:dyDescent="0.3">
      <c r="A1850" s="831">
        <v>13</v>
      </c>
      <c r="B1850" s="832" t="s">
        <v>1462</v>
      </c>
      <c r="C1850" s="832" t="s">
        <v>1472</v>
      </c>
      <c r="D1850" s="833" t="s">
        <v>2868</v>
      </c>
      <c r="E1850" s="834" t="s">
        <v>1497</v>
      </c>
      <c r="F1850" s="832" t="s">
        <v>1463</v>
      </c>
      <c r="G1850" s="832" t="s">
        <v>1714</v>
      </c>
      <c r="H1850" s="832" t="s">
        <v>612</v>
      </c>
      <c r="I1850" s="832" t="s">
        <v>1721</v>
      </c>
      <c r="J1850" s="832" t="s">
        <v>1722</v>
      </c>
      <c r="K1850" s="832" t="s">
        <v>1723</v>
      </c>
      <c r="L1850" s="835">
        <v>149.52000000000001</v>
      </c>
      <c r="M1850" s="835">
        <v>149.52000000000001</v>
      </c>
      <c r="N1850" s="832">
        <v>1</v>
      </c>
      <c r="O1850" s="836">
        <v>1</v>
      </c>
      <c r="P1850" s="835">
        <v>149.52000000000001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13</v>
      </c>
      <c r="B1851" s="832" t="s">
        <v>1462</v>
      </c>
      <c r="C1851" s="832" t="s">
        <v>1472</v>
      </c>
      <c r="D1851" s="833" t="s">
        <v>2868</v>
      </c>
      <c r="E1851" s="834" t="s">
        <v>1497</v>
      </c>
      <c r="F1851" s="832" t="s">
        <v>1463</v>
      </c>
      <c r="G1851" s="832" t="s">
        <v>1714</v>
      </c>
      <c r="H1851" s="832" t="s">
        <v>612</v>
      </c>
      <c r="I1851" s="832" t="s">
        <v>1724</v>
      </c>
      <c r="J1851" s="832" t="s">
        <v>1725</v>
      </c>
      <c r="K1851" s="832" t="s">
        <v>1726</v>
      </c>
      <c r="L1851" s="835">
        <v>75.73</v>
      </c>
      <c r="M1851" s="835">
        <v>151.46</v>
      </c>
      <c r="N1851" s="832">
        <v>2</v>
      </c>
      <c r="O1851" s="836">
        <v>1</v>
      </c>
      <c r="P1851" s="835">
        <v>151.46</v>
      </c>
      <c r="Q1851" s="837">
        <v>1</v>
      </c>
      <c r="R1851" s="832">
        <v>2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13</v>
      </c>
      <c r="B1852" s="832" t="s">
        <v>1462</v>
      </c>
      <c r="C1852" s="832" t="s">
        <v>1472</v>
      </c>
      <c r="D1852" s="833" t="s">
        <v>2868</v>
      </c>
      <c r="E1852" s="834" t="s">
        <v>1497</v>
      </c>
      <c r="F1852" s="832" t="s">
        <v>1463</v>
      </c>
      <c r="G1852" s="832" t="s">
        <v>1714</v>
      </c>
      <c r="H1852" s="832" t="s">
        <v>577</v>
      </c>
      <c r="I1852" s="832" t="s">
        <v>1727</v>
      </c>
      <c r="J1852" s="832" t="s">
        <v>1029</v>
      </c>
      <c r="K1852" s="832" t="s">
        <v>1309</v>
      </c>
      <c r="L1852" s="835">
        <v>154.36000000000001</v>
      </c>
      <c r="M1852" s="835">
        <v>154.36000000000001</v>
      </c>
      <c r="N1852" s="832">
        <v>1</v>
      </c>
      <c r="O1852" s="836">
        <v>1</v>
      </c>
      <c r="P1852" s="835">
        <v>154.36000000000001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13</v>
      </c>
      <c r="B1853" s="832" t="s">
        <v>1462</v>
      </c>
      <c r="C1853" s="832" t="s">
        <v>1472</v>
      </c>
      <c r="D1853" s="833" t="s">
        <v>2868</v>
      </c>
      <c r="E1853" s="834" t="s">
        <v>1497</v>
      </c>
      <c r="F1853" s="832" t="s">
        <v>1463</v>
      </c>
      <c r="G1853" s="832" t="s">
        <v>1714</v>
      </c>
      <c r="H1853" s="832" t="s">
        <v>612</v>
      </c>
      <c r="I1853" s="832" t="s">
        <v>1306</v>
      </c>
      <c r="J1853" s="832" t="s">
        <v>1029</v>
      </c>
      <c r="K1853" s="832" t="s">
        <v>1307</v>
      </c>
      <c r="L1853" s="835">
        <v>225.06</v>
      </c>
      <c r="M1853" s="835">
        <v>900.24</v>
      </c>
      <c r="N1853" s="832">
        <v>4</v>
      </c>
      <c r="O1853" s="836">
        <v>4</v>
      </c>
      <c r="P1853" s="835">
        <v>900.24</v>
      </c>
      <c r="Q1853" s="837">
        <v>1</v>
      </c>
      <c r="R1853" s="832">
        <v>4</v>
      </c>
      <c r="S1853" s="837">
        <v>1</v>
      </c>
      <c r="T1853" s="836">
        <v>4</v>
      </c>
      <c r="U1853" s="838">
        <v>1</v>
      </c>
    </row>
    <row r="1854" spans="1:21" ht="14.4" customHeight="1" x14ac:dyDescent="0.3">
      <c r="A1854" s="831">
        <v>13</v>
      </c>
      <c r="B1854" s="832" t="s">
        <v>1462</v>
      </c>
      <c r="C1854" s="832" t="s">
        <v>1472</v>
      </c>
      <c r="D1854" s="833" t="s">
        <v>2868</v>
      </c>
      <c r="E1854" s="834" t="s">
        <v>1497</v>
      </c>
      <c r="F1854" s="832" t="s">
        <v>1465</v>
      </c>
      <c r="G1854" s="832" t="s">
        <v>1852</v>
      </c>
      <c r="H1854" s="832" t="s">
        <v>577</v>
      </c>
      <c r="I1854" s="832" t="s">
        <v>2412</v>
      </c>
      <c r="J1854" s="832" t="s">
        <v>2413</v>
      </c>
      <c r="K1854" s="832" t="s">
        <v>2414</v>
      </c>
      <c r="L1854" s="835">
        <v>891</v>
      </c>
      <c r="M1854" s="835">
        <v>891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13</v>
      </c>
      <c r="B1855" s="832" t="s">
        <v>1462</v>
      </c>
      <c r="C1855" s="832" t="s">
        <v>1472</v>
      </c>
      <c r="D1855" s="833" t="s">
        <v>2868</v>
      </c>
      <c r="E1855" s="834" t="s">
        <v>1486</v>
      </c>
      <c r="F1855" s="832" t="s">
        <v>1463</v>
      </c>
      <c r="G1855" s="832" t="s">
        <v>1501</v>
      </c>
      <c r="H1855" s="832" t="s">
        <v>577</v>
      </c>
      <c r="I1855" s="832" t="s">
        <v>1502</v>
      </c>
      <c r="J1855" s="832" t="s">
        <v>1503</v>
      </c>
      <c r="K1855" s="832" t="s">
        <v>1504</v>
      </c>
      <c r="L1855" s="835">
        <v>57.76</v>
      </c>
      <c r="M1855" s="835">
        <v>635.36</v>
      </c>
      <c r="N1855" s="832">
        <v>11</v>
      </c>
      <c r="O1855" s="836">
        <v>11</v>
      </c>
      <c r="P1855" s="835">
        <v>577.6</v>
      </c>
      <c r="Q1855" s="837">
        <v>0.90909090909090906</v>
      </c>
      <c r="R1855" s="832">
        <v>10</v>
      </c>
      <c r="S1855" s="837">
        <v>0.90909090909090906</v>
      </c>
      <c r="T1855" s="836">
        <v>10</v>
      </c>
      <c r="U1855" s="838">
        <v>0.90909090909090906</v>
      </c>
    </row>
    <row r="1856" spans="1:21" ht="14.4" customHeight="1" x14ac:dyDescent="0.3">
      <c r="A1856" s="831">
        <v>13</v>
      </c>
      <c r="B1856" s="832" t="s">
        <v>1462</v>
      </c>
      <c r="C1856" s="832" t="s">
        <v>1472</v>
      </c>
      <c r="D1856" s="833" t="s">
        <v>2868</v>
      </c>
      <c r="E1856" s="834" t="s">
        <v>1486</v>
      </c>
      <c r="F1856" s="832" t="s">
        <v>1463</v>
      </c>
      <c r="G1856" s="832" t="s">
        <v>1520</v>
      </c>
      <c r="H1856" s="832" t="s">
        <v>577</v>
      </c>
      <c r="I1856" s="832" t="s">
        <v>1521</v>
      </c>
      <c r="J1856" s="832" t="s">
        <v>1522</v>
      </c>
      <c r="K1856" s="832" t="s">
        <v>1523</v>
      </c>
      <c r="L1856" s="835">
        <v>36.76</v>
      </c>
      <c r="M1856" s="835">
        <v>147.04</v>
      </c>
      <c r="N1856" s="832">
        <v>4</v>
      </c>
      <c r="O1856" s="836">
        <v>3</v>
      </c>
      <c r="P1856" s="835">
        <v>110.28</v>
      </c>
      <c r="Q1856" s="837">
        <v>0.75</v>
      </c>
      <c r="R1856" s="832">
        <v>3</v>
      </c>
      <c r="S1856" s="837">
        <v>0.75</v>
      </c>
      <c r="T1856" s="836">
        <v>2</v>
      </c>
      <c r="U1856" s="838">
        <v>0.66666666666666663</v>
      </c>
    </row>
    <row r="1857" spans="1:21" ht="14.4" customHeight="1" x14ac:dyDescent="0.3">
      <c r="A1857" s="831">
        <v>13</v>
      </c>
      <c r="B1857" s="832" t="s">
        <v>1462</v>
      </c>
      <c r="C1857" s="832" t="s">
        <v>1472</v>
      </c>
      <c r="D1857" s="833" t="s">
        <v>2868</v>
      </c>
      <c r="E1857" s="834" t="s">
        <v>1486</v>
      </c>
      <c r="F1857" s="832" t="s">
        <v>1463</v>
      </c>
      <c r="G1857" s="832" t="s">
        <v>1550</v>
      </c>
      <c r="H1857" s="832" t="s">
        <v>612</v>
      </c>
      <c r="I1857" s="832" t="s">
        <v>1315</v>
      </c>
      <c r="J1857" s="832" t="s">
        <v>1316</v>
      </c>
      <c r="K1857" s="832" t="s">
        <v>1044</v>
      </c>
      <c r="L1857" s="835">
        <v>170.52</v>
      </c>
      <c r="M1857" s="835">
        <v>170.52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13</v>
      </c>
      <c r="B1858" s="832" t="s">
        <v>1462</v>
      </c>
      <c r="C1858" s="832" t="s">
        <v>1472</v>
      </c>
      <c r="D1858" s="833" t="s">
        <v>2868</v>
      </c>
      <c r="E1858" s="834" t="s">
        <v>1486</v>
      </c>
      <c r="F1858" s="832" t="s">
        <v>1463</v>
      </c>
      <c r="G1858" s="832" t="s">
        <v>1550</v>
      </c>
      <c r="H1858" s="832" t="s">
        <v>612</v>
      </c>
      <c r="I1858" s="832" t="s">
        <v>1874</v>
      </c>
      <c r="J1858" s="832" t="s">
        <v>1316</v>
      </c>
      <c r="K1858" s="832" t="s">
        <v>1875</v>
      </c>
      <c r="L1858" s="835">
        <v>272.83</v>
      </c>
      <c r="M1858" s="835">
        <v>1364.1499999999999</v>
      </c>
      <c r="N1858" s="832">
        <v>5</v>
      </c>
      <c r="O1858" s="836">
        <v>4</v>
      </c>
      <c r="P1858" s="835">
        <v>1364.1499999999999</v>
      </c>
      <c r="Q1858" s="837">
        <v>1</v>
      </c>
      <c r="R1858" s="832">
        <v>5</v>
      </c>
      <c r="S1858" s="837">
        <v>1</v>
      </c>
      <c r="T1858" s="836">
        <v>4</v>
      </c>
      <c r="U1858" s="838">
        <v>1</v>
      </c>
    </row>
    <row r="1859" spans="1:21" ht="14.4" customHeight="1" x14ac:dyDescent="0.3">
      <c r="A1859" s="831">
        <v>13</v>
      </c>
      <c r="B1859" s="832" t="s">
        <v>1462</v>
      </c>
      <c r="C1859" s="832" t="s">
        <v>1472</v>
      </c>
      <c r="D1859" s="833" t="s">
        <v>2868</v>
      </c>
      <c r="E1859" s="834" t="s">
        <v>1486</v>
      </c>
      <c r="F1859" s="832" t="s">
        <v>1463</v>
      </c>
      <c r="G1859" s="832" t="s">
        <v>1566</v>
      </c>
      <c r="H1859" s="832" t="s">
        <v>577</v>
      </c>
      <c r="I1859" s="832" t="s">
        <v>1567</v>
      </c>
      <c r="J1859" s="832" t="s">
        <v>1568</v>
      </c>
      <c r="K1859" s="832" t="s">
        <v>674</v>
      </c>
      <c r="L1859" s="835">
        <v>75.819999999999993</v>
      </c>
      <c r="M1859" s="835">
        <v>227.45999999999998</v>
      </c>
      <c r="N1859" s="832">
        <v>3</v>
      </c>
      <c r="O1859" s="836">
        <v>2.5</v>
      </c>
      <c r="P1859" s="835">
        <v>151.63999999999999</v>
      </c>
      <c r="Q1859" s="837">
        <v>0.66666666666666663</v>
      </c>
      <c r="R1859" s="832">
        <v>2</v>
      </c>
      <c r="S1859" s="837">
        <v>0.66666666666666663</v>
      </c>
      <c r="T1859" s="836">
        <v>1.5</v>
      </c>
      <c r="U1859" s="838">
        <v>0.6</v>
      </c>
    </row>
    <row r="1860" spans="1:21" ht="14.4" customHeight="1" x14ac:dyDescent="0.3">
      <c r="A1860" s="831">
        <v>13</v>
      </c>
      <c r="B1860" s="832" t="s">
        <v>1462</v>
      </c>
      <c r="C1860" s="832" t="s">
        <v>1472</v>
      </c>
      <c r="D1860" s="833" t="s">
        <v>2868</v>
      </c>
      <c r="E1860" s="834" t="s">
        <v>1486</v>
      </c>
      <c r="F1860" s="832" t="s">
        <v>1463</v>
      </c>
      <c r="G1860" s="832" t="s">
        <v>1566</v>
      </c>
      <c r="H1860" s="832" t="s">
        <v>577</v>
      </c>
      <c r="I1860" s="832" t="s">
        <v>1569</v>
      </c>
      <c r="J1860" s="832" t="s">
        <v>1568</v>
      </c>
      <c r="K1860" s="832" t="s">
        <v>1044</v>
      </c>
      <c r="L1860" s="835">
        <v>78.33</v>
      </c>
      <c r="M1860" s="835">
        <v>156.66</v>
      </c>
      <c r="N1860" s="832">
        <v>2</v>
      </c>
      <c r="O1860" s="836">
        <v>0.5</v>
      </c>
      <c r="P1860" s="835">
        <v>156.66</v>
      </c>
      <c r="Q1860" s="837">
        <v>1</v>
      </c>
      <c r="R1860" s="832">
        <v>2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13</v>
      </c>
      <c r="B1861" s="832" t="s">
        <v>1462</v>
      </c>
      <c r="C1861" s="832" t="s">
        <v>1472</v>
      </c>
      <c r="D1861" s="833" t="s">
        <v>2868</v>
      </c>
      <c r="E1861" s="834" t="s">
        <v>1486</v>
      </c>
      <c r="F1861" s="832" t="s">
        <v>1463</v>
      </c>
      <c r="G1861" s="832" t="s">
        <v>1589</v>
      </c>
      <c r="H1861" s="832" t="s">
        <v>577</v>
      </c>
      <c r="I1861" s="832" t="s">
        <v>1590</v>
      </c>
      <c r="J1861" s="832" t="s">
        <v>1591</v>
      </c>
      <c r="K1861" s="832" t="s">
        <v>1592</v>
      </c>
      <c r="L1861" s="835">
        <v>0</v>
      </c>
      <c r="M1861" s="835">
        <v>0</v>
      </c>
      <c r="N1861" s="832">
        <v>26</v>
      </c>
      <c r="O1861" s="836">
        <v>25.5</v>
      </c>
      <c r="P1861" s="835">
        <v>0</v>
      </c>
      <c r="Q1861" s="837"/>
      <c r="R1861" s="832">
        <v>20</v>
      </c>
      <c r="S1861" s="837">
        <v>0.76923076923076927</v>
      </c>
      <c r="T1861" s="836">
        <v>19.5</v>
      </c>
      <c r="U1861" s="838">
        <v>0.76470588235294112</v>
      </c>
    </row>
    <row r="1862" spans="1:21" ht="14.4" customHeight="1" x14ac:dyDescent="0.3">
      <c r="A1862" s="831">
        <v>13</v>
      </c>
      <c r="B1862" s="832" t="s">
        <v>1462</v>
      </c>
      <c r="C1862" s="832" t="s">
        <v>1472</v>
      </c>
      <c r="D1862" s="833" t="s">
        <v>2868</v>
      </c>
      <c r="E1862" s="834" t="s">
        <v>1486</v>
      </c>
      <c r="F1862" s="832" t="s">
        <v>1463</v>
      </c>
      <c r="G1862" s="832" t="s">
        <v>1589</v>
      </c>
      <c r="H1862" s="832" t="s">
        <v>577</v>
      </c>
      <c r="I1862" s="832" t="s">
        <v>1593</v>
      </c>
      <c r="J1862" s="832" t="s">
        <v>852</v>
      </c>
      <c r="K1862" s="832" t="s">
        <v>639</v>
      </c>
      <c r="L1862" s="835">
        <v>42.05</v>
      </c>
      <c r="M1862" s="835">
        <v>42.05</v>
      </c>
      <c r="N1862" s="832">
        <v>1</v>
      </c>
      <c r="O1862" s="836">
        <v>1</v>
      </c>
      <c r="P1862" s="835">
        <v>42.05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13</v>
      </c>
      <c r="B1863" s="832" t="s">
        <v>1462</v>
      </c>
      <c r="C1863" s="832" t="s">
        <v>1472</v>
      </c>
      <c r="D1863" s="833" t="s">
        <v>2868</v>
      </c>
      <c r="E1863" s="834" t="s">
        <v>1486</v>
      </c>
      <c r="F1863" s="832" t="s">
        <v>1463</v>
      </c>
      <c r="G1863" s="832" t="s">
        <v>2845</v>
      </c>
      <c r="H1863" s="832" t="s">
        <v>577</v>
      </c>
      <c r="I1863" s="832" t="s">
        <v>2846</v>
      </c>
      <c r="J1863" s="832" t="s">
        <v>2847</v>
      </c>
      <c r="K1863" s="832" t="s">
        <v>2848</v>
      </c>
      <c r="L1863" s="835">
        <v>37.520000000000003</v>
      </c>
      <c r="M1863" s="835">
        <v>37.520000000000003</v>
      </c>
      <c r="N1863" s="832">
        <v>1</v>
      </c>
      <c r="O1863" s="836">
        <v>1</v>
      </c>
      <c r="P1863" s="835">
        <v>37.520000000000003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13</v>
      </c>
      <c r="B1864" s="832" t="s">
        <v>1462</v>
      </c>
      <c r="C1864" s="832" t="s">
        <v>1472</v>
      </c>
      <c r="D1864" s="833" t="s">
        <v>2868</v>
      </c>
      <c r="E1864" s="834" t="s">
        <v>1486</v>
      </c>
      <c r="F1864" s="832" t="s">
        <v>1463</v>
      </c>
      <c r="G1864" s="832" t="s">
        <v>1614</v>
      </c>
      <c r="H1864" s="832" t="s">
        <v>577</v>
      </c>
      <c r="I1864" s="832" t="s">
        <v>1886</v>
      </c>
      <c r="J1864" s="832" t="s">
        <v>1619</v>
      </c>
      <c r="K1864" s="832" t="s">
        <v>1620</v>
      </c>
      <c r="L1864" s="835">
        <v>140.96</v>
      </c>
      <c r="M1864" s="835">
        <v>563.84</v>
      </c>
      <c r="N1864" s="832">
        <v>4</v>
      </c>
      <c r="O1864" s="836">
        <v>4</v>
      </c>
      <c r="P1864" s="835">
        <v>563.84</v>
      </c>
      <c r="Q1864" s="837">
        <v>1</v>
      </c>
      <c r="R1864" s="832">
        <v>4</v>
      </c>
      <c r="S1864" s="837">
        <v>1</v>
      </c>
      <c r="T1864" s="836">
        <v>4</v>
      </c>
      <c r="U1864" s="838">
        <v>1</v>
      </c>
    </row>
    <row r="1865" spans="1:21" ht="14.4" customHeight="1" x14ac:dyDescent="0.3">
      <c r="A1865" s="831">
        <v>13</v>
      </c>
      <c r="B1865" s="832" t="s">
        <v>1462</v>
      </c>
      <c r="C1865" s="832" t="s">
        <v>1472</v>
      </c>
      <c r="D1865" s="833" t="s">
        <v>2868</v>
      </c>
      <c r="E1865" s="834" t="s">
        <v>1486</v>
      </c>
      <c r="F1865" s="832" t="s">
        <v>1463</v>
      </c>
      <c r="G1865" s="832" t="s">
        <v>1614</v>
      </c>
      <c r="H1865" s="832" t="s">
        <v>577</v>
      </c>
      <c r="I1865" s="832" t="s">
        <v>1618</v>
      </c>
      <c r="J1865" s="832" t="s">
        <v>1619</v>
      </c>
      <c r="K1865" s="832" t="s">
        <v>1620</v>
      </c>
      <c r="L1865" s="835">
        <v>140.96</v>
      </c>
      <c r="M1865" s="835">
        <v>1691.52</v>
      </c>
      <c r="N1865" s="832">
        <v>12</v>
      </c>
      <c r="O1865" s="836">
        <v>12</v>
      </c>
      <c r="P1865" s="835">
        <v>1268.6400000000001</v>
      </c>
      <c r="Q1865" s="837">
        <v>0.75000000000000011</v>
      </c>
      <c r="R1865" s="832">
        <v>9</v>
      </c>
      <c r="S1865" s="837">
        <v>0.75</v>
      </c>
      <c r="T1865" s="836">
        <v>9</v>
      </c>
      <c r="U1865" s="838">
        <v>0.75</v>
      </c>
    </row>
    <row r="1866" spans="1:21" ht="14.4" customHeight="1" x14ac:dyDescent="0.3">
      <c r="A1866" s="831">
        <v>13</v>
      </c>
      <c r="B1866" s="832" t="s">
        <v>1462</v>
      </c>
      <c r="C1866" s="832" t="s">
        <v>1472</v>
      </c>
      <c r="D1866" s="833" t="s">
        <v>2868</v>
      </c>
      <c r="E1866" s="834" t="s">
        <v>1486</v>
      </c>
      <c r="F1866" s="832" t="s">
        <v>1463</v>
      </c>
      <c r="G1866" s="832" t="s">
        <v>1625</v>
      </c>
      <c r="H1866" s="832" t="s">
        <v>577</v>
      </c>
      <c r="I1866" s="832" t="s">
        <v>1626</v>
      </c>
      <c r="J1866" s="832" t="s">
        <v>1627</v>
      </c>
      <c r="K1866" s="832" t="s">
        <v>1628</v>
      </c>
      <c r="L1866" s="835">
        <v>121.07</v>
      </c>
      <c r="M1866" s="835">
        <v>484.28</v>
      </c>
      <c r="N1866" s="832">
        <v>4</v>
      </c>
      <c r="O1866" s="836">
        <v>2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13</v>
      </c>
      <c r="B1867" s="832" t="s">
        <v>1462</v>
      </c>
      <c r="C1867" s="832" t="s">
        <v>1472</v>
      </c>
      <c r="D1867" s="833" t="s">
        <v>2868</v>
      </c>
      <c r="E1867" s="834" t="s">
        <v>1486</v>
      </c>
      <c r="F1867" s="832" t="s">
        <v>1463</v>
      </c>
      <c r="G1867" s="832" t="s">
        <v>2044</v>
      </c>
      <c r="H1867" s="832" t="s">
        <v>577</v>
      </c>
      <c r="I1867" s="832" t="s">
        <v>2045</v>
      </c>
      <c r="J1867" s="832" t="s">
        <v>846</v>
      </c>
      <c r="K1867" s="832" t="s">
        <v>2046</v>
      </c>
      <c r="L1867" s="835">
        <v>107.27</v>
      </c>
      <c r="M1867" s="835">
        <v>107.27</v>
      </c>
      <c r="N1867" s="832">
        <v>1</v>
      </c>
      <c r="O1867" s="836">
        <v>1</v>
      </c>
      <c r="P1867" s="835">
        <v>107.27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13</v>
      </c>
      <c r="B1868" s="832" t="s">
        <v>1462</v>
      </c>
      <c r="C1868" s="832" t="s">
        <v>1472</v>
      </c>
      <c r="D1868" s="833" t="s">
        <v>2868</v>
      </c>
      <c r="E1868" s="834" t="s">
        <v>1486</v>
      </c>
      <c r="F1868" s="832" t="s">
        <v>1463</v>
      </c>
      <c r="G1868" s="832" t="s">
        <v>2849</v>
      </c>
      <c r="H1868" s="832" t="s">
        <v>577</v>
      </c>
      <c r="I1868" s="832" t="s">
        <v>2850</v>
      </c>
      <c r="J1868" s="832" t="s">
        <v>2851</v>
      </c>
      <c r="K1868" s="832" t="s">
        <v>2852</v>
      </c>
      <c r="L1868" s="835">
        <v>79.64</v>
      </c>
      <c r="M1868" s="835">
        <v>79.64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13</v>
      </c>
      <c r="B1869" s="832" t="s">
        <v>1462</v>
      </c>
      <c r="C1869" s="832" t="s">
        <v>1472</v>
      </c>
      <c r="D1869" s="833" t="s">
        <v>2868</v>
      </c>
      <c r="E1869" s="834" t="s">
        <v>1486</v>
      </c>
      <c r="F1869" s="832" t="s">
        <v>1463</v>
      </c>
      <c r="G1869" s="832" t="s">
        <v>1784</v>
      </c>
      <c r="H1869" s="832" t="s">
        <v>577</v>
      </c>
      <c r="I1869" s="832" t="s">
        <v>1785</v>
      </c>
      <c r="J1869" s="832" t="s">
        <v>1786</v>
      </c>
      <c r="K1869" s="832" t="s">
        <v>1787</v>
      </c>
      <c r="L1869" s="835">
        <v>1515.62</v>
      </c>
      <c r="M1869" s="835">
        <v>1515.62</v>
      </c>
      <c r="N1869" s="832">
        <v>1</v>
      </c>
      <c r="O1869" s="836">
        <v>1</v>
      </c>
      <c r="P1869" s="835">
        <v>1515.62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13</v>
      </c>
      <c r="B1870" s="832" t="s">
        <v>1462</v>
      </c>
      <c r="C1870" s="832" t="s">
        <v>1472</v>
      </c>
      <c r="D1870" s="833" t="s">
        <v>2868</v>
      </c>
      <c r="E1870" s="834" t="s">
        <v>1486</v>
      </c>
      <c r="F1870" s="832" t="s">
        <v>1463</v>
      </c>
      <c r="G1870" s="832" t="s">
        <v>1644</v>
      </c>
      <c r="H1870" s="832" t="s">
        <v>577</v>
      </c>
      <c r="I1870" s="832" t="s">
        <v>1645</v>
      </c>
      <c r="J1870" s="832" t="s">
        <v>1065</v>
      </c>
      <c r="K1870" s="832" t="s">
        <v>1646</v>
      </c>
      <c r="L1870" s="835">
        <v>98.75</v>
      </c>
      <c r="M1870" s="835">
        <v>98.75</v>
      </c>
      <c r="N1870" s="832">
        <v>1</v>
      </c>
      <c r="O1870" s="836">
        <v>1</v>
      </c>
      <c r="P1870" s="835">
        <v>98.75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13</v>
      </c>
      <c r="B1871" s="832" t="s">
        <v>1462</v>
      </c>
      <c r="C1871" s="832" t="s">
        <v>1472</v>
      </c>
      <c r="D1871" s="833" t="s">
        <v>2868</v>
      </c>
      <c r="E1871" s="834" t="s">
        <v>1486</v>
      </c>
      <c r="F1871" s="832" t="s">
        <v>1463</v>
      </c>
      <c r="G1871" s="832" t="s">
        <v>1644</v>
      </c>
      <c r="H1871" s="832" t="s">
        <v>577</v>
      </c>
      <c r="I1871" s="832" t="s">
        <v>1647</v>
      </c>
      <c r="J1871" s="832" t="s">
        <v>1065</v>
      </c>
      <c r="K1871" s="832" t="s">
        <v>1646</v>
      </c>
      <c r="L1871" s="835">
        <v>98.75</v>
      </c>
      <c r="M1871" s="835">
        <v>98.75</v>
      </c>
      <c r="N1871" s="832">
        <v>1</v>
      </c>
      <c r="O1871" s="836">
        <v>1</v>
      </c>
      <c r="P1871" s="835">
        <v>98.75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13</v>
      </c>
      <c r="B1872" s="832" t="s">
        <v>1462</v>
      </c>
      <c r="C1872" s="832" t="s">
        <v>1472</v>
      </c>
      <c r="D1872" s="833" t="s">
        <v>2868</v>
      </c>
      <c r="E1872" s="834" t="s">
        <v>1486</v>
      </c>
      <c r="F1872" s="832" t="s">
        <v>1463</v>
      </c>
      <c r="G1872" s="832" t="s">
        <v>1644</v>
      </c>
      <c r="H1872" s="832" t="s">
        <v>577</v>
      </c>
      <c r="I1872" s="832" t="s">
        <v>1898</v>
      </c>
      <c r="J1872" s="832" t="s">
        <v>1899</v>
      </c>
      <c r="K1872" s="832" t="s">
        <v>1646</v>
      </c>
      <c r="L1872" s="835">
        <v>98.75</v>
      </c>
      <c r="M1872" s="835">
        <v>98.75</v>
      </c>
      <c r="N1872" s="832">
        <v>1</v>
      </c>
      <c r="O1872" s="836">
        <v>1</v>
      </c>
      <c r="P1872" s="835">
        <v>98.75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13</v>
      </c>
      <c r="B1873" s="832" t="s">
        <v>1462</v>
      </c>
      <c r="C1873" s="832" t="s">
        <v>1472</v>
      </c>
      <c r="D1873" s="833" t="s">
        <v>2868</v>
      </c>
      <c r="E1873" s="834" t="s">
        <v>1486</v>
      </c>
      <c r="F1873" s="832" t="s">
        <v>1463</v>
      </c>
      <c r="G1873" s="832" t="s">
        <v>1644</v>
      </c>
      <c r="H1873" s="832" t="s">
        <v>577</v>
      </c>
      <c r="I1873" s="832" t="s">
        <v>2755</v>
      </c>
      <c r="J1873" s="832" t="s">
        <v>1899</v>
      </c>
      <c r="K1873" s="832" t="s">
        <v>2756</v>
      </c>
      <c r="L1873" s="835">
        <v>77.599999999999994</v>
      </c>
      <c r="M1873" s="835">
        <v>77.599999999999994</v>
      </c>
      <c r="N1873" s="832">
        <v>1</v>
      </c>
      <c r="O1873" s="836">
        <v>1</v>
      </c>
      <c r="P1873" s="835">
        <v>77.599999999999994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13</v>
      </c>
      <c r="B1874" s="832" t="s">
        <v>1462</v>
      </c>
      <c r="C1874" s="832" t="s">
        <v>1472</v>
      </c>
      <c r="D1874" s="833" t="s">
        <v>2868</v>
      </c>
      <c r="E1874" s="834" t="s">
        <v>1486</v>
      </c>
      <c r="F1874" s="832" t="s">
        <v>1463</v>
      </c>
      <c r="G1874" s="832" t="s">
        <v>1644</v>
      </c>
      <c r="H1874" s="832" t="s">
        <v>577</v>
      </c>
      <c r="I1874" s="832" t="s">
        <v>2853</v>
      </c>
      <c r="J1874" s="832" t="s">
        <v>1899</v>
      </c>
      <c r="K1874" s="832" t="s">
        <v>2270</v>
      </c>
      <c r="L1874" s="835">
        <v>46.57</v>
      </c>
      <c r="M1874" s="835">
        <v>46.57</v>
      </c>
      <c r="N1874" s="832">
        <v>1</v>
      </c>
      <c r="O1874" s="836">
        <v>1</v>
      </c>
      <c r="P1874" s="835">
        <v>46.57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13</v>
      </c>
      <c r="B1875" s="832" t="s">
        <v>1462</v>
      </c>
      <c r="C1875" s="832" t="s">
        <v>1472</v>
      </c>
      <c r="D1875" s="833" t="s">
        <v>2868</v>
      </c>
      <c r="E1875" s="834" t="s">
        <v>1486</v>
      </c>
      <c r="F1875" s="832" t="s">
        <v>1463</v>
      </c>
      <c r="G1875" s="832" t="s">
        <v>1644</v>
      </c>
      <c r="H1875" s="832" t="s">
        <v>577</v>
      </c>
      <c r="I1875" s="832" t="s">
        <v>2269</v>
      </c>
      <c r="J1875" s="832" t="s">
        <v>1899</v>
      </c>
      <c r="K1875" s="832" t="s">
        <v>2270</v>
      </c>
      <c r="L1875" s="835">
        <v>79</v>
      </c>
      <c r="M1875" s="835">
        <v>158</v>
      </c>
      <c r="N1875" s="832">
        <v>2</v>
      </c>
      <c r="O1875" s="836">
        <v>1.5</v>
      </c>
      <c r="P1875" s="835">
        <v>79</v>
      </c>
      <c r="Q1875" s="837">
        <v>0.5</v>
      </c>
      <c r="R1875" s="832">
        <v>1</v>
      </c>
      <c r="S1875" s="837">
        <v>0.5</v>
      </c>
      <c r="T1875" s="836">
        <v>0.5</v>
      </c>
      <c r="U1875" s="838">
        <v>0.33333333333333331</v>
      </c>
    </row>
    <row r="1876" spans="1:21" ht="14.4" customHeight="1" x14ac:dyDescent="0.3">
      <c r="A1876" s="831">
        <v>13</v>
      </c>
      <c r="B1876" s="832" t="s">
        <v>1462</v>
      </c>
      <c r="C1876" s="832" t="s">
        <v>1472</v>
      </c>
      <c r="D1876" s="833" t="s">
        <v>2868</v>
      </c>
      <c r="E1876" s="834" t="s">
        <v>1486</v>
      </c>
      <c r="F1876" s="832" t="s">
        <v>1463</v>
      </c>
      <c r="G1876" s="832" t="s">
        <v>1903</v>
      </c>
      <c r="H1876" s="832" t="s">
        <v>577</v>
      </c>
      <c r="I1876" s="832" t="s">
        <v>1904</v>
      </c>
      <c r="J1876" s="832" t="s">
        <v>1905</v>
      </c>
      <c r="K1876" s="832" t="s">
        <v>1906</v>
      </c>
      <c r="L1876" s="835">
        <v>38.5</v>
      </c>
      <c r="M1876" s="835">
        <v>38.5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13</v>
      </c>
      <c r="B1877" s="832" t="s">
        <v>1462</v>
      </c>
      <c r="C1877" s="832" t="s">
        <v>1472</v>
      </c>
      <c r="D1877" s="833" t="s">
        <v>2868</v>
      </c>
      <c r="E1877" s="834" t="s">
        <v>1486</v>
      </c>
      <c r="F1877" s="832" t="s">
        <v>1463</v>
      </c>
      <c r="G1877" s="832" t="s">
        <v>1903</v>
      </c>
      <c r="H1877" s="832" t="s">
        <v>577</v>
      </c>
      <c r="I1877" s="832" t="s">
        <v>2202</v>
      </c>
      <c r="J1877" s="832" t="s">
        <v>1905</v>
      </c>
      <c r="K1877" s="832" t="s">
        <v>2203</v>
      </c>
      <c r="L1877" s="835">
        <v>73.989999999999995</v>
      </c>
      <c r="M1877" s="835">
        <v>147.97999999999999</v>
      </c>
      <c r="N1877" s="832">
        <v>2</v>
      </c>
      <c r="O1877" s="836">
        <v>2</v>
      </c>
      <c r="P1877" s="835">
        <v>73.989999999999995</v>
      </c>
      <c r="Q1877" s="837">
        <v>0.5</v>
      </c>
      <c r="R1877" s="832">
        <v>1</v>
      </c>
      <c r="S1877" s="837">
        <v>0.5</v>
      </c>
      <c r="T1877" s="836">
        <v>1</v>
      </c>
      <c r="U1877" s="838">
        <v>0.5</v>
      </c>
    </row>
    <row r="1878" spans="1:21" ht="14.4" customHeight="1" x14ac:dyDescent="0.3">
      <c r="A1878" s="831">
        <v>13</v>
      </c>
      <c r="B1878" s="832" t="s">
        <v>1462</v>
      </c>
      <c r="C1878" s="832" t="s">
        <v>1472</v>
      </c>
      <c r="D1878" s="833" t="s">
        <v>2868</v>
      </c>
      <c r="E1878" s="834" t="s">
        <v>1486</v>
      </c>
      <c r="F1878" s="832" t="s">
        <v>1463</v>
      </c>
      <c r="G1878" s="832" t="s">
        <v>1648</v>
      </c>
      <c r="H1878" s="832" t="s">
        <v>577</v>
      </c>
      <c r="I1878" s="832" t="s">
        <v>1649</v>
      </c>
      <c r="J1878" s="832" t="s">
        <v>892</v>
      </c>
      <c r="K1878" s="832" t="s">
        <v>1650</v>
      </c>
      <c r="L1878" s="835">
        <v>147.85</v>
      </c>
      <c r="M1878" s="835">
        <v>10053.800000000007</v>
      </c>
      <c r="N1878" s="832">
        <v>68</v>
      </c>
      <c r="O1878" s="836">
        <v>60</v>
      </c>
      <c r="P1878" s="835">
        <v>8131.7500000000073</v>
      </c>
      <c r="Q1878" s="837">
        <v>0.80882352941176494</v>
      </c>
      <c r="R1878" s="832">
        <v>55</v>
      </c>
      <c r="S1878" s="837">
        <v>0.80882352941176472</v>
      </c>
      <c r="T1878" s="836">
        <v>49</v>
      </c>
      <c r="U1878" s="838">
        <v>0.81666666666666665</v>
      </c>
    </row>
    <row r="1879" spans="1:21" ht="14.4" customHeight="1" x14ac:dyDescent="0.3">
      <c r="A1879" s="831">
        <v>13</v>
      </c>
      <c r="B1879" s="832" t="s">
        <v>1462</v>
      </c>
      <c r="C1879" s="832" t="s">
        <v>1472</v>
      </c>
      <c r="D1879" s="833" t="s">
        <v>2868</v>
      </c>
      <c r="E1879" s="834" t="s">
        <v>1486</v>
      </c>
      <c r="F1879" s="832" t="s">
        <v>1463</v>
      </c>
      <c r="G1879" s="832" t="s">
        <v>1656</v>
      </c>
      <c r="H1879" s="832" t="s">
        <v>612</v>
      </c>
      <c r="I1879" s="832" t="s">
        <v>1413</v>
      </c>
      <c r="J1879" s="832" t="s">
        <v>1414</v>
      </c>
      <c r="K1879" s="832" t="s">
        <v>1415</v>
      </c>
      <c r="L1879" s="835">
        <v>141.25</v>
      </c>
      <c r="M1879" s="835">
        <v>1695</v>
      </c>
      <c r="N1879" s="832">
        <v>12</v>
      </c>
      <c r="O1879" s="836">
        <v>9.5</v>
      </c>
      <c r="P1879" s="835">
        <v>1130</v>
      </c>
      <c r="Q1879" s="837">
        <v>0.66666666666666663</v>
      </c>
      <c r="R1879" s="832">
        <v>8</v>
      </c>
      <c r="S1879" s="837">
        <v>0.66666666666666663</v>
      </c>
      <c r="T1879" s="836">
        <v>6</v>
      </c>
      <c r="U1879" s="838">
        <v>0.63157894736842102</v>
      </c>
    </row>
    <row r="1880" spans="1:21" ht="14.4" customHeight="1" x14ac:dyDescent="0.3">
      <c r="A1880" s="831">
        <v>13</v>
      </c>
      <c r="B1880" s="832" t="s">
        <v>1462</v>
      </c>
      <c r="C1880" s="832" t="s">
        <v>1472</v>
      </c>
      <c r="D1880" s="833" t="s">
        <v>2868</v>
      </c>
      <c r="E1880" s="834" t="s">
        <v>1486</v>
      </c>
      <c r="F1880" s="832" t="s">
        <v>1463</v>
      </c>
      <c r="G1880" s="832" t="s">
        <v>1666</v>
      </c>
      <c r="H1880" s="832" t="s">
        <v>577</v>
      </c>
      <c r="I1880" s="832" t="s">
        <v>1667</v>
      </c>
      <c r="J1880" s="832" t="s">
        <v>635</v>
      </c>
      <c r="K1880" s="832" t="s">
        <v>1668</v>
      </c>
      <c r="L1880" s="835">
        <v>48.42</v>
      </c>
      <c r="M1880" s="835">
        <v>48.42</v>
      </c>
      <c r="N1880" s="832">
        <v>1</v>
      </c>
      <c r="O1880" s="836">
        <v>0.5</v>
      </c>
      <c r="P1880" s="835">
        <v>48.42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13</v>
      </c>
      <c r="B1881" s="832" t="s">
        <v>1462</v>
      </c>
      <c r="C1881" s="832" t="s">
        <v>1472</v>
      </c>
      <c r="D1881" s="833" t="s">
        <v>2868</v>
      </c>
      <c r="E1881" s="834" t="s">
        <v>1486</v>
      </c>
      <c r="F1881" s="832" t="s">
        <v>1463</v>
      </c>
      <c r="G1881" s="832" t="s">
        <v>1666</v>
      </c>
      <c r="H1881" s="832" t="s">
        <v>577</v>
      </c>
      <c r="I1881" s="832" t="s">
        <v>1669</v>
      </c>
      <c r="J1881" s="832" t="s">
        <v>635</v>
      </c>
      <c r="K1881" s="832" t="s">
        <v>1670</v>
      </c>
      <c r="L1881" s="835">
        <v>24.22</v>
      </c>
      <c r="M1881" s="835">
        <v>48.44</v>
      </c>
      <c r="N1881" s="832">
        <v>2</v>
      </c>
      <c r="O1881" s="836">
        <v>1.5</v>
      </c>
      <c r="P1881" s="835">
        <v>48.44</v>
      </c>
      <c r="Q1881" s="837">
        <v>1</v>
      </c>
      <c r="R1881" s="832">
        <v>2</v>
      </c>
      <c r="S1881" s="837">
        <v>1</v>
      </c>
      <c r="T1881" s="836">
        <v>1.5</v>
      </c>
      <c r="U1881" s="838">
        <v>1</v>
      </c>
    </row>
    <row r="1882" spans="1:21" ht="14.4" customHeight="1" x14ac:dyDescent="0.3">
      <c r="A1882" s="831">
        <v>13</v>
      </c>
      <c r="B1882" s="832" t="s">
        <v>1462</v>
      </c>
      <c r="C1882" s="832" t="s">
        <v>1472</v>
      </c>
      <c r="D1882" s="833" t="s">
        <v>2868</v>
      </c>
      <c r="E1882" s="834" t="s">
        <v>1486</v>
      </c>
      <c r="F1882" s="832" t="s">
        <v>1463</v>
      </c>
      <c r="G1882" s="832" t="s">
        <v>1671</v>
      </c>
      <c r="H1882" s="832" t="s">
        <v>577</v>
      </c>
      <c r="I1882" s="832" t="s">
        <v>1813</v>
      </c>
      <c r="J1882" s="832" t="s">
        <v>770</v>
      </c>
      <c r="K1882" s="832" t="s">
        <v>1814</v>
      </c>
      <c r="L1882" s="835">
        <v>103.67</v>
      </c>
      <c r="M1882" s="835">
        <v>207.34</v>
      </c>
      <c r="N1882" s="832">
        <v>2</v>
      </c>
      <c r="O1882" s="836">
        <v>2</v>
      </c>
      <c r="P1882" s="835">
        <v>103.67</v>
      </c>
      <c r="Q1882" s="837">
        <v>0.5</v>
      </c>
      <c r="R1882" s="832">
        <v>1</v>
      </c>
      <c r="S1882" s="837">
        <v>0.5</v>
      </c>
      <c r="T1882" s="836">
        <v>1</v>
      </c>
      <c r="U1882" s="838">
        <v>0.5</v>
      </c>
    </row>
    <row r="1883" spans="1:21" ht="14.4" customHeight="1" x14ac:dyDescent="0.3">
      <c r="A1883" s="831">
        <v>13</v>
      </c>
      <c r="B1883" s="832" t="s">
        <v>1462</v>
      </c>
      <c r="C1883" s="832" t="s">
        <v>1472</v>
      </c>
      <c r="D1883" s="833" t="s">
        <v>2868</v>
      </c>
      <c r="E1883" s="834" t="s">
        <v>1486</v>
      </c>
      <c r="F1883" s="832" t="s">
        <v>1463</v>
      </c>
      <c r="G1883" s="832" t="s">
        <v>1818</v>
      </c>
      <c r="H1883" s="832" t="s">
        <v>577</v>
      </c>
      <c r="I1883" s="832" t="s">
        <v>2072</v>
      </c>
      <c r="J1883" s="832" t="s">
        <v>675</v>
      </c>
      <c r="K1883" s="832" t="s">
        <v>2073</v>
      </c>
      <c r="L1883" s="835">
        <v>0</v>
      </c>
      <c r="M1883" s="835">
        <v>0</v>
      </c>
      <c r="N1883" s="832">
        <v>9</v>
      </c>
      <c r="O1883" s="836">
        <v>6</v>
      </c>
      <c r="P1883" s="835">
        <v>0</v>
      </c>
      <c r="Q1883" s="837"/>
      <c r="R1883" s="832">
        <v>8</v>
      </c>
      <c r="S1883" s="837">
        <v>0.88888888888888884</v>
      </c>
      <c r="T1883" s="836">
        <v>5.5</v>
      </c>
      <c r="U1883" s="838">
        <v>0.91666666666666663</v>
      </c>
    </row>
    <row r="1884" spans="1:21" ht="14.4" customHeight="1" x14ac:dyDescent="0.3">
      <c r="A1884" s="831">
        <v>13</v>
      </c>
      <c r="B1884" s="832" t="s">
        <v>1462</v>
      </c>
      <c r="C1884" s="832" t="s">
        <v>1472</v>
      </c>
      <c r="D1884" s="833" t="s">
        <v>2868</v>
      </c>
      <c r="E1884" s="834" t="s">
        <v>1486</v>
      </c>
      <c r="F1884" s="832" t="s">
        <v>1463</v>
      </c>
      <c r="G1884" s="832" t="s">
        <v>1961</v>
      </c>
      <c r="H1884" s="832" t="s">
        <v>612</v>
      </c>
      <c r="I1884" s="832" t="s">
        <v>1359</v>
      </c>
      <c r="J1884" s="832" t="s">
        <v>881</v>
      </c>
      <c r="K1884" s="832" t="s">
        <v>1360</v>
      </c>
      <c r="L1884" s="835">
        <v>0</v>
      </c>
      <c r="M1884" s="835">
        <v>0</v>
      </c>
      <c r="N1884" s="832">
        <v>1</v>
      </c>
      <c r="O1884" s="836">
        <v>1</v>
      </c>
      <c r="P1884" s="835">
        <v>0</v>
      </c>
      <c r="Q1884" s="837"/>
      <c r="R1884" s="832">
        <v>1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13</v>
      </c>
      <c r="B1885" s="832" t="s">
        <v>1462</v>
      </c>
      <c r="C1885" s="832" t="s">
        <v>1472</v>
      </c>
      <c r="D1885" s="833" t="s">
        <v>2868</v>
      </c>
      <c r="E1885" s="834" t="s">
        <v>1486</v>
      </c>
      <c r="F1885" s="832" t="s">
        <v>1463</v>
      </c>
      <c r="G1885" s="832" t="s">
        <v>2386</v>
      </c>
      <c r="H1885" s="832" t="s">
        <v>577</v>
      </c>
      <c r="I1885" s="832" t="s">
        <v>2491</v>
      </c>
      <c r="J1885" s="832" t="s">
        <v>2388</v>
      </c>
      <c r="K1885" s="832" t="s">
        <v>2492</v>
      </c>
      <c r="L1885" s="835">
        <v>39.9</v>
      </c>
      <c r="M1885" s="835">
        <v>39.9</v>
      </c>
      <c r="N1885" s="832">
        <v>1</v>
      </c>
      <c r="O1885" s="836">
        <v>1</v>
      </c>
      <c r="P1885" s="835">
        <v>39.9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13</v>
      </c>
      <c r="B1886" s="832" t="s">
        <v>1462</v>
      </c>
      <c r="C1886" s="832" t="s">
        <v>1472</v>
      </c>
      <c r="D1886" s="833" t="s">
        <v>2868</v>
      </c>
      <c r="E1886" s="834" t="s">
        <v>1486</v>
      </c>
      <c r="F1886" s="832" t="s">
        <v>1463</v>
      </c>
      <c r="G1886" s="832" t="s">
        <v>1698</v>
      </c>
      <c r="H1886" s="832" t="s">
        <v>577</v>
      </c>
      <c r="I1886" s="832" t="s">
        <v>2089</v>
      </c>
      <c r="J1886" s="832" t="s">
        <v>958</v>
      </c>
      <c r="K1886" s="832" t="s">
        <v>2090</v>
      </c>
      <c r="L1886" s="835">
        <v>55.16</v>
      </c>
      <c r="M1886" s="835">
        <v>55.16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13</v>
      </c>
      <c r="B1887" s="832" t="s">
        <v>1462</v>
      </c>
      <c r="C1887" s="832" t="s">
        <v>1472</v>
      </c>
      <c r="D1887" s="833" t="s">
        <v>2868</v>
      </c>
      <c r="E1887" s="834" t="s">
        <v>1486</v>
      </c>
      <c r="F1887" s="832" t="s">
        <v>1463</v>
      </c>
      <c r="G1887" s="832" t="s">
        <v>1710</v>
      </c>
      <c r="H1887" s="832" t="s">
        <v>577</v>
      </c>
      <c r="I1887" s="832" t="s">
        <v>1711</v>
      </c>
      <c r="J1887" s="832" t="s">
        <v>1712</v>
      </c>
      <c r="K1887" s="832" t="s">
        <v>1713</v>
      </c>
      <c r="L1887" s="835">
        <v>75.819999999999993</v>
      </c>
      <c r="M1887" s="835">
        <v>227.45999999999998</v>
      </c>
      <c r="N1887" s="832">
        <v>3</v>
      </c>
      <c r="O1887" s="836">
        <v>2.5</v>
      </c>
      <c r="P1887" s="835">
        <v>151.63999999999999</v>
      </c>
      <c r="Q1887" s="837">
        <v>0.66666666666666663</v>
      </c>
      <c r="R1887" s="832">
        <v>2</v>
      </c>
      <c r="S1887" s="837">
        <v>0.66666666666666663</v>
      </c>
      <c r="T1887" s="836">
        <v>2</v>
      </c>
      <c r="U1887" s="838">
        <v>0.8</v>
      </c>
    </row>
    <row r="1888" spans="1:21" ht="14.4" customHeight="1" x14ac:dyDescent="0.3">
      <c r="A1888" s="831">
        <v>13</v>
      </c>
      <c r="B1888" s="832" t="s">
        <v>1462</v>
      </c>
      <c r="C1888" s="832" t="s">
        <v>1472</v>
      </c>
      <c r="D1888" s="833" t="s">
        <v>2868</v>
      </c>
      <c r="E1888" s="834" t="s">
        <v>1486</v>
      </c>
      <c r="F1888" s="832" t="s">
        <v>1463</v>
      </c>
      <c r="G1888" s="832" t="s">
        <v>1714</v>
      </c>
      <c r="H1888" s="832" t="s">
        <v>612</v>
      </c>
      <c r="I1888" s="832" t="s">
        <v>1308</v>
      </c>
      <c r="J1888" s="832" t="s">
        <v>1029</v>
      </c>
      <c r="K1888" s="832" t="s">
        <v>1309</v>
      </c>
      <c r="L1888" s="835">
        <v>154.36000000000001</v>
      </c>
      <c r="M1888" s="835">
        <v>463.08000000000004</v>
      </c>
      <c r="N1888" s="832">
        <v>3</v>
      </c>
      <c r="O1888" s="836">
        <v>3</v>
      </c>
      <c r="P1888" s="835">
        <v>308.72000000000003</v>
      </c>
      <c r="Q1888" s="837">
        <v>0.66666666666666663</v>
      </c>
      <c r="R1888" s="832">
        <v>2</v>
      </c>
      <c r="S1888" s="837">
        <v>0.66666666666666663</v>
      </c>
      <c r="T1888" s="836">
        <v>2</v>
      </c>
      <c r="U1888" s="838">
        <v>0.66666666666666663</v>
      </c>
    </row>
    <row r="1889" spans="1:21" ht="14.4" customHeight="1" x14ac:dyDescent="0.3">
      <c r="A1889" s="831">
        <v>13</v>
      </c>
      <c r="B1889" s="832" t="s">
        <v>1462</v>
      </c>
      <c r="C1889" s="832" t="s">
        <v>1472</v>
      </c>
      <c r="D1889" s="833" t="s">
        <v>2868</v>
      </c>
      <c r="E1889" s="834" t="s">
        <v>1486</v>
      </c>
      <c r="F1889" s="832" t="s">
        <v>1463</v>
      </c>
      <c r="G1889" s="832" t="s">
        <v>1714</v>
      </c>
      <c r="H1889" s="832" t="s">
        <v>612</v>
      </c>
      <c r="I1889" s="832" t="s">
        <v>1721</v>
      </c>
      <c r="J1889" s="832" t="s">
        <v>1722</v>
      </c>
      <c r="K1889" s="832" t="s">
        <v>1723</v>
      </c>
      <c r="L1889" s="835">
        <v>149.52000000000001</v>
      </c>
      <c r="M1889" s="835">
        <v>448.56000000000006</v>
      </c>
      <c r="N1889" s="832">
        <v>3</v>
      </c>
      <c r="O1889" s="836">
        <v>2.5</v>
      </c>
      <c r="P1889" s="835">
        <v>448.56000000000006</v>
      </c>
      <c r="Q1889" s="837">
        <v>1</v>
      </c>
      <c r="R1889" s="832">
        <v>3</v>
      </c>
      <c r="S1889" s="837">
        <v>1</v>
      </c>
      <c r="T1889" s="836">
        <v>2.5</v>
      </c>
      <c r="U1889" s="838">
        <v>1</v>
      </c>
    </row>
    <row r="1890" spans="1:21" ht="14.4" customHeight="1" x14ac:dyDescent="0.3">
      <c r="A1890" s="831">
        <v>13</v>
      </c>
      <c r="B1890" s="832" t="s">
        <v>1462</v>
      </c>
      <c r="C1890" s="832" t="s">
        <v>1472</v>
      </c>
      <c r="D1890" s="833" t="s">
        <v>2868</v>
      </c>
      <c r="E1890" s="834" t="s">
        <v>1486</v>
      </c>
      <c r="F1890" s="832" t="s">
        <v>1463</v>
      </c>
      <c r="G1890" s="832" t="s">
        <v>1714</v>
      </c>
      <c r="H1890" s="832" t="s">
        <v>612</v>
      </c>
      <c r="I1890" s="832" t="s">
        <v>1724</v>
      </c>
      <c r="J1890" s="832" t="s">
        <v>1725</v>
      </c>
      <c r="K1890" s="832" t="s">
        <v>1726</v>
      </c>
      <c r="L1890" s="835">
        <v>75.73</v>
      </c>
      <c r="M1890" s="835">
        <v>2271.9</v>
      </c>
      <c r="N1890" s="832">
        <v>30</v>
      </c>
      <c r="O1890" s="836">
        <v>21</v>
      </c>
      <c r="P1890" s="835">
        <v>1893.2500000000002</v>
      </c>
      <c r="Q1890" s="837">
        <v>0.83333333333333337</v>
      </c>
      <c r="R1890" s="832">
        <v>25</v>
      </c>
      <c r="S1890" s="837">
        <v>0.83333333333333337</v>
      </c>
      <c r="T1890" s="836">
        <v>17.5</v>
      </c>
      <c r="U1890" s="838">
        <v>0.83333333333333337</v>
      </c>
    </row>
    <row r="1891" spans="1:21" ht="14.4" customHeight="1" x14ac:dyDescent="0.3">
      <c r="A1891" s="831">
        <v>13</v>
      </c>
      <c r="B1891" s="832" t="s">
        <v>1462</v>
      </c>
      <c r="C1891" s="832" t="s">
        <v>1472</v>
      </c>
      <c r="D1891" s="833" t="s">
        <v>2868</v>
      </c>
      <c r="E1891" s="834" t="s">
        <v>1486</v>
      </c>
      <c r="F1891" s="832" t="s">
        <v>1463</v>
      </c>
      <c r="G1891" s="832" t="s">
        <v>1714</v>
      </c>
      <c r="H1891" s="832" t="s">
        <v>577</v>
      </c>
      <c r="I1891" s="832" t="s">
        <v>1727</v>
      </c>
      <c r="J1891" s="832" t="s">
        <v>1029</v>
      </c>
      <c r="K1891" s="832" t="s">
        <v>1309</v>
      </c>
      <c r="L1891" s="835">
        <v>154.36000000000001</v>
      </c>
      <c r="M1891" s="835">
        <v>154.36000000000001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13</v>
      </c>
      <c r="B1892" s="832" t="s">
        <v>1462</v>
      </c>
      <c r="C1892" s="832" t="s">
        <v>1472</v>
      </c>
      <c r="D1892" s="833" t="s">
        <v>2868</v>
      </c>
      <c r="E1892" s="834" t="s">
        <v>1486</v>
      </c>
      <c r="F1892" s="832" t="s">
        <v>1463</v>
      </c>
      <c r="G1892" s="832" t="s">
        <v>1714</v>
      </c>
      <c r="H1892" s="832" t="s">
        <v>612</v>
      </c>
      <c r="I1892" s="832" t="s">
        <v>1306</v>
      </c>
      <c r="J1892" s="832" t="s">
        <v>1029</v>
      </c>
      <c r="K1892" s="832" t="s">
        <v>1307</v>
      </c>
      <c r="L1892" s="835">
        <v>225.06</v>
      </c>
      <c r="M1892" s="835">
        <v>3600.96</v>
      </c>
      <c r="N1892" s="832">
        <v>16</v>
      </c>
      <c r="O1892" s="836">
        <v>13.5</v>
      </c>
      <c r="P1892" s="835">
        <v>2475.66</v>
      </c>
      <c r="Q1892" s="837">
        <v>0.6875</v>
      </c>
      <c r="R1892" s="832">
        <v>11</v>
      </c>
      <c r="S1892" s="837">
        <v>0.6875</v>
      </c>
      <c r="T1892" s="836">
        <v>9.5</v>
      </c>
      <c r="U1892" s="838">
        <v>0.70370370370370372</v>
      </c>
    </row>
    <row r="1893" spans="1:21" ht="14.4" customHeight="1" x14ac:dyDescent="0.3">
      <c r="A1893" s="831">
        <v>13</v>
      </c>
      <c r="B1893" s="832" t="s">
        <v>1462</v>
      </c>
      <c r="C1893" s="832" t="s">
        <v>1472</v>
      </c>
      <c r="D1893" s="833" t="s">
        <v>2868</v>
      </c>
      <c r="E1893" s="834" t="s">
        <v>1486</v>
      </c>
      <c r="F1893" s="832" t="s">
        <v>1463</v>
      </c>
      <c r="G1893" s="832" t="s">
        <v>1714</v>
      </c>
      <c r="H1893" s="832" t="s">
        <v>577</v>
      </c>
      <c r="I1893" s="832" t="s">
        <v>1728</v>
      </c>
      <c r="J1893" s="832" t="s">
        <v>1029</v>
      </c>
      <c r="K1893" s="832" t="s">
        <v>1307</v>
      </c>
      <c r="L1893" s="835">
        <v>225.06</v>
      </c>
      <c r="M1893" s="835">
        <v>675.18000000000006</v>
      </c>
      <c r="N1893" s="832">
        <v>3</v>
      </c>
      <c r="O1893" s="836">
        <v>2</v>
      </c>
      <c r="P1893" s="835">
        <v>450.12</v>
      </c>
      <c r="Q1893" s="837">
        <v>0.66666666666666663</v>
      </c>
      <c r="R1893" s="832">
        <v>2</v>
      </c>
      <c r="S1893" s="837">
        <v>0.66666666666666663</v>
      </c>
      <c r="T1893" s="836">
        <v>1</v>
      </c>
      <c r="U1893" s="838">
        <v>0.5</v>
      </c>
    </row>
    <row r="1894" spans="1:21" ht="14.4" customHeight="1" x14ac:dyDescent="0.3">
      <c r="A1894" s="831">
        <v>13</v>
      </c>
      <c r="B1894" s="832" t="s">
        <v>1462</v>
      </c>
      <c r="C1894" s="832" t="s">
        <v>1472</v>
      </c>
      <c r="D1894" s="833" t="s">
        <v>2868</v>
      </c>
      <c r="E1894" s="834" t="s">
        <v>1488</v>
      </c>
      <c r="F1894" s="832" t="s">
        <v>1463</v>
      </c>
      <c r="G1894" s="832" t="s">
        <v>1509</v>
      </c>
      <c r="H1894" s="832" t="s">
        <v>577</v>
      </c>
      <c r="I1894" s="832" t="s">
        <v>1510</v>
      </c>
      <c r="J1894" s="832" t="s">
        <v>1511</v>
      </c>
      <c r="K1894" s="832" t="s">
        <v>1512</v>
      </c>
      <c r="L1894" s="835">
        <v>75.819999999999993</v>
      </c>
      <c r="M1894" s="835">
        <v>530.74</v>
      </c>
      <c r="N1894" s="832">
        <v>7</v>
      </c>
      <c r="O1894" s="836">
        <v>5</v>
      </c>
      <c r="P1894" s="835">
        <v>454.91999999999996</v>
      </c>
      <c r="Q1894" s="837">
        <v>0.8571428571428571</v>
      </c>
      <c r="R1894" s="832">
        <v>6</v>
      </c>
      <c r="S1894" s="837">
        <v>0.8571428571428571</v>
      </c>
      <c r="T1894" s="836">
        <v>4.5</v>
      </c>
      <c r="U1894" s="838">
        <v>0.9</v>
      </c>
    </row>
    <row r="1895" spans="1:21" ht="14.4" customHeight="1" x14ac:dyDescent="0.3">
      <c r="A1895" s="831">
        <v>13</v>
      </c>
      <c r="B1895" s="832" t="s">
        <v>1462</v>
      </c>
      <c r="C1895" s="832" t="s">
        <v>1472</v>
      </c>
      <c r="D1895" s="833" t="s">
        <v>2868</v>
      </c>
      <c r="E1895" s="834" t="s">
        <v>1488</v>
      </c>
      <c r="F1895" s="832" t="s">
        <v>1463</v>
      </c>
      <c r="G1895" s="832" t="s">
        <v>1550</v>
      </c>
      <c r="H1895" s="832" t="s">
        <v>612</v>
      </c>
      <c r="I1895" s="832" t="s">
        <v>1315</v>
      </c>
      <c r="J1895" s="832" t="s">
        <v>1316</v>
      </c>
      <c r="K1895" s="832" t="s">
        <v>1044</v>
      </c>
      <c r="L1895" s="835">
        <v>170.52</v>
      </c>
      <c r="M1895" s="835">
        <v>682.08</v>
      </c>
      <c r="N1895" s="832">
        <v>4</v>
      </c>
      <c r="O1895" s="836">
        <v>2.5</v>
      </c>
      <c r="P1895" s="835">
        <v>682.08</v>
      </c>
      <c r="Q1895" s="837">
        <v>1</v>
      </c>
      <c r="R1895" s="832">
        <v>4</v>
      </c>
      <c r="S1895" s="837">
        <v>1</v>
      </c>
      <c r="T1895" s="836">
        <v>2.5</v>
      </c>
      <c r="U1895" s="838">
        <v>1</v>
      </c>
    </row>
    <row r="1896" spans="1:21" ht="14.4" customHeight="1" x14ac:dyDescent="0.3">
      <c r="A1896" s="831">
        <v>13</v>
      </c>
      <c r="B1896" s="832" t="s">
        <v>1462</v>
      </c>
      <c r="C1896" s="832" t="s">
        <v>1472</v>
      </c>
      <c r="D1896" s="833" t="s">
        <v>2868</v>
      </c>
      <c r="E1896" s="834" t="s">
        <v>1488</v>
      </c>
      <c r="F1896" s="832" t="s">
        <v>1463</v>
      </c>
      <c r="G1896" s="832" t="s">
        <v>1550</v>
      </c>
      <c r="H1896" s="832" t="s">
        <v>612</v>
      </c>
      <c r="I1896" s="832" t="s">
        <v>1874</v>
      </c>
      <c r="J1896" s="832" t="s">
        <v>1316</v>
      </c>
      <c r="K1896" s="832" t="s">
        <v>1875</v>
      </c>
      <c r="L1896" s="835">
        <v>272.83</v>
      </c>
      <c r="M1896" s="835">
        <v>272.83</v>
      </c>
      <c r="N1896" s="832">
        <v>1</v>
      </c>
      <c r="O1896" s="836">
        <v>1</v>
      </c>
      <c r="P1896" s="835">
        <v>272.83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13</v>
      </c>
      <c r="B1897" s="832" t="s">
        <v>1462</v>
      </c>
      <c r="C1897" s="832" t="s">
        <v>1472</v>
      </c>
      <c r="D1897" s="833" t="s">
        <v>2868</v>
      </c>
      <c r="E1897" s="834" t="s">
        <v>1488</v>
      </c>
      <c r="F1897" s="832" t="s">
        <v>1463</v>
      </c>
      <c r="G1897" s="832" t="s">
        <v>1559</v>
      </c>
      <c r="H1897" s="832" t="s">
        <v>612</v>
      </c>
      <c r="I1897" s="832" t="s">
        <v>1424</v>
      </c>
      <c r="J1897" s="832" t="s">
        <v>996</v>
      </c>
      <c r="K1897" s="832" t="s">
        <v>1425</v>
      </c>
      <c r="L1897" s="835">
        <v>117.55</v>
      </c>
      <c r="M1897" s="835">
        <v>117.55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13</v>
      </c>
      <c r="B1898" s="832" t="s">
        <v>1462</v>
      </c>
      <c r="C1898" s="832" t="s">
        <v>1472</v>
      </c>
      <c r="D1898" s="833" t="s">
        <v>2868</v>
      </c>
      <c r="E1898" s="834" t="s">
        <v>1488</v>
      </c>
      <c r="F1898" s="832" t="s">
        <v>1463</v>
      </c>
      <c r="G1898" s="832" t="s">
        <v>1566</v>
      </c>
      <c r="H1898" s="832" t="s">
        <v>577</v>
      </c>
      <c r="I1898" s="832" t="s">
        <v>1567</v>
      </c>
      <c r="J1898" s="832" t="s">
        <v>1568</v>
      </c>
      <c r="K1898" s="832" t="s">
        <v>674</v>
      </c>
      <c r="L1898" s="835">
        <v>75.819999999999993</v>
      </c>
      <c r="M1898" s="835">
        <v>379.09999999999997</v>
      </c>
      <c r="N1898" s="832">
        <v>5</v>
      </c>
      <c r="O1898" s="836">
        <v>4.5</v>
      </c>
      <c r="P1898" s="835">
        <v>303.27999999999997</v>
      </c>
      <c r="Q1898" s="837">
        <v>0.8</v>
      </c>
      <c r="R1898" s="832">
        <v>4</v>
      </c>
      <c r="S1898" s="837">
        <v>0.8</v>
      </c>
      <c r="T1898" s="836">
        <v>3.5</v>
      </c>
      <c r="U1898" s="838">
        <v>0.77777777777777779</v>
      </c>
    </row>
    <row r="1899" spans="1:21" ht="14.4" customHeight="1" x14ac:dyDescent="0.3">
      <c r="A1899" s="831">
        <v>13</v>
      </c>
      <c r="B1899" s="832" t="s">
        <v>1462</v>
      </c>
      <c r="C1899" s="832" t="s">
        <v>1472</v>
      </c>
      <c r="D1899" s="833" t="s">
        <v>2868</v>
      </c>
      <c r="E1899" s="834" t="s">
        <v>1488</v>
      </c>
      <c r="F1899" s="832" t="s">
        <v>1463</v>
      </c>
      <c r="G1899" s="832" t="s">
        <v>1566</v>
      </c>
      <c r="H1899" s="832" t="s">
        <v>577</v>
      </c>
      <c r="I1899" s="832" t="s">
        <v>1569</v>
      </c>
      <c r="J1899" s="832" t="s">
        <v>1568</v>
      </c>
      <c r="K1899" s="832" t="s">
        <v>1044</v>
      </c>
      <c r="L1899" s="835">
        <v>78.33</v>
      </c>
      <c r="M1899" s="835">
        <v>156.66</v>
      </c>
      <c r="N1899" s="832">
        <v>2</v>
      </c>
      <c r="O1899" s="836">
        <v>1.5</v>
      </c>
      <c r="P1899" s="835">
        <v>156.66</v>
      </c>
      <c r="Q1899" s="837">
        <v>1</v>
      </c>
      <c r="R1899" s="832">
        <v>2</v>
      </c>
      <c r="S1899" s="837">
        <v>1</v>
      </c>
      <c r="T1899" s="836">
        <v>1.5</v>
      </c>
      <c r="U1899" s="838">
        <v>1</v>
      </c>
    </row>
    <row r="1900" spans="1:21" ht="14.4" customHeight="1" x14ac:dyDescent="0.3">
      <c r="A1900" s="831">
        <v>13</v>
      </c>
      <c r="B1900" s="832" t="s">
        <v>1462</v>
      </c>
      <c r="C1900" s="832" t="s">
        <v>1472</v>
      </c>
      <c r="D1900" s="833" t="s">
        <v>2868</v>
      </c>
      <c r="E1900" s="834" t="s">
        <v>1488</v>
      </c>
      <c r="F1900" s="832" t="s">
        <v>1463</v>
      </c>
      <c r="G1900" s="832" t="s">
        <v>1573</v>
      </c>
      <c r="H1900" s="832" t="s">
        <v>612</v>
      </c>
      <c r="I1900" s="832" t="s">
        <v>1577</v>
      </c>
      <c r="J1900" s="832" t="s">
        <v>1575</v>
      </c>
      <c r="K1900" s="832" t="s">
        <v>1244</v>
      </c>
      <c r="L1900" s="835">
        <v>58.77</v>
      </c>
      <c r="M1900" s="835">
        <v>58.77</v>
      </c>
      <c r="N1900" s="832">
        <v>1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13</v>
      </c>
      <c r="B1901" s="832" t="s">
        <v>1462</v>
      </c>
      <c r="C1901" s="832" t="s">
        <v>1472</v>
      </c>
      <c r="D1901" s="833" t="s">
        <v>2868</v>
      </c>
      <c r="E1901" s="834" t="s">
        <v>1488</v>
      </c>
      <c r="F1901" s="832" t="s">
        <v>1463</v>
      </c>
      <c r="G1901" s="832" t="s">
        <v>1573</v>
      </c>
      <c r="H1901" s="832" t="s">
        <v>577</v>
      </c>
      <c r="I1901" s="832" t="s">
        <v>1582</v>
      </c>
      <c r="J1901" s="832" t="s">
        <v>1583</v>
      </c>
      <c r="K1901" s="832" t="s">
        <v>1584</v>
      </c>
      <c r="L1901" s="835">
        <v>29.39</v>
      </c>
      <c r="M1901" s="835">
        <v>29.39</v>
      </c>
      <c r="N1901" s="832">
        <v>1</v>
      </c>
      <c r="O1901" s="836">
        <v>0.5</v>
      </c>
      <c r="P1901" s="835">
        <v>29.39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13</v>
      </c>
      <c r="B1902" s="832" t="s">
        <v>1462</v>
      </c>
      <c r="C1902" s="832" t="s">
        <v>1472</v>
      </c>
      <c r="D1902" s="833" t="s">
        <v>2868</v>
      </c>
      <c r="E1902" s="834" t="s">
        <v>1488</v>
      </c>
      <c r="F1902" s="832" t="s">
        <v>1463</v>
      </c>
      <c r="G1902" s="832" t="s">
        <v>1573</v>
      </c>
      <c r="H1902" s="832" t="s">
        <v>577</v>
      </c>
      <c r="I1902" s="832" t="s">
        <v>1585</v>
      </c>
      <c r="J1902" s="832" t="s">
        <v>1583</v>
      </c>
      <c r="K1902" s="832" t="s">
        <v>1586</v>
      </c>
      <c r="L1902" s="835">
        <v>11.75</v>
      </c>
      <c r="M1902" s="835">
        <v>23.5</v>
      </c>
      <c r="N1902" s="832">
        <v>2</v>
      </c>
      <c r="O1902" s="836">
        <v>1.5</v>
      </c>
      <c r="P1902" s="835">
        <v>11.75</v>
      </c>
      <c r="Q1902" s="837">
        <v>0.5</v>
      </c>
      <c r="R1902" s="832">
        <v>1</v>
      </c>
      <c r="S1902" s="837">
        <v>0.5</v>
      </c>
      <c r="T1902" s="836">
        <v>0.5</v>
      </c>
      <c r="U1902" s="838">
        <v>0.33333333333333331</v>
      </c>
    </row>
    <row r="1903" spans="1:21" ht="14.4" customHeight="1" x14ac:dyDescent="0.3">
      <c r="A1903" s="831">
        <v>13</v>
      </c>
      <c r="B1903" s="832" t="s">
        <v>1462</v>
      </c>
      <c r="C1903" s="832" t="s">
        <v>1472</v>
      </c>
      <c r="D1903" s="833" t="s">
        <v>2868</v>
      </c>
      <c r="E1903" s="834" t="s">
        <v>1488</v>
      </c>
      <c r="F1903" s="832" t="s">
        <v>1463</v>
      </c>
      <c r="G1903" s="832" t="s">
        <v>1589</v>
      </c>
      <c r="H1903" s="832" t="s">
        <v>577</v>
      </c>
      <c r="I1903" s="832" t="s">
        <v>1593</v>
      </c>
      <c r="J1903" s="832" t="s">
        <v>852</v>
      </c>
      <c r="K1903" s="832" t="s">
        <v>639</v>
      </c>
      <c r="L1903" s="835">
        <v>42.05</v>
      </c>
      <c r="M1903" s="835">
        <v>1471.7499999999993</v>
      </c>
      <c r="N1903" s="832">
        <v>35</v>
      </c>
      <c r="O1903" s="836">
        <v>33.5</v>
      </c>
      <c r="P1903" s="835">
        <v>1345.5999999999992</v>
      </c>
      <c r="Q1903" s="837">
        <v>0.91428571428571415</v>
      </c>
      <c r="R1903" s="832">
        <v>32</v>
      </c>
      <c r="S1903" s="837">
        <v>0.91428571428571426</v>
      </c>
      <c r="T1903" s="836">
        <v>30.5</v>
      </c>
      <c r="U1903" s="838">
        <v>0.91044776119402981</v>
      </c>
    </row>
    <row r="1904" spans="1:21" ht="14.4" customHeight="1" x14ac:dyDescent="0.3">
      <c r="A1904" s="831">
        <v>13</v>
      </c>
      <c r="B1904" s="832" t="s">
        <v>1462</v>
      </c>
      <c r="C1904" s="832" t="s">
        <v>1472</v>
      </c>
      <c r="D1904" s="833" t="s">
        <v>2868</v>
      </c>
      <c r="E1904" s="834" t="s">
        <v>1488</v>
      </c>
      <c r="F1904" s="832" t="s">
        <v>1463</v>
      </c>
      <c r="G1904" s="832" t="s">
        <v>1603</v>
      </c>
      <c r="H1904" s="832" t="s">
        <v>577</v>
      </c>
      <c r="I1904" s="832" t="s">
        <v>2505</v>
      </c>
      <c r="J1904" s="832" t="s">
        <v>1605</v>
      </c>
      <c r="K1904" s="832" t="s">
        <v>2506</v>
      </c>
      <c r="L1904" s="835">
        <v>79.58</v>
      </c>
      <c r="M1904" s="835">
        <v>79.58</v>
      </c>
      <c r="N1904" s="832">
        <v>1</v>
      </c>
      <c r="O1904" s="836">
        <v>1</v>
      </c>
      <c r="P1904" s="835">
        <v>79.58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13</v>
      </c>
      <c r="B1905" s="832" t="s">
        <v>1462</v>
      </c>
      <c r="C1905" s="832" t="s">
        <v>1472</v>
      </c>
      <c r="D1905" s="833" t="s">
        <v>2868</v>
      </c>
      <c r="E1905" s="834" t="s">
        <v>1488</v>
      </c>
      <c r="F1905" s="832" t="s">
        <v>1463</v>
      </c>
      <c r="G1905" s="832" t="s">
        <v>1614</v>
      </c>
      <c r="H1905" s="832" t="s">
        <v>577</v>
      </c>
      <c r="I1905" s="832" t="s">
        <v>1615</v>
      </c>
      <c r="J1905" s="832" t="s">
        <v>1616</v>
      </c>
      <c r="K1905" s="832" t="s">
        <v>1617</v>
      </c>
      <c r="L1905" s="835">
        <v>93.98</v>
      </c>
      <c r="M1905" s="835">
        <v>187.96</v>
      </c>
      <c r="N1905" s="832">
        <v>2</v>
      </c>
      <c r="O1905" s="836">
        <v>2</v>
      </c>
      <c r="P1905" s="835">
        <v>187.96</v>
      </c>
      <c r="Q1905" s="837">
        <v>1</v>
      </c>
      <c r="R1905" s="832">
        <v>2</v>
      </c>
      <c r="S1905" s="837">
        <v>1</v>
      </c>
      <c r="T1905" s="836">
        <v>2</v>
      </c>
      <c r="U1905" s="838">
        <v>1</v>
      </c>
    </row>
    <row r="1906" spans="1:21" ht="14.4" customHeight="1" x14ac:dyDescent="0.3">
      <c r="A1906" s="831">
        <v>13</v>
      </c>
      <c r="B1906" s="832" t="s">
        <v>1462</v>
      </c>
      <c r="C1906" s="832" t="s">
        <v>1472</v>
      </c>
      <c r="D1906" s="833" t="s">
        <v>2868</v>
      </c>
      <c r="E1906" s="834" t="s">
        <v>1488</v>
      </c>
      <c r="F1906" s="832" t="s">
        <v>1463</v>
      </c>
      <c r="G1906" s="832" t="s">
        <v>1614</v>
      </c>
      <c r="H1906" s="832" t="s">
        <v>577</v>
      </c>
      <c r="I1906" s="832" t="s">
        <v>1886</v>
      </c>
      <c r="J1906" s="832" t="s">
        <v>1619</v>
      </c>
      <c r="K1906" s="832" t="s">
        <v>1620</v>
      </c>
      <c r="L1906" s="835">
        <v>140.96</v>
      </c>
      <c r="M1906" s="835">
        <v>1127.68</v>
      </c>
      <c r="N1906" s="832">
        <v>8</v>
      </c>
      <c r="O1906" s="836">
        <v>8</v>
      </c>
      <c r="P1906" s="835">
        <v>1127.68</v>
      </c>
      <c r="Q1906" s="837">
        <v>1</v>
      </c>
      <c r="R1906" s="832">
        <v>8</v>
      </c>
      <c r="S1906" s="837">
        <v>1</v>
      </c>
      <c r="T1906" s="836">
        <v>8</v>
      </c>
      <c r="U1906" s="838">
        <v>1</v>
      </c>
    </row>
    <row r="1907" spans="1:21" ht="14.4" customHeight="1" x14ac:dyDescent="0.3">
      <c r="A1907" s="831">
        <v>13</v>
      </c>
      <c r="B1907" s="832" t="s">
        <v>1462</v>
      </c>
      <c r="C1907" s="832" t="s">
        <v>1472</v>
      </c>
      <c r="D1907" s="833" t="s">
        <v>2868</v>
      </c>
      <c r="E1907" s="834" t="s">
        <v>1488</v>
      </c>
      <c r="F1907" s="832" t="s">
        <v>1463</v>
      </c>
      <c r="G1907" s="832" t="s">
        <v>1614</v>
      </c>
      <c r="H1907" s="832" t="s">
        <v>577</v>
      </c>
      <c r="I1907" s="832" t="s">
        <v>1618</v>
      </c>
      <c r="J1907" s="832" t="s">
        <v>1619</v>
      </c>
      <c r="K1907" s="832" t="s">
        <v>1620</v>
      </c>
      <c r="L1907" s="835">
        <v>140.96</v>
      </c>
      <c r="M1907" s="835">
        <v>3805.9200000000005</v>
      </c>
      <c r="N1907" s="832">
        <v>27</v>
      </c>
      <c r="O1907" s="836">
        <v>27</v>
      </c>
      <c r="P1907" s="835">
        <v>2960.1600000000003</v>
      </c>
      <c r="Q1907" s="837">
        <v>0.77777777777777779</v>
      </c>
      <c r="R1907" s="832">
        <v>21</v>
      </c>
      <c r="S1907" s="837">
        <v>0.77777777777777779</v>
      </c>
      <c r="T1907" s="836">
        <v>21</v>
      </c>
      <c r="U1907" s="838">
        <v>0.77777777777777779</v>
      </c>
    </row>
    <row r="1908" spans="1:21" ht="14.4" customHeight="1" x14ac:dyDescent="0.3">
      <c r="A1908" s="831">
        <v>13</v>
      </c>
      <c r="B1908" s="832" t="s">
        <v>1462</v>
      </c>
      <c r="C1908" s="832" t="s">
        <v>1472</v>
      </c>
      <c r="D1908" s="833" t="s">
        <v>2868</v>
      </c>
      <c r="E1908" s="834" t="s">
        <v>1488</v>
      </c>
      <c r="F1908" s="832" t="s">
        <v>1463</v>
      </c>
      <c r="G1908" s="832" t="s">
        <v>1625</v>
      </c>
      <c r="H1908" s="832" t="s">
        <v>577</v>
      </c>
      <c r="I1908" s="832" t="s">
        <v>1626</v>
      </c>
      <c r="J1908" s="832" t="s">
        <v>1627</v>
      </c>
      <c r="K1908" s="832" t="s">
        <v>1628</v>
      </c>
      <c r="L1908" s="835">
        <v>121.07</v>
      </c>
      <c r="M1908" s="835">
        <v>242.14</v>
      </c>
      <c r="N1908" s="832">
        <v>2</v>
      </c>
      <c r="O1908" s="836">
        <v>1.5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13</v>
      </c>
      <c r="B1909" s="832" t="s">
        <v>1462</v>
      </c>
      <c r="C1909" s="832" t="s">
        <v>1472</v>
      </c>
      <c r="D1909" s="833" t="s">
        <v>2868</v>
      </c>
      <c r="E1909" s="834" t="s">
        <v>1488</v>
      </c>
      <c r="F1909" s="832" t="s">
        <v>1463</v>
      </c>
      <c r="G1909" s="832" t="s">
        <v>1637</v>
      </c>
      <c r="H1909" s="832" t="s">
        <v>577</v>
      </c>
      <c r="I1909" s="832" t="s">
        <v>1638</v>
      </c>
      <c r="J1909" s="832" t="s">
        <v>1058</v>
      </c>
      <c r="K1909" s="832" t="s">
        <v>1639</v>
      </c>
      <c r="L1909" s="835">
        <v>48.09</v>
      </c>
      <c r="M1909" s="835">
        <v>96.18</v>
      </c>
      <c r="N1909" s="832">
        <v>2</v>
      </c>
      <c r="O1909" s="836">
        <v>2</v>
      </c>
      <c r="P1909" s="835">
        <v>48.09</v>
      </c>
      <c r="Q1909" s="837">
        <v>0.5</v>
      </c>
      <c r="R1909" s="832">
        <v>1</v>
      </c>
      <c r="S1909" s="837">
        <v>0.5</v>
      </c>
      <c r="T1909" s="836">
        <v>1</v>
      </c>
      <c r="U1909" s="838">
        <v>0.5</v>
      </c>
    </row>
    <row r="1910" spans="1:21" ht="14.4" customHeight="1" x14ac:dyDescent="0.3">
      <c r="A1910" s="831">
        <v>13</v>
      </c>
      <c r="B1910" s="832" t="s">
        <v>1462</v>
      </c>
      <c r="C1910" s="832" t="s">
        <v>1472</v>
      </c>
      <c r="D1910" s="833" t="s">
        <v>2868</v>
      </c>
      <c r="E1910" s="834" t="s">
        <v>1488</v>
      </c>
      <c r="F1910" s="832" t="s">
        <v>1463</v>
      </c>
      <c r="G1910" s="832" t="s">
        <v>1644</v>
      </c>
      <c r="H1910" s="832" t="s">
        <v>577</v>
      </c>
      <c r="I1910" s="832" t="s">
        <v>1647</v>
      </c>
      <c r="J1910" s="832" t="s">
        <v>1065</v>
      </c>
      <c r="K1910" s="832" t="s">
        <v>1646</v>
      </c>
      <c r="L1910" s="835">
        <v>98.75</v>
      </c>
      <c r="M1910" s="835">
        <v>98.75</v>
      </c>
      <c r="N1910" s="832">
        <v>1</v>
      </c>
      <c r="O1910" s="836">
        <v>1</v>
      </c>
      <c r="P1910" s="835">
        <v>98.75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13</v>
      </c>
      <c r="B1911" s="832" t="s">
        <v>1462</v>
      </c>
      <c r="C1911" s="832" t="s">
        <v>1472</v>
      </c>
      <c r="D1911" s="833" t="s">
        <v>2868</v>
      </c>
      <c r="E1911" s="834" t="s">
        <v>1488</v>
      </c>
      <c r="F1911" s="832" t="s">
        <v>1463</v>
      </c>
      <c r="G1911" s="832" t="s">
        <v>1644</v>
      </c>
      <c r="H1911" s="832" t="s">
        <v>577</v>
      </c>
      <c r="I1911" s="832" t="s">
        <v>1898</v>
      </c>
      <c r="J1911" s="832" t="s">
        <v>1899</v>
      </c>
      <c r="K1911" s="832" t="s">
        <v>1646</v>
      </c>
      <c r="L1911" s="835">
        <v>98.75</v>
      </c>
      <c r="M1911" s="835">
        <v>98.75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13</v>
      </c>
      <c r="B1912" s="832" t="s">
        <v>1462</v>
      </c>
      <c r="C1912" s="832" t="s">
        <v>1472</v>
      </c>
      <c r="D1912" s="833" t="s">
        <v>2868</v>
      </c>
      <c r="E1912" s="834" t="s">
        <v>1488</v>
      </c>
      <c r="F1912" s="832" t="s">
        <v>1463</v>
      </c>
      <c r="G1912" s="832" t="s">
        <v>1644</v>
      </c>
      <c r="H1912" s="832" t="s">
        <v>577</v>
      </c>
      <c r="I1912" s="832" t="s">
        <v>2854</v>
      </c>
      <c r="J1912" s="832" t="s">
        <v>1899</v>
      </c>
      <c r="K1912" s="832" t="s">
        <v>2855</v>
      </c>
      <c r="L1912" s="835">
        <v>65.84</v>
      </c>
      <c r="M1912" s="835">
        <v>65.84</v>
      </c>
      <c r="N1912" s="832">
        <v>1</v>
      </c>
      <c r="O1912" s="836">
        <v>1</v>
      </c>
      <c r="P1912" s="835">
        <v>65.84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13</v>
      </c>
      <c r="B1913" s="832" t="s">
        <v>1462</v>
      </c>
      <c r="C1913" s="832" t="s">
        <v>1472</v>
      </c>
      <c r="D1913" s="833" t="s">
        <v>2868</v>
      </c>
      <c r="E1913" s="834" t="s">
        <v>1488</v>
      </c>
      <c r="F1913" s="832" t="s">
        <v>1463</v>
      </c>
      <c r="G1913" s="832" t="s">
        <v>1788</v>
      </c>
      <c r="H1913" s="832" t="s">
        <v>577</v>
      </c>
      <c r="I1913" s="832" t="s">
        <v>2200</v>
      </c>
      <c r="J1913" s="832" t="s">
        <v>1790</v>
      </c>
      <c r="K1913" s="832" t="s">
        <v>2201</v>
      </c>
      <c r="L1913" s="835">
        <v>132.97999999999999</v>
      </c>
      <c r="M1913" s="835">
        <v>132.97999999999999</v>
      </c>
      <c r="N1913" s="832">
        <v>1</v>
      </c>
      <c r="O1913" s="836">
        <v>1</v>
      </c>
      <c r="P1913" s="835">
        <v>132.97999999999999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13</v>
      </c>
      <c r="B1914" s="832" t="s">
        <v>1462</v>
      </c>
      <c r="C1914" s="832" t="s">
        <v>1472</v>
      </c>
      <c r="D1914" s="833" t="s">
        <v>2868</v>
      </c>
      <c r="E1914" s="834" t="s">
        <v>1488</v>
      </c>
      <c r="F1914" s="832" t="s">
        <v>1463</v>
      </c>
      <c r="G1914" s="832" t="s">
        <v>1903</v>
      </c>
      <c r="H1914" s="832" t="s">
        <v>577</v>
      </c>
      <c r="I1914" s="832" t="s">
        <v>1904</v>
      </c>
      <c r="J1914" s="832" t="s">
        <v>1905</v>
      </c>
      <c r="K1914" s="832" t="s">
        <v>1906</v>
      </c>
      <c r="L1914" s="835">
        <v>38.5</v>
      </c>
      <c r="M1914" s="835">
        <v>38.5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13</v>
      </c>
      <c r="B1915" s="832" t="s">
        <v>1462</v>
      </c>
      <c r="C1915" s="832" t="s">
        <v>1472</v>
      </c>
      <c r="D1915" s="833" t="s">
        <v>2868</v>
      </c>
      <c r="E1915" s="834" t="s">
        <v>1488</v>
      </c>
      <c r="F1915" s="832" t="s">
        <v>1463</v>
      </c>
      <c r="G1915" s="832" t="s">
        <v>1648</v>
      </c>
      <c r="H1915" s="832" t="s">
        <v>577</v>
      </c>
      <c r="I1915" s="832" t="s">
        <v>1649</v>
      </c>
      <c r="J1915" s="832" t="s">
        <v>892</v>
      </c>
      <c r="K1915" s="832" t="s">
        <v>1650</v>
      </c>
      <c r="L1915" s="835">
        <v>147.85</v>
      </c>
      <c r="M1915" s="835">
        <v>14045.750000000016</v>
      </c>
      <c r="N1915" s="832">
        <v>95</v>
      </c>
      <c r="O1915" s="836">
        <v>87.5</v>
      </c>
      <c r="P1915" s="835">
        <v>11828.000000000016</v>
      </c>
      <c r="Q1915" s="837">
        <v>0.84210526315789491</v>
      </c>
      <c r="R1915" s="832">
        <v>80</v>
      </c>
      <c r="S1915" s="837">
        <v>0.84210526315789469</v>
      </c>
      <c r="T1915" s="836">
        <v>73.5</v>
      </c>
      <c r="U1915" s="838">
        <v>0.84</v>
      </c>
    </row>
    <row r="1916" spans="1:21" ht="14.4" customHeight="1" x14ac:dyDescent="0.3">
      <c r="A1916" s="831">
        <v>13</v>
      </c>
      <c r="B1916" s="832" t="s">
        <v>1462</v>
      </c>
      <c r="C1916" s="832" t="s">
        <v>1472</v>
      </c>
      <c r="D1916" s="833" t="s">
        <v>2868</v>
      </c>
      <c r="E1916" s="834" t="s">
        <v>1488</v>
      </c>
      <c r="F1916" s="832" t="s">
        <v>1463</v>
      </c>
      <c r="G1916" s="832" t="s">
        <v>1651</v>
      </c>
      <c r="H1916" s="832" t="s">
        <v>612</v>
      </c>
      <c r="I1916" s="832" t="s">
        <v>1431</v>
      </c>
      <c r="J1916" s="832" t="s">
        <v>1432</v>
      </c>
      <c r="K1916" s="832" t="s">
        <v>1433</v>
      </c>
      <c r="L1916" s="835">
        <v>58.77</v>
      </c>
      <c r="M1916" s="835">
        <v>235.08</v>
      </c>
      <c r="N1916" s="832">
        <v>4</v>
      </c>
      <c r="O1916" s="836">
        <v>3.5</v>
      </c>
      <c r="P1916" s="835">
        <v>235.08</v>
      </c>
      <c r="Q1916" s="837">
        <v>1</v>
      </c>
      <c r="R1916" s="832">
        <v>4</v>
      </c>
      <c r="S1916" s="837">
        <v>1</v>
      </c>
      <c r="T1916" s="836">
        <v>3.5</v>
      </c>
      <c r="U1916" s="838">
        <v>1</v>
      </c>
    </row>
    <row r="1917" spans="1:21" ht="14.4" customHeight="1" x14ac:dyDescent="0.3">
      <c r="A1917" s="831">
        <v>13</v>
      </c>
      <c r="B1917" s="832" t="s">
        <v>1462</v>
      </c>
      <c r="C1917" s="832" t="s">
        <v>1472</v>
      </c>
      <c r="D1917" s="833" t="s">
        <v>2868</v>
      </c>
      <c r="E1917" s="834" t="s">
        <v>1488</v>
      </c>
      <c r="F1917" s="832" t="s">
        <v>1463</v>
      </c>
      <c r="G1917" s="832" t="s">
        <v>1656</v>
      </c>
      <c r="H1917" s="832" t="s">
        <v>612</v>
      </c>
      <c r="I1917" s="832" t="s">
        <v>1413</v>
      </c>
      <c r="J1917" s="832" t="s">
        <v>1414</v>
      </c>
      <c r="K1917" s="832" t="s">
        <v>1415</v>
      </c>
      <c r="L1917" s="835">
        <v>141.25</v>
      </c>
      <c r="M1917" s="835">
        <v>1836.25</v>
      </c>
      <c r="N1917" s="832">
        <v>13</v>
      </c>
      <c r="O1917" s="836">
        <v>7.5</v>
      </c>
      <c r="P1917" s="835">
        <v>988.75</v>
      </c>
      <c r="Q1917" s="837">
        <v>0.53846153846153844</v>
      </c>
      <c r="R1917" s="832">
        <v>7</v>
      </c>
      <c r="S1917" s="837">
        <v>0.53846153846153844</v>
      </c>
      <c r="T1917" s="836">
        <v>3.5</v>
      </c>
      <c r="U1917" s="838">
        <v>0.46666666666666667</v>
      </c>
    </row>
    <row r="1918" spans="1:21" ht="14.4" customHeight="1" x14ac:dyDescent="0.3">
      <c r="A1918" s="831">
        <v>13</v>
      </c>
      <c r="B1918" s="832" t="s">
        <v>1462</v>
      </c>
      <c r="C1918" s="832" t="s">
        <v>1472</v>
      </c>
      <c r="D1918" s="833" t="s">
        <v>2868</v>
      </c>
      <c r="E1918" s="834" t="s">
        <v>1488</v>
      </c>
      <c r="F1918" s="832" t="s">
        <v>1463</v>
      </c>
      <c r="G1918" s="832" t="s">
        <v>1666</v>
      </c>
      <c r="H1918" s="832" t="s">
        <v>612</v>
      </c>
      <c r="I1918" s="832" t="s">
        <v>1345</v>
      </c>
      <c r="J1918" s="832" t="s">
        <v>635</v>
      </c>
      <c r="K1918" s="832" t="s">
        <v>1346</v>
      </c>
      <c r="L1918" s="835">
        <v>48.42</v>
      </c>
      <c r="M1918" s="835">
        <v>48.42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13</v>
      </c>
      <c r="B1919" s="832" t="s">
        <v>1462</v>
      </c>
      <c r="C1919" s="832" t="s">
        <v>1472</v>
      </c>
      <c r="D1919" s="833" t="s">
        <v>2868</v>
      </c>
      <c r="E1919" s="834" t="s">
        <v>1488</v>
      </c>
      <c r="F1919" s="832" t="s">
        <v>1463</v>
      </c>
      <c r="G1919" s="832" t="s">
        <v>1807</v>
      </c>
      <c r="H1919" s="832" t="s">
        <v>577</v>
      </c>
      <c r="I1919" s="832" t="s">
        <v>1808</v>
      </c>
      <c r="J1919" s="832" t="s">
        <v>1809</v>
      </c>
      <c r="K1919" s="832" t="s">
        <v>1810</v>
      </c>
      <c r="L1919" s="835">
        <v>78.33</v>
      </c>
      <c r="M1919" s="835">
        <v>78.33</v>
      </c>
      <c r="N1919" s="832">
        <v>1</v>
      </c>
      <c r="O1919" s="836">
        <v>0.5</v>
      </c>
      <c r="P1919" s="835">
        <v>78.33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13</v>
      </c>
      <c r="B1920" s="832" t="s">
        <v>1462</v>
      </c>
      <c r="C1920" s="832" t="s">
        <v>1472</v>
      </c>
      <c r="D1920" s="833" t="s">
        <v>2868</v>
      </c>
      <c r="E1920" s="834" t="s">
        <v>1488</v>
      </c>
      <c r="F1920" s="832" t="s">
        <v>1463</v>
      </c>
      <c r="G1920" s="832" t="s">
        <v>1671</v>
      </c>
      <c r="H1920" s="832" t="s">
        <v>577</v>
      </c>
      <c r="I1920" s="832" t="s">
        <v>1811</v>
      </c>
      <c r="J1920" s="832" t="s">
        <v>770</v>
      </c>
      <c r="K1920" s="832" t="s">
        <v>1812</v>
      </c>
      <c r="L1920" s="835">
        <v>16.12</v>
      </c>
      <c r="M1920" s="835">
        <v>32.24</v>
      </c>
      <c r="N1920" s="832">
        <v>2</v>
      </c>
      <c r="O1920" s="836">
        <v>2</v>
      </c>
      <c r="P1920" s="835">
        <v>32.24</v>
      </c>
      <c r="Q1920" s="837">
        <v>1</v>
      </c>
      <c r="R1920" s="832">
        <v>2</v>
      </c>
      <c r="S1920" s="837">
        <v>1</v>
      </c>
      <c r="T1920" s="836">
        <v>2</v>
      </c>
      <c r="U1920" s="838">
        <v>1</v>
      </c>
    </row>
    <row r="1921" spans="1:21" ht="14.4" customHeight="1" x14ac:dyDescent="0.3">
      <c r="A1921" s="831">
        <v>13</v>
      </c>
      <c r="B1921" s="832" t="s">
        <v>1462</v>
      </c>
      <c r="C1921" s="832" t="s">
        <v>1472</v>
      </c>
      <c r="D1921" s="833" t="s">
        <v>2868</v>
      </c>
      <c r="E1921" s="834" t="s">
        <v>1488</v>
      </c>
      <c r="F1921" s="832" t="s">
        <v>1463</v>
      </c>
      <c r="G1921" s="832" t="s">
        <v>1671</v>
      </c>
      <c r="H1921" s="832" t="s">
        <v>577</v>
      </c>
      <c r="I1921" s="832" t="s">
        <v>1813</v>
      </c>
      <c r="J1921" s="832" t="s">
        <v>770</v>
      </c>
      <c r="K1921" s="832" t="s">
        <v>1814</v>
      </c>
      <c r="L1921" s="835">
        <v>103.67</v>
      </c>
      <c r="M1921" s="835">
        <v>207.34</v>
      </c>
      <c r="N1921" s="832">
        <v>2</v>
      </c>
      <c r="O1921" s="836">
        <v>2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13</v>
      </c>
      <c r="B1922" s="832" t="s">
        <v>1462</v>
      </c>
      <c r="C1922" s="832" t="s">
        <v>1472</v>
      </c>
      <c r="D1922" s="833" t="s">
        <v>2868</v>
      </c>
      <c r="E1922" s="834" t="s">
        <v>1488</v>
      </c>
      <c r="F1922" s="832" t="s">
        <v>1463</v>
      </c>
      <c r="G1922" s="832" t="s">
        <v>1682</v>
      </c>
      <c r="H1922" s="832" t="s">
        <v>577</v>
      </c>
      <c r="I1922" s="832" t="s">
        <v>1683</v>
      </c>
      <c r="J1922" s="832" t="s">
        <v>1684</v>
      </c>
      <c r="K1922" s="832" t="s">
        <v>1685</v>
      </c>
      <c r="L1922" s="835">
        <v>87.67</v>
      </c>
      <c r="M1922" s="835">
        <v>87.67</v>
      </c>
      <c r="N1922" s="832">
        <v>1</v>
      </c>
      <c r="O1922" s="836">
        <v>0.5</v>
      </c>
      <c r="P1922" s="835">
        <v>87.67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13</v>
      </c>
      <c r="B1923" s="832" t="s">
        <v>1462</v>
      </c>
      <c r="C1923" s="832" t="s">
        <v>1472</v>
      </c>
      <c r="D1923" s="833" t="s">
        <v>2868</v>
      </c>
      <c r="E1923" s="834" t="s">
        <v>1488</v>
      </c>
      <c r="F1923" s="832" t="s">
        <v>1463</v>
      </c>
      <c r="G1923" s="832" t="s">
        <v>1818</v>
      </c>
      <c r="H1923" s="832" t="s">
        <v>577</v>
      </c>
      <c r="I1923" s="832" t="s">
        <v>1819</v>
      </c>
      <c r="J1923" s="832" t="s">
        <v>675</v>
      </c>
      <c r="K1923" s="832" t="s">
        <v>1820</v>
      </c>
      <c r="L1923" s="835">
        <v>0</v>
      </c>
      <c r="M1923" s="835">
        <v>0</v>
      </c>
      <c r="N1923" s="832">
        <v>10</v>
      </c>
      <c r="O1923" s="836">
        <v>7.5</v>
      </c>
      <c r="P1923" s="835">
        <v>0</v>
      </c>
      <c r="Q1923" s="837"/>
      <c r="R1923" s="832">
        <v>8</v>
      </c>
      <c r="S1923" s="837">
        <v>0.8</v>
      </c>
      <c r="T1923" s="836">
        <v>6</v>
      </c>
      <c r="U1923" s="838">
        <v>0.8</v>
      </c>
    </row>
    <row r="1924" spans="1:21" ht="14.4" customHeight="1" x14ac:dyDescent="0.3">
      <c r="A1924" s="831">
        <v>13</v>
      </c>
      <c r="B1924" s="832" t="s">
        <v>1462</v>
      </c>
      <c r="C1924" s="832" t="s">
        <v>1472</v>
      </c>
      <c r="D1924" s="833" t="s">
        <v>2868</v>
      </c>
      <c r="E1924" s="834" t="s">
        <v>1488</v>
      </c>
      <c r="F1924" s="832" t="s">
        <v>1463</v>
      </c>
      <c r="G1924" s="832" t="s">
        <v>1698</v>
      </c>
      <c r="H1924" s="832" t="s">
        <v>577</v>
      </c>
      <c r="I1924" s="832" t="s">
        <v>1699</v>
      </c>
      <c r="J1924" s="832" t="s">
        <v>958</v>
      </c>
      <c r="K1924" s="832" t="s">
        <v>1700</v>
      </c>
      <c r="L1924" s="835">
        <v>98.2</v>
      </c>
      <c r="M1924" s="835">
        <v>98.2</v>
      </c>
      <c r="N1924" s="832">
        <v>1</v>
      </c>
      <c r="O1924" s="836">
        <v>1</v>
      </c>
      <c r="P1924" s="835">
        <v>98.2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13</v>
      </c>
      <c r="B1925" s="832" t="s">
        <v>1462</v>
      </c>
      <c r="C1925" s="832" t="s">
        <v>1472</v>
      </c>
      <c r="D1925" s="833" t="s">
        <v>2868</v>
      </c>
      <c r="E1925" s="834" t="s">
        <v>1488</v>
      </c>
      <c r="F1925" s="832" t="s">
        <v>1463</v>
      </c>
      <c r="G1925" s="832" t="s">
        <v>1714</v>
      </c>
      <c r="H1925" s="832" t="s">
        <v>612</v>
      </c>
      <c r="I1925" s="832" t="s">
        <v>1308</v>
      </c>
      <c r="J1925" s="832" t="s">
        <v>1029</v>
      </c>
      <c r="K1925" s="832" t="s">
        <v>1309</v>
      </c>
      <c r="L1925" s="835">
        <v>154.36000000000001</v>
      </c>
      <c r="M1925" s="835">
        <v>2778.4800000000014</v>
      </c>
      <c r="N1925" s="832">
        <v>18</v>
      </c>
      <c r="O1925" s="836">
        <v>16</v>
      </c>
      <c r="P1925" s="835">
        <v>2469.7600000000011</v>
      </c>
      <c r="Q1925" s="837">
        <v>0.88888888888888884</v>
      </c>
      <c r="R1925" s="832">
        <v>16</v>
      </c>
      <c r="S1925" s="837">
        <v>0.88888888888888884</v>
      </c>
      <c r="T1925" s="836">
        <v>14</v>
      </c>
      <c r="U1925" s="838">
        <v>0.875</v>
      </c>
    </row>
    <row r="1926" spans="1:21" ht="14.4" customHeight="1" x14ac:dyDescent="0.3">
      <c r="A1926" s="831">
        <v>13</v>
      </c>
      <c r="B1926" s="832" t="s">
        <v>1462</v>
      </c>
      <c r="C1926" s="832" t="s">
        <v>1472</v>
      </c>
      <c r="D1926" s="833" t="s">
        <v>2868</v>
      </c>
      <c r="E1926" s="834" t="s">
        <v>1488</v>
      </c>
      <c r="F1926" s="832" t="s">
        <v>1463</v>
      </c>
      <c r="G1926" s="832" t="s">
        <v>1714</v>
      </c>
      <c r="H1926" s="832" t="s">
        <v>612</v>
      </c>
      <c r="I1926" s="832" t="s">
        <v>1724</v>
      </c>
      <c r="J1926" s="832" t="s">
        <v>1725</v>
      </c>
      <c r="K1926" s="832" t="s">
        <v>1726</v>
      </c>
      <c r="L1926" s="835">
        <v>75.73</v>
      </c>
      <c r="M1926" s="835">
        <v>2044.7100000000003</v>
      </c>
      <c r="N1926" s="832">
        <v>27</v>
      </c>
      <c r="O1926" s="836">
        <v>21</v>
      </c>
      <c r="P1926" s="835">
        <v>1741.7900000000002</v>
      </c>
      <c r="Q1926" s="837">
        <v>0.85185185185185186</v>
      </c>
      <c r="R1926" s="832">
        <v>23</v>
      </c>
      <c r="S1926" s="837">
        <v>0.85185185185185186</v>
      </c>
      <c r="T1926" s="836">
        <v>18</v>
      </c>
      <c r="U1926" s="838">
        <v>0.8571428571428571</v>
      </c>
    </row>
    <row r="1927" spans="1:21" ht="14.4" customHeight="1" x14ac:dyDescent="0.3">
      <c r="A1927" s="831">
        <v>13</v>
      </c>
      <c r="B1927" s="832" t="s">
        <v>1462</v>
      </c>
      <c r="C1927" s="832" t="s">
        <v>1472</v>
      </c>
      <c r="D1927" s="833" t="s">
        <v>2868</v>
      </c>
      <c r="E1927" s="834" t="s">
        <v>1488</v>
      </c>
      <c r="F1927" s="832" t="s">
        <v>1463</v>
      </c>
      <c r="G1927" s="832" t="s">
        <v>1714</v>
      </c>
      <c r="H1927" s="832" t="s">
        <v>577</v>
      </c>
      <c r="I1927" s="832" t="s">
        <v>1727</v>
      </c>
      <c r="J1927" s="832" t="s">
        <v>1029</v>
      </c>
      <c r="K1927" s="832" t="s">
        <v>1309</v>
      </c>
      <c r="L1927" s="835">
        <v>154.36000000000001</v>
      </c>
      <c r="M1927" s="835">
        <v>308.72000000000003</v>
      </c>
      <c r="N1927" s="832">
        <v>2</v>
      </c>
      <c r="O1927" s="836">
        <v>2</v>
      </c>
      <c r="P1927" s="835">
        <v>308.72000000000003</v>
      </c>
      <c r="Q1927" s="837">
        <v>1</v>
      </c>
      <c r="R1927" s="832">
        <v>2</v>
      </c>
      <c r="S1927" s="837">
        <v>1</v>
      </c>
      <c r="T1927" s="836">
        <v>2</v>
      </c>
      <c r="U1927" s="838">
        <v>1</v>
      </c>
    </row>
    <row r="1928" spans="1:21" ht="14.4" customHeight="1" x14ac:dyDescent="0.3">
      <c r="A1928" s="831">
        <v>13</v>
      </c>
      <c r="B1928" s="832" t="s">
        <v>1462</v>
      </c>
      <c r="C1928" s="832" t="s">
        <v>1472</v>
      </c>
      <c r="D1928" s="833" t="s">
        <v>2868</v>
      </c>
      <c r="E1928" s="834" t="s">
        <v>1488</v>
      </c>
      <c r="F1928" s="832" t="s">
        <v>1463</v>
      </c>
      <c r="G1928" s="832" t="s">
        <v>1714</v>
      </c>
      <c r="H1928" s="832" t="s">
        <v>612</v>
      </c>
      <c r="I1928" s="832" t="s">
        <v>1306</v>
      </c>
      <c r="J1928" s="832" t="s">
        <v>1029</v>
      </c>
      <c r="K1928" s="832" t="s">
        <v>1307</v>
      </c>
      <c r="L1928" s="835">
        <v>225.06</v>
      </c>
      <c r="M1928" s="835">
        <v>225.06</v>
      </c>
      <c r="N1928" s="832">
        <v>1</v>
      </c>
      <c r="O1928" s="836">
        <v>1</v>
      </c>
      <c r="P1928" s="835">
        <v>225.06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13</v>
      </c>
      <c r="B1929" s="832" t="s">
        <v>1462</v>
      </c>
      <c r="C1929" s="832" t="s">
        <v>1472</v>
      </c>
      <c r="D1929" s="833" t="s">
        <v>2868</v>
      </c>
      <c r="E1929" s="834" t="s">
        <v>1488</v>
      </c>
      <c r="F1929" s="832" t="s">
        <v>1463</v>
      </c>
      <c r="G1929" s="832" t="s">
        <v>1714</v>
      </c>
      <c r="H1929" s="832" t="s">
        <v>577</v>
      </c>
      <c r="I1929" s="832" t="s">
        <v>2297</v>
      </c>
      <c r="J1929" s="832" t="s">
        <v>1029</v>
      </c>
      <c r="K1929" s="832" t="s">
        <v>1309</v>
      </c>
      <c r="L1929" s="835">
        <v>154.36000000000001</v>
      </c>
      <c r="M1929" s="835">
        <v>154.36000000000001</v>
      </c>
      <c r="N1929" s="832">
        <v>1</v>
      </c>
      <c r="O1929" s="836">
        <v>1</v>
      </c>
      <c r="P1929" s="835">
        <v>154.36000000000001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13</v>
      </c>
      <c r="B1930" s="832" t="s">
        <v>1462</v>
      </c>
      <c r="C1930" s="832" t="s">
        <v>1472</v>
      </c>
      <c r="D1930" s="833" t="s">
        <v>2868</v>
      </c>
      <c r="E1930" s="834" t="s">
        <v>1496</v>
      </c>
      <c r="F1930" s="832" t="s">
        <v>1463</v>
      </c>
      <c r="G1930" s="832" t="s">
        <v>2304</v>
      </c>
      <c r="H1930" s="832" t="s">
        <v>577</v>
      </c>
      <c r="I1930" s="832" t="s">
        <v>2419</v>
      </c>
      <c r="J1930" s="832" t="s">
        <v>2420</v>
      </c>
      <c r="K1930" s="832" t="s">
        <v>2421</v>
      </c>
      <c r="L1930" s="835">
        <v>263.26</v>
      </c>
      <c r="M1930" s="835">
        <v>263.26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13</v>
      </c>
      <c r="B1931" s="832" t="s">
        <v>1462</v>
      </c>
      <c r="C1931" s="832" t="s">
        <v>1472</v>
      </c>
      <c r="D1931" s="833" t="s">
        <v>2868</v>
      </c>
      <c r="E1931" s="834" t="s">
        <v>1496</v>
      </c>
      <c r="F1931" s="832" t="s">
        <v>1463</v>
      </c>
      <c r="G1931" s="832" t="s">
        <v>2304</v>
      </c>
      <c r="H1931" s="832" t="s">
        <v>577</v>
      </c>
      <c r="I1931" s="832" t="s">
        <v>2560</v>
      </c>
      <c r="J1931" s="832" t="s">
        <v>2423</v>
      </c>
      <c r="K1931" s="832" t="s">
        <v>2561</v>
      </c>
      <c r="L1931" s="835">
        <v>0</v>
      </c>
      <c r="M1931" s="835">
        <v>0</v>
      </c>
      <c r="N1931" s="832">
        <v>1</v>
      </c>
      <c r="O1931" s="836">
        <v>0.5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13</v>
      </c>
      <c r="B1932" s="832" t="s">
        <v>1462</v>
      </c>
      <c r="C1932" s="832" t="s">
        <v>1472</v>
      </c>
      <c r="D1932" s="833" t="s">
        <v>2868</v>
      </c>
      <c r="E1932" s="834" t="s">
        <v>1496</v>
      </c>
      <c r="F1932" s="832" t="s">
        <v>1463</v>
      </c>
      <c r="G1932" s="832" t="s">
        <v>1501</v>
      </c>
      <c r="H1932" s="832" t="s">
        <v>577</v>
      </c>
      <c r="I1932" s="832" t="s">
        <v>1502</v>
      </c>
      <c r="J1932" s="832" t="s">
        <v>1503</v>
      </c>
      <c r="K1932" s="832" t="s">
        <v>1504</v>
      </c>
      <c r="L1932" s="835">
        <v>57.76</v>
      </c>
      <c r="M1932" s="835">
        <v>57.76</v>
      </c>
      <c r="N1932" s="832">
        <v>1</v>
      </c>
      <c r="O1932" s="836">
        <v>0.5</v>
      </c>
      <c r="P1932" s="835">
        <v>57.76</v>
      </c>
      <c r="Q1932" s="837">
        <v>1</v>
      </c>
      <c r="R1932" s="832">
        <v>1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13</v>
      </c>
      <c r="B1933" s="832" t="s">
        <v>1462</v>
      </c>
      <c r="C1933" s="832" t="s">
        <v>1472</v>
      </c>
      <c r="D1933" s="833" t="s">
        <v>2868</v>
      </c>
      <c r="E1933" s="834" t="s">
        <v>1496</v>
      </c>
      <c r="F1933" s="832" t="s">
        <v>1463</v>
      </c>
      <c r="G1933" s="832" t="s">
        <v>1520</v>
      </c>
      <c r="H1933" s="832" t="s">
        <v>577</v>
      </c>
      <c r="I1933" s="832" t="s">
        <v>1521</v>
      </c>
      <c r="J1933" s="832" t="s">
        <v>1522</v>
      </c>
      <c r="K1933" s="832" t="s">
        <v>1523</v>
      </c>
      <c r="L1933" s="835">
        <v>36.76</v>
      </c>
      <c r="M1933" s="835">
        <v>36.76</v>
      </c>
      <c r="N1933" s="832">
        <v>1</v>
      </c>
      <c r="O1933" s="836">
        <v>0.5</v>
      </c>
      <c r="P1933" s="835">
        <v>36.76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13</v>
      </c>
      <c r="B1934" s="832" t="s">
        <v>1462</v>
      </c>
      <c r="C1934" s="832" t="s">
        <v>1472</v>
      </c>
      <c r="D1934" s="833" t="s">
        <v>2868</v>
      </c>
      <c r="E1934" s="834" t="s">
        <v>1496</v>
      </c>
      <c r="F1934" s="832" t="s">
        <v>1463</v>
      </c>
      <c r="G1934" s="832" t="s">
        <v>1524</v>
      </c>
      <c r="H1934" s="832" t="s">
        <v>612</v>
      </c>
      <c r="I1934" s="832" t="s">
        <v>1528</v>
      </c>
      <c r="J1934" s="832" t="s">
        <v>1526</v>
      </c>
      <c r="K1934" s="832" t="s">
        <v>1407</v>
      </c>
      <c r="L1934" s="835">
        <v>129.75</v>
      </c>
      <c r="M1934" s="835">
        <v>389.25</v>
      </c>
      <c r="N1934" s="832">
        <v>3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13</v>
      </c>
      <c r="B1935" s="832" t="s">
        <v>1462</v>
      </c>
      <c r="C1935" s="832" t="s">
        <v>1472</v>
      </c>
      <c r="D1935" s="833" t="s">
        <v>2868</v>
      </c>
      <c r="E1935" s="834" t="s">
        <v>1496</v>
      </c>
      <c r="F1935" s="832" t="s">
        <v>1463</v>
      </c>
      <c r="G1935" s="832" t="s">
        <v>1546</v>
      </c>
      <c r="H1935" s="832" t="s">
        <v>577</v>
      </c>
      <c r="I1935" s="832" t="s">
        <v>1547</v>
      </c>
      <c r="J1935" s="832" t="s">
        <v>1548</v>
      </c>
      <c r="K1935" s="832" t="s">
        <v>1549</v>
      </c>
      <c r="L1935" s="835">
        <v>102.31</v>
      </c>
      <c r="M1935" s="835">
        <v>409.24</v>
      </c>
      <c r="N1935" s="832">
        <v>4</v>
      </c>
      <c r="O1935" s="836">
        <v>1.5</v>
      </c>
      <c r="P1935" s="835">
        <v>409.24</v>
      </c>
      <c r="Q1935" s="837">
        <v>1</v>
      </c>
      <c r="R1935" s="832">
        <v>4</v>
      </c>
      <c r="S1935" s="837">
        <v>1</v>
      </c>
      <c r="T1935" s="836">
        <v>1.5</v>
      </c>
      <c r="U1935" s="838">
        <v>1</v>
      </c>
    </row>
    <row r="1936" spans="1:21" ht="14.4" customHeight="1" x14ac:dyDescent="0.3">
      <c r="A1936" s="831">
        <v>13</v>
      </c>
      <c r="B1936" s="832" t="s">
        <v>1462</v>
      </c>
      <c r="C1936" s="832" t="s">
        <v>1472</v>
      </c>
      <c r="D1936" s="833" t="s">
        <v>2868</v>
      </c>
      <c r="E1936" s="834" t="s">
        <v>1496</v>
      </c>
      <c r="F1936" s="832" t="s">
        <v>1463</v>
      </c>
      <c r="G1936" s="832" t="s">
        <v>1546</v>
      </c>
      <c r="H1936" s="832" t="s">
        <v>577</v>
      </c>
      <c r="I1936" s="832" t="s">
        <v>1741</v>
      </c>
      <c r="J1936" s="832" t="s">
        <v>1740</v>
      </c>
      <c r="K1936" s="832" t="s">
        <v>1558</v>
      </c>
      <c r="L1936" s="835">
        <v>85.27</v>
      </c>
      <c r="M1936" s="835">
        <v>255.81</v>
      </c>
      <c r="N1936" s="832">
        <v>3</v>
      </c>
      <c r="O1936" s="836">
        <v>2</v>
      </c>
      <c r="P1936" s="835">
        <v>255.81</v>
      </c>
      <c r="Q1936" s="837">
        <v>1</v>
      </c>
      <c r="R1936" s="832">
        <v>3</v>
      </c>
      <c r="S1936" s="837">
        <v>1</v>
      </c>
      <c r="T1936" s="836">
        <v>2</v>
      </c>
      <c r="U1936" s="838">
        <v>1</v>
      </c>
    </row>
    <row r="1937" spans="1:21" ht="14.4" customHeight="1" x14ac:dyDescent="0.3">
      <c r="A1937" s="831">
        <v>13</v>
      </c>
      <c r="B1937" s="832" t="s">
        <v>1462</v>
      </c>
      <c r="C1937" s="832" t="s">
        <v>1472</v>
      </c>
      <c r="D1937" s="833" t="s">
        <v>2868</v>
      </c>
      <c r="E1937" s="834" t="s">
        <v>1496</v>
      </c>
      <c r="F1937" s="832" t="s">
        <v>1463</v>
      </c>
      <c r="G1937" s="832" t="s">
        <v>1550</v>
      </c>
      <c r="H1937" s="832" t="s">
        <v>577</v>
      </c>
      <c r="I1937" s="832" t="s">
        <v>2162</v>
      </c>
      <c r="J1937" s="832" t="s">
        <v>1552</v>
      </c>
      <c r="K1937" s="832" t="s">
        <v>1646</v>
      </c>
      <c r="L1937" s="835">
        <v>238.72</v>
      </c>
      <c r="M1937" s="835">
        <v>238.72</v>
      </c>
      <c r="N1937" s="832">
        <v>1</v>
      </c>
      <c r="O1937" s="836">
        <v>1</v>
      </c>
      <c r="P1937" s="835">
        <v>238.72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13</v>
      </c>
      <c r="B1938" s="832" t="s">
        <v>1462</v>
      </c>
      <c r="C1938" s="832" t="s">
        <v>1472</v>
      </c>
      <c r="D1938" s="833" t="s">
        <v>2868</v>
      </c>
      <c r="E1938" s="834" t="s">
        <v>1496</v>
      </c>
      <c r="F1938" s="832" t="s">
        <v>1463</v>
      </c>
      <c r="G1938" s="832" t="s">
        <v>1550</v>
      </c>
      <c r="H1938" s="832" t="s">
        <v>612</v>
      </c>
      <c r="I1938" s="832" t="s">
        <v>1315</v>
      </c>
      <c r="J1938" s="832" t="s">
        <v>1316</v>
      </c>
      <c r="K1938" s="832" t="s">
        <v>1044</v>
      </c>
      <c r="L1938" s="835">
        <v>170.52</v>
      </c>
      <c r="M1938" s="835">
        <v>3580.92</v>
      </c>
      <c r="N1938" s="832">
        <v>21</v>
      </c>
      <c r="O1938" s="836">
        <v>8.5</v>
      </c>
      <c r="P1938" s="835">
        <v>2557.8000000000002</v>
      </c>
      <c r="Q1938" s="837">
        <v>0.7142857142857143</v>
      </c>
      <c r="R1938" s="832">
        <v>15</v>
      </c>
      <c r="S1938" s="837">
        <v>0.7142857142857143</v>
      </c>
      <c r="T1938" s="836">
        <v>5.5</v>
      </c>
      <c r="U1938" s="838">
        <v>0.6470588235294118</v>
      </c>
    </row>
    <row r="1939" spans="1:21" ht="14.4" customHeight="1" x14ac:dyDescent="0.3">
      <c r="A1939" s="831">
        <v>13</v>
      </c>
      <c r="B1939" s="832" t="s">
        <v>1462</v>
      </c>
      <c r="C1939" s="832" t="s">
        <v>1472</v>
      </c>
      <c r="D1939" s="833" t="s">
        <v>2868</v>
      </c>
      <c r="E1939" s="834" t="s">
        <v>1496</v>
      </c>
      <c r="F1939" s="832" t="s">
        <v>1463</v>
      </c>
      <c r="G1939" s="832" t="s">
        <v>1550</v>
      </c>
      <c r="H1939" s="832" t="s">
        <v>612</v>
      </c>
      <c r="I1939" s="832" t="s">
        <v>1557</v>
      </c>
      <c r="J1939" s="832" t="s">
        <v>1316</v>
      </c>
      <c r="K1939" s="832" t="s">
        <v>1558</v>
      </c>
      <c r="L1939" s="835">
        <v>85.27</v>
      </c>
      <c r="M1939" s="835">
        <v>170.54</v>
      </c>
      <c r="N1939" s="832">
        <v>2</v>
      </c>
      <c r="O1939" s="836">
        <v>0.5</v>
      </c>
      <c r="P1939" s="835">
        <v>170.54</v>
      </c>
      <c r="Q1939" s="837">
        <v>1</v>
      </c>
      <c r="R1939" s="832">
        <v>2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13</v>
      </c>
      <c r="B1940" s="832" t="s">
        <v>1462</v>
      </c>
      <c r="C1940" s="832" t="s">
        <v>1472</v>
      </c>
      <c r="D1940" s="833" t="s">
        <v>2868</v>
      </c>
      <c r="E1940" s="834" t="s">
        <v>1496</v>
      </c>
      <c r="F1940" s="832" t="s">
        <v>1463</v>
      </c>
      <c r="G1940" s="832" t="s">
        <v>1550</v>
      </c>
      <c r="H1940" s="832" t="s">
        <v>612</v>
      </c>
      <c r="I1940" s="832" t="s">
        <v>1874</v>
      </c>
      <c r="J1940" s="832" t="s">
        <v>1316</v>
      </c>
      <c r="K1940" s="832" t="s">
        <v>1875</v>
      </c>
      <c r="L1940" s="835">
        <v>272.83</v>
      </c>
      <c r="M1940" s="835">
        <v>2455.4699999999998</v>
      </c>
      <c r="N1940" s="832">
        <v>9</v>
      </c>
      <c r="O1940" s="836">
        <v>5.5</v>
      </c>
      <c r="P1940" s="835">
        <v>2182.64</v>
      </c>
      <c r="Q1940" s="837">
        <v>0.88888888888888895</v>
      </c>
      <c r="R1940" s="832">
        <v>8</v>
      </c>
      <c r="S1940" s="837">
        <v>0.88888888888888884</v>
      </c>
      <c r="T1940" s="836">
        <v>5</v>
      </c>
      <c r="U1940" s="838">
        <v>0.90909090909090906</v>
      </c>
    </row>
    <row r="1941" spans="1:21" ht="14.4" customHeight="1" x14ac:dyDescent="0.3">
      <c r="A1941" s="831">
        <v>13</v>
      </c>
      <c r="B1941" s="832" t="s">
        <v>1462</v>
      </c>
      <c r="C1941" s="832" t="s">
        <v>1472</v>
      </c>
      <c r="D1941" s="833" t="s">
        <v>2868</v>
      </c>
      <c r="E1941" s="834" t="s">
        <v>1496</v>
      </c>
      <c r="F1941" s="832" t="s">
        <v>1463</v>
      </c>
      <c r="G1941" s="832" t="s">
        <v>2109</v>
      </c>
      <c r="H1941" s="832" t="s">
        <v>577</v>
      </c>
      <c r="I1941" s="832" t="s">
        <v>2110</v>
      </c>
      <c r="J1941" s="832" t="s">
        <v>2111</v>
      </c>
      <c r="K1941" s="832" t="s">
        <v>2112</v>
      </c>
      <c r="L1941" s="835">
        <v>58.86</v>
      </c>
      <c r="M1941" s="835">
        <v>58.86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13</v>
      </c>
      <c r="B1942" s="832" t="s">
        <v>1462</v>
      </c>
      <c r="C1942" s="832" t="s">
        <v>1472</v>
      </c>
      <c r="D1942" s="833" t="s">
        <v>2868</v>
      </c>
      <c r="E1942" s="834" t="s">
        <v>1496</v>
      </c>
      <c r="F1942" s="832" t="s">
        <v>1463</v>
      </c>
      <c r="G1942" s="832" t="s">
        <v>1566</v>
      </c>
      <c r="H1942" s="832" t="s">
        <v>577</v>
      </c>
      <c r="I1942" s="832" t="s">
        <v>1567</v>
      </c>
      <c r="J1942" s="832" t="s">
        <v>1568</v>
      </c>
      <c r="K1942" s="832" t="s">
        <v>674</v>
      </c>
      <c r="L1942" s="835">
        <v>75.819999999999993</v>
      </c>
      <c r="M1942" s="835">
        <v>75.819999999999993</v>
      </c>
      <c r="N1942" s="832">
        <v>1</v>
      </c>
      <c r="O1942" s="836">
        <v>1</v>
      </c>
      <c r="P1942" s="835">
        <v>75.819999999999993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13</v>
      </c>
      <c r="B1943" s="832" t="s">
        <v>1462</v>
      </c>
      <c r="C1943" s="832" t="s">
        <v>1472</v>
      </c>
      <c r="D1943" s="833" t="s">
        <v>2868</v>
      </c>
      <c r="E1943" s="834" t="s">
        <v>1496</v>
      </c>
      <c r="F1943" s="832" t="s">
        <v>1463</v>
      </c>
      <c r="G1943" s="832" t="s">
        <v>1573</v>
      </c>
      <c r="H1943" s="832" t="s">
        <v>612</v>
      </c>
      <c r="I1943" s="832" t="s">
        <v>1574</v>
      </c>
      <c r="J1943" s="832" t="s">
        <v>1575</v>
      </c>
      <c r="K1943" s="832" t="s">
        <v>1576</v>
      </c>
      <c r="L1943" s="835">
        <v>19.59</v>
      </c>
      <c r="M1943" s="835">
        <v>39.18</v>
      </c>
      <c r="N1943" s="832">
        <v>2</v>
      </c>
      <c r="O1943" s="836">
        <v>1</v>
      </c>
      <c r="P1943" s="835">
        <v>39.18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13</v>
      </c>
      <c r="B1944" s="832" t="s">
        <v>1462</v>
      </c>
      <c r="C1944" s="832" t="s">
        <v>1472</v>
      </c>
      <c r="D1944" s="833" t="s">
        <v>2868</v>
      </c>
      <c r="E1944" s="834" t="s">
        <v>1496</v>
      </c>
      <c r="F1944" s="832" t="s">
        <v>1463</v>
      </c>
      <c r="G1944" s="832" t="s">
        <v>1573</v>
      </c>
      <c r="H1944" s="832" t="s">
        <v>612</v>
      </c>
      <c r="I1944" s="832" t="s">
        <v>1577</v>
      </c>
      <c r="J1944" s="832" t="s">
        <v>1575</v>
      </c>
      <c r="K1944" s="832" t="s">
        <v>1244</v>
      </c>
      <c r="L1944" s="835">
        <v>58.77</v>
      </c>
      <c r="M1944" s="835">
        <v>2350.7999999999997</v>
      </c>
      <c r="N1944" s="832">
        <v>40</v>
      </c>
      <c r="O1944" s="836">
        <v>26</v>
      </c>
      <c r="P1944" s="835">
        <v>1645.5599999999997</v>
      </c>
      <c r="Q1944" s="837">
        <v>0.7</v>
      </c>
      <c r="R1944" s="832">
        <v>28</v>
      </c>
      <c r="S1944" s="837">
        <v>0.7</v>
      </c>
      <c r="T1944" s="836">
        <v>18</v>
      </c>
      <c r="U1944" s="838">
        <v>0.69230769230769229</v>
      </c>
    </row>
    <row r="1945" spans="1:21" ht="14.4" customHeight="1" x14ac:dyDescent="0.3">
      <c r="A1945" s="831">
        <v>13</v>
      </c>
      <c r="B1945" s="832" t="s">
        <v>1462</v>
      </c>
      <c r="C1945" s="832" t="s">
        <v>1472</v>
      </c>
      <c r="D1945" s="833" t="s">
        <v>2868</v>
      </c>
      <c r="E1945" s="834" t="s">
        <v>1496</v>
      </c>
      <c r="F1945" s="832" t="s">
        <v>1463</v>
      </c>
      <c r="G1945" s="832" t="s">
        <v>1573</v>
      </c>
      <c r="H1945" s="832" t="s">
        <v>612</v>
      </c>
      <c r="I1945" s="832" t="s">
        <v>1578</v>
      </c>
      <c r="J1945" s="832" t="s">
        <v>1575</v>
      </c>
      <c r="K1945" s="832" t="s">
        <v>1579</v>
      </c>
      <c r="L1945" s="835">
        <v>97.96</v>
      </c>
      <c r="M1945" s="835">
        <v>195.92</v>
      </c>
      <c r="N1945" s="832">
        <v>2</v>
      </c>
      <c r="O1945" s="836">
        <v>1</v>
      </c>
      <c r="P1945" s="835">
        <v>97.96</v>
      </c>
      <c r="Q1945" s="837">
        <v>0.5</v>
      </c>
      <c r="R1945" s="832">
        <v>1</v>
      </c>
      <c r="S1945" s="837">
        <v>0.5</v>
      </c>
      <c r="T1945" s="836">
        <v>0.5</v>
      </c>
      <c r="U1945" s="838">
        <v>0.5</v>
      </c>
    </row>
    <row r="1946" spans="1:21" ht="14.4" customHeight="1" x14ac:dyDescent="0.3">
      <c r="A1946" s="831">
        <v>13</v>
      </c>
      <c r="B1946" s="832" t="s">
        <v>1462</v>
      </c>
      <c r="C1946" s="832" t="s">
        <v>1472</v>
      </c>
      <c r="D1946" s="833" t="s">
        <v>2868</v>
      </c>
      <c r="E1946" s="834" t="s">
        <v>1496</v>
      </c>
      <c r="F1946" s="832" t="s">
        <v>1463</v>
      </c>
      <c r="G1946" s="832" t="s">
        <v>1573</v>
      </c>
      <c r="H1946" s="832" t="s">
        <v>612</v>
      </c>
      <c r="I1946" s="832" t="s">
        <v>1580</v>
      </c>
      <c r="J1946" s="832" t="s">
        <v>1575</v>
      </c>
      <c r="K1946" s="832" t="s">
        <v>1581</v>
      </c>
      <c r="L1946" s="835">
        <v>176.32</v>
      </c>
      <c r="M1946" s="835">
        <v>881.59999999999991</v>
      </c>
      <c r="N1946" s="832">
        <v>5</v>
      </c>
      <c r="O1946" s="836">
        <v>3</v>
      </c>
      <c r="P1946" s="835">
        <v>705.28</v>
      </c>
      <c r="Q1946" s="837">
        <v>0.8</v>
      </c>
      <c r="R1946" s="832">
        <v>4</v>
      </c>
      <c r="S1946" s="837">
        <v>0.8</v>
      </c>
      <c r="T1946" s="836">
        <v>2.5</v>
      </c>
      <c r="U1946" s="838">
        <v>0.83333333333333337</v>
      </c>
    </row>
    <row r="1947" spans="1:21" ht="14.4" customHeight="1" x14ac:dyDescent="0.3">
      <c r="A1947" s="831">
        <v>13</v>
      </c>
      <c r="B1947" s="832" t="s">
        <v>1462</v>
      </c>
      <c r="C1947" s="832" t="s">
        <v>1472</v>
      </c>
      <c r="D1947" s="833" t="s">
        <v>2868</v>
      </c>
      <c r="E1947" s="834" t="s">
        <v>1496</v>
      </c>
      <c r="F1947" s="832" t="s">
        <v>1463</v>
      </c>
      <c r="G1947" s="832" t="s">
        <v>1573</v>
      </c>
      <c r="H1947" s="832" t="s">
        <v>577</v>
      </c>
      <c r="I1947" s="832" t="s">
        <v>1754</v>
      </c>
      <c r="J1947" s="832" t="s">
        <v>1583</v>
      </c>
      <c r="K1947" s="832" t="s">
        <v>1755</v>
      </c>
      <c r="L1947" s="835">
        <v>88.16</v>
      </c>
      <c r="M1947" s="835">
        <v>88.16</v>
      </c>
      <c r="N1947" s="832">
        <v>1</v>
      </c>
      <c r="O1947" s="836">
        <v>0.5</v>
      </c>
      <c r="P1947" s="835">
        <v>88.16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13</v>
      </c>
      <c r="B1948" s="832" t="s">
        <v>1462</v>
      </c>
      <c r="C1948" s="832" t="s">
        <v>1472</v>
      </c>
      <c r="D1948" s="833" t="s">
        <v>2868</v>
      </c>
      <c r="E1948" s="834" t="s">
        <v>1496</v>
      </c>
      <c r="F1948" s="832" t="s">
        <v>1463</v>
      </c>
      <c r="G1948" s="832" t="s">
        <v>1573</v>
      </c>
      <c r="H1948" s="832" t="s">
        <v>577</v>
      </c>
      <c r="I1948" s="832" t="s">
        <v>1585</v>
      </c>
      <c r="J1948" s="832" t="s">
        <v>1583</v>
      </c>
      <c r="K1948" s="832" t="s">
        <v>1586</v>
      </c>
      <c r="L1948" s="835">
        <v>11.75</v>
      </c>
      <c r="M1948" s="835">
        <v>552.25</v>
      </c>
      <c r="N1948" s="832">
        <v>47</v>
      </c>
      <c r="O1948" s="836">
        <v>30.5</v>
      </c>
      <c r="P1948" s="835">
        <v>411.25</v>
      </c>
      <c r="Q1948" s="837">
        <v>0.74468085106382975</v>
      </c>
      <c r="R1948" s="832">
        <v>35</v>
      </c>
      <c r="S1948" s="837">
        <v>0.74468085106382975</v>
      </c>
      <c r="T1948" s="836">
        <v>20.5</v>
      </c>
      <c r="U1948" s="838">
        <v>0.67213114754098358</v>
      </c>
    </row>
    <row r="1949" spans="1:21" ht="14.4" customHeight="1" x14ac:dyDescent="0.3">
      <c r="A1949" s="831">
        <v>13</v>
      </c>
      <c r="B1949" s="832" t="s">
        <v>1462</v>
      </c>
      <c r="C1949" s="832" t="s">
        <v>1472</v>
      </c>
      <c r="D1949" s="833" t="s">
        <v>2868</v>
      </c>
      <c r="E1949" s="834" t="s">
        <v>1496</v>
      </c>
      <c r="F1949" s="832" t="s">
        <v>1463</v>
      </c>
      <c r="G1949" s="832" t="s">
        <v>1759</v>
      </c>
      <c r="H1949" s="832" t="s">
        <v>577</v>
      </c>
      <c r="I1949" s="832" t="s">
        <v>1760</v>
      </c>
      <c r="J1949" s="832" t="s">
        <v>691</v>
      </c>
      <c r="K1949" s="832" t="s">
        <v>1761</v>
      </c>
      <c r="L1949" s="835">
        <v>85.15</v>
      </c>
      <c r="M1949" s="835">
        <v>85.15</v>
      </c>
      <c r="N1949" s="832">
        <v>1</v>
      </c>
      <c r="O1949" s="836">
        <v>0.5</v>
      </c>
      <c r="P1949" s="835">
        <v>85.15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13</v>
      </c>
      <c r="B1950" s="832" t="s">
        <v>1462</v>
      </c>
      <c r="C1950" s="832" t="s">
        <v>1472</v>
      </c>
      <c r="D1950" s="833" t="s">
        <v>2868</v>
      </c>
      <c r="E1950" s="834" t="s">
        <v>1496</v>
      </c>
      <c r="F1950" s="832" t="s">
        <v>1463</v>
      </c>
      <c r="G1950" s="832" t="s">
        <v>1589</v>
      </c>
      <c r="H1950" s="832" t="s">
        <v>577</v>
      </c>
      <c r="I1950" s="832" t="s">
        <v>1590</v>
      </c>
      <c r="J1950" s="832" t="s">
        <v>1591</v>
      </c>
      <c r="K1950" s="832" t="s">
        <v>1592</v>
      </c>
      <c r="L1950" s="835">
        <v>0</v>
      </c>
      <c r="M1950" s="835">
        <v>0</v>
      </c>
      <c r="N1950" s="832">
        <v>15</v>
      </c>
      <c r="O1950" s="836">
        <v>14</v>
      </c>
      <c r="P1950" s="835">
        <v>0</v>
      </c>
      <c r="Q1950" s="837"/>
      <c r="R1950" s="832">
        <v>13</v>
      </c>
      <c r="S1950" s="837">
        <v>0.8666666666666667</v>
      </c>
      <c r="T1950" s="836">
        <v>12</v>
      </c>
      <c r="U1950" s="838">
        <v>0.8571428571428571</v>
      </c>
    </row>
    <row r="1951" spans="1:21" ht="14.4" customHeight="1" x14ac:dyDescent="0.3">
      <c r="A1951" s="831">
        <v>13</v>
      </c>
      <c r="B1951" s="832" t="s">
        <v>1462</v>
      </c>
      <c r="C1951" s="832" t="s">
        <v>1472</v>
      </c>
      <c r="D1951" s="833" t="s">
        <v>2868</v>
      </c>
      <c r="E1951" s="834" t="s">
        <v>1496</v>
      </c>
      <c r="F1951" s="832" t="s">
        <v>1463</v>
      </c>
      <c r="G1951" s="832" t="s">
        <v>1589</v>
      </c>
      <c r="H1951" s="832" t="s">
        <v>577</v>
      </c>
      <c r="I1951" s="832" t="s">
        <v>1593</v>
      </c>
      <c r="J1951" s="832" t="s">
        <v>852</v>
      </c>
      <c r="K1951" s="832" t="s">
        <v>639</v>
      </c>
      <c r="L1951" s="835">
        <v>42.05</v>
      </c>
      <c r="M1951" s="835">
        <v>126.14999999999999</v>
      </c>
      <c r="N1951" s="832">
        <v>3</v>
      </c>
      <c r="O1951" s="836">
        <v>2.5</v>
      </c>
      <c r="P1951" s="835">
        <v>126.14999999999999</v>
      </c>
      <c r="Q1951" s="837">
        <v>1</v>
      </c>
      <c r="R1951" s="832">
        <v>3</v>
      </c>
      <c r="S1951" s="837">
        <v>1</v>
      </c>
      <c r="T1951" s="836">
        <v>2.5</v>
      </c>
      <c r="U1951" s="838">
        <v>1</v>
      </c>
    </row>
    <row r="1952" spans="1:21" ht="14.4" customHeight="1" x14ac:dyDescent="0.3">
      <c r="A1952" s="831">
        <v>13</v>
      </c>
      <c r="B1952" s="832" t="s">
        <v>1462</v>
      </c>
      <c r="C1952" s="832" t="s">
        <v>1472</v>
      </c>
      <c r="D1952" s="833" t="s">
        <v>2868</v>
      </c>
      <c r="E1952" s="834" t="s">
        <v>1496</v>
      </c>
      <c r="F1952" s="832" t="s">
        <v>1463</v>
      </c>
      <c r="G1952" s="832" t="s">
        <v>1589</v>
      </c>
      <c r="H1952" s="832" t="s">
        <v>577</v>
      </c>
      <c r="I1952" s="832" t="s">
        <v>2167</v>
      </c>
      <c r="J1952" s="832" t="s">
        <v>852</v>
      </c>
      <c r="K1952" s="832" t="s">
        <v>853</v>
      </c>
      <c r="L1952" s="835">
        <v>42.05</v>
      </c>
      <c r="M1952" s="835">
        <v>42.05</v>
      </c>
      <c r="N1952" s="832">
        <v>1</v>
      </c>
      <c r="O1952" s="836">
        <v>0.5</v>
      </c>
      <c r="P1952" s="835">
        <v>42.05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13</v>
      </c>
      <c r="B1953" s="832" t="s">
        <v>1462</v>
      </c>
      <c r="C1953" s="832" t="s">
        <v>1472</v>
      </c>
      <c r="D1953" s="833" t="s">
        <v>2868</v>
      </c>
      <c r="E1953" s="834" t="s">
        <v>1496</v>
      </c>
      <c r="F1953" s="832" t="s">
        <v>1463</v>
      </c>
      <c r="G1953" s="832" t="s">
        <v>2249</v>
      </c>
      <c r="H1953" s="832" t="s">
        <v>577</v>
      </c>
      <c r="I1953" s="832" t="s">
        <v>2250</v>
      </c>
      <c r="J1953" s="832" t="s">
        <v>2251</v>
      </c>
      <c r="K1953" s="832" t="s">
        <v>2252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13</v>
      </c>
      <c r="B1954" s="832" t="s">
        <v>1462</v>
      </c>
      <c r="C1954" s="832" t="s">
        <v>1472</v>
      </c>
      <c r="D1954" s="833" t="s">
        <v>2868</v>
      </c>
      <c r="E1954" s="834" t="s">
        <v>1496</v>
      </c>
      <c r="F1954" s="832" t="s">
        <v>1463</v>
      </c>
      <c r="G1954" s="832" t="s">
        <v>1603</v>
      </c>
      <c r="H1954" s="832" t="s">
        <v>577</v>
      </c>
      <c r="I1954" s="832" t="s">
        <v>1607</v>
      </c>
      <c r="J1954" s="832" t="s">
        <v>1605</v>
      </c>
      <c r="K1954" s="832" t="s">
        <v>1608</v>
      </c>
      <c r="L1954" s="835">
        <v>159.16999999999999</v>
      </c>
      <c r="M1954" s="835">
        <v>159.16999999999999</v>
      </c>
      <c r="N1954" s="832">
        <v>1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13</v>
      </c>
      <c r="B1955" s="832" t="s">
        <v>1462</v>
      </c>
      <c r="C1955" s="832" t="s">
        <v>1472</v>
      </c>
      <c r="D1955" s="833" t="s">
        <v>2868</v>
      </c>
      <c r="E1955" s="834" t="s">
        <v>1496</v>
      </c>
      <c r="F1955" s="832" t="s">
        <v>1463</v>
      </c>
      <c r="G1955" s="832" t="s">
        <v>1614</v>
      </c>
      <c r="H1955" s="832" t="s">
        <v>577</v>
      </c>
      <c r="I1955" s="832" t="s">
        <v>1886</v>
      </c>
      <c r="J1955" s="832" t="s">
        <v>1619</v>
      </c>
      <c r="K1955" s="832" t="s">
        <v>1620</v>
      </c>
      <c r="L1955" s="835">
        <v>140.96</v>
      </c>
      <c r="M1955" s="835">
        <v>1409.6000000000001</v>
      </c>
      <c r="N1955" s="832">
        <v>10</v>
      </c>
      <c r="O1955" s="836">
        <v>10</v>
      </c>
      <c r="P1955" s="835">
        <v>1268.6400000000001</v>
      </c>
      <c r="Q1955" s="837">
        <v>0.9</v>
      </c>
      <c r="R1955" s="832">
        <v>9</v>
      </c>
      <c r="S1955" s="837">
        <v>0.9</v>
      </c>
      <c r="T1955" s="836">
        <v>9</v>
      </c>
      <c r="U1955" s="838">
        <v>0.9</v>
      </c>
    </row>
    <row r="1956" spans="1:21" ht="14.4" customHeight="1" x14ac:dyDescent="0.3">
      <c r="A1956" s="831">
        <v>13</v>
      </c>
      <c r="B1956" s="832" t="s">
        <v>1462</v>
      </c>
      <c r="C1956" s="832" t="s">
        <v>1472</v>
      </c>
      <c r="D1956" s="833" t="s">
        <v>2868</v>
      </c>
      <c r="E1956" s="834" t="s">
        <v>1496</v>
      </c>
      <c r="F1956" s="832" t="s">
        <v>1463</v>
      </c>
      <c r="G1956" s="832" t="s">
        <v>1614</v>
      </c>
      <c r="H1956" s="832" t="s">
        <v>577</v>
      </c>
      <c r="I1956" s="832" t="s">
        <v>1618</v>
      </c>
      <c r="J1956" s="832" t="s">
        <v>1619</v>
      </c>
      <c r="K1956" s="832" t="s">
        <v>1620</v>
      </c>
      <c r="L1956" s="835">
        <v>140.96</v>
      </c>
      <c r="M1956" s="835">
        <v>1832.48</v>
      </c>
      <c r="N1956" s="832">
        <v>13</v>
      </c>
      <c r="O1956" s="836">
        <v>11.5</v>
      </c>
      <c r="P1956" s="835">
        <v>1409.6000000000001</v>
      </c>
      <c r="Q1956" s="837">
        <v>0.76923076923076927</v>
      </c>
      <c r="R1956" s="832">
        <v>10</v>
      </c>
      <c r="S1956" s="837">
        <v>0.76923076923076927</v>
      </c>
      <c r="T1956" s="836">
        <v>9</v>
      </c>
      <c r="U1956" s="838">
        <v>0.78260869565217395</v>
      </c>
    </row>
    <row r="1957" spans="1:21" ht="14.4" customHeight="1" x14ac:dyDescent="0.3">
      <c r="A1957" s="831">
        <v>13</v>
      </c>
      <c r="B1957" s="832" t="s">
        <v>1462</v>
      </c>
      <c r="C1957" s="832" t="s">
        <v>1472</v>
      </c>
      <c r="D1957" s="833" t="s">
        <v>2868</v>
      </c>
      <c r="E1957" s="834" t="s">
        <v>1496</v>
      </c>
      <c r="F1957" s="832" t="s">
        <v>1463</v>
      </c>
      <c r="G1957" s="832" t="s">
        <v>2188</v>
      </c>
      <c r="H1957" s="832" t="s">
        <v>577</v>
      </c>
      <c r="I1957" s="832" t="s">
        <v>2189</v>
      </c>
      <c r="J1957" s="832" t="s">
        <v>2190</v>
      </c>
      <c r="K1957" s="832" t="s">
        <v>2191</v>
      </c>
      <c r="L1957" s="835">
        <v>0</v>
      </c>
      <c r="M1957" s="835">
        <v>0</v>
      </c>
      <c r="N1957" s="832">
        <v>1</v>
      </c>
      <c r="O1957" s="836">
        <v>1</v>
      </c>
      <c r="P1957" s="835"/>
      <c r="Q1957" s="837"/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13</v>
      </c>
      <c r="B1958" s="832" t="s">
        <v>1462</v>
      </c>
      <c r="C1958" s="832" t="s">
        <v>1472</v>
      </c>
      <c r="D1958" s="833" t="s">
        <v>2868</v>
      </c>
      <c r="E1958" s="834" t="s">
        <v>1496</v>
      </c>
      <c r="F1958" s="832" t="s">
        <v>1463</v>
      </c>
      <c r="G1958" s="832" t="s">
        <v>2044</v>
      </c>
      <c r="H1958" s="832" t="s">
        <v>577</v>
      </c>
      <c r="I1958" s="832" t="s">
        <v>2045</v>
      </c>
      <c r="J1958" s="832" t="s">
        <v>846</v>
      </c>
      <c r="K1958" s="832" t="s">
        <v>2046</v>
      </c>
      <c r="L1958" s="835">
        <v>107.27</v>
      </c>
      <c r="M1958" s="835">
        <v>321.81</v>
      </c>
      <c r="N1958" s="832">
        <v>3</v>
      </c>
      <c r="O1958" s="836">
        <v>2.5</v>
      </c>
      <c r="P1958" s="835">
        <v>214.54</v>
      </c>
      <c r="Q1958" s="837">
        <v>0.66666666666666663</v>
      </c>
      <c r="R1958" s="832">
        <v>2</v>
      </c>
      <c r="S1958" s="837">
        <v>0.66666666666666663</v>
      </c>
      <c r="T1958" s="836">
        <v>1.5</v>
      </c>
      <c r="U1958" s="838">
        <v>0.6</v>
      </c>
    </row>
    <row r="1959" spans="1:21" ht="14.4" customHeight="1" x14ac:dyDescent="0.3">
      <c r="A1959" s="831">
        <v>13</v>
      </c>
      <c r="B1959" s="832" t="s">
        <v>1462</v>
      </c>
      <c r="C1959" s="832" t="s">
        <v>1472</v>
      </c>
      <c r="D1959" s="833" t="s">
        <v>2868</v>
      </c>
      <c r="E1959" s="834" t="s">
        <v>1496</v>
      </c>
      <c r="F1959" s="832" t="s">
        <v>1463</v>
      </c>
      <c r="G1959" s="832" t="s">
        <v>1637</v>
      </c>
      <c r="H1959" s="832" t="s">
        <v>577</v>
      </c>
      <c r="I1959" s="832" t="s">
        <v>1638</v>
      </c>
      <c r="J1959" s="832" t="s">
        <v>1058</v>
      </c>
      <c r="K1959" s="832" t="s">
        <v>1639</v>
      </c>
      <c r="L1959" s="835">
        <v>48.09</v>
      </c>
      <c r="M1959" s="835">
        <v>48.09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13</v>
      </c>
      <c r="B1960" s="832" t="s">
        <v>1462</v>
      </c>
      <c r="C1960" s="832" t="s">
        <v>1472</v>
      </c>
      <c r="D1960" s="833" t="s">
        <v>2868</v>
      </c>
      <c r="E1960" s="834" t="s">
        <v>1496</v>
      </c>
      <c r="F1960" s="832" t="s">
        <v>1463</v>
      </c>
      <c r="G1960" s="832" t="s">
        <v>1637</v>
      </c>
      <c r="H1960" s="832" t="s">
        <v>577</v>
      </c>
      <c r="I1960" s="832" t="s">
        <v>1642</v>
      </c>
      <c r="J1960" s="832" t="s">
        <v>1077</v>
      </c>
      <c r="K1960" s="832" t="s">
        <v>1643</v>
      </c>
      <c r="L1960" s="835">
        <v>89.91</v>
      </c>
      <c r="M1960" s="835">
        <v>89.91</v>
      </c>
      <c r="N1960" s="832">
        <v>1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13</v>
      </c>
      <c r="B1961" s="832" t="s">
        <v>1462</v>
      </c>
      <c r="C1961" s="832" t="s">
        <v>1472</v>
      </c>
      <c r="D1961" s="833" t="s">
        <v>2868</v>
      </c>
      <c r="E1961" s="834" t="s">
        <v>1496</v>
      </c>
      <c r="F1961" s="832" t="s">
        <v>1463</v>
      </c>
      <c r="G1961" s="832" t="s">
        <v>1644</v>
      </c>
      <c r="H1961" s="832" t="s">
        <v>577</v>
      </c>
      <c r="I1961" s="832" t="s">
        <v>2540</v>
      </c>
      <c r="J1961" s="832" t="s">
        <v>2541</v>
      </c>
      <c r="K1961" s="832" t="s">
        <v>1646</v>
      </c>
      <c r="L1961" s="835">
        <v>111.72</v>
      </c>
      <c r="M1961" s="835">
        <v>223.44</v>
      </c>
      <c r="N1961" s="832">
        <v>2</v>
      </c>
      <c r="O1961" s="836">
        <v>1</v>
      </c>
      <c r="P1961" s="835">
        <v>111.72</v>
      </c>
      <c r="Q1961" s="837">
        <v>0.5</v>
      </c>
      <c r="R1961" s="832">
        <v>1</v>
      </c>
      <c r="S1961" s="837">
        <v>0.5</v>
      </c>
      <c r="T1961" s="836">
        <v>0.5</v>
      </c>
      <c r="U1961" s="838">
        <v>0.5</v>
      </c>
    </row>
    <row r="1962" spans="1:21" ht="14.4" customHeight="1" x14ac:dyDescent="0.3">
      <c r="A1962" s="831">
        <v>13</v>
      </c>
      <c r="B1962" s="832" t="s">
        <v>1462</v>
      </c>
      <c r="C1962" s="832" t="s">
        <v>1472</v>
      </c>
      <c r="D1962" s="833" t="s">
        <v>2868</v>
      </c>
      <c r="E1962" s="834" t="s">
        <v>1496</v>
      </c>
      <c r="F1962" s="832" t="s">
        <v>1463</v>
      </c>
      <c r="G1962" s="832" t="s">
        <v>1644</v>
      </c>
      <c r="H1962" s="832" t="s">
        <v>577</v>
      </c>
      <c r="I1962" s="832" t="s">
        <v>2540</v>
      </c>
      <c r="J1962" s="832" t="s">
        <v>2541</v>
      </c>
      <c r="K1962" s="832" t="s">
        <v>1646</v>
      </c>
      <c r="L1962" s="835">
        <v>98.75</v>
      </c>
      <c r="M1962" s="835">
        <v>197.5</v>
      </c>
      <c r="N1962" s="832">
        <v>2</v>
      </c>
      <c r="O1962" s="836">
        <v>0.5</v>
      </c>
      <c r="P1962" s="835">
        <v>197.5</v>
      </c>
      <c r="Q1962" s="837">
        <v>1</v>
      </c>
      <c r="R1962" s="832">
        <v>2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13</v>
      </c>
      <c r="B1963" s="832" t="s">
        <v>1462</v>
      </c>
      <c r="C1963" s="832" t="s">
        <v>1472</v>
      </c>
      <c r="D1963" s="833" t="s">
        <v>2868</v>
      </c>
      <c r="E1963" s="834" t="s">
        <v>1496</v>
      </c>
      <c r="F1963" s="832" t="s">
        <v>1463</v>
      </c>
      <c r="G1963" s="832" t="s">
        <v>1644</v>
      </c>
      <c r="H1963" s="832" t="s">
        <v>577</v>
      </c>
      <c r="I1963" s="832" t="s">
        <v>1645</v>
      </c>
      <c r="J1963" s="832" t="s">
        <v>1065</v>
      </c>
      <c r="K1963" s="832" t="s">
        <v>1646</v>
      </c>
      <c r="L1963" s="835">
        <v>111.72</v>
      </c>
      <c r="M1963" s="835">
        <v>111.72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13</v>
      </c>
      <c r="B1964" s="832" t="s">
        <v>1462</v>
      </c>
      <c r="C1964" s="832" t="s">
        <v>1472</v>
      </c>
      <c r="D1964" s="833" t="s">
        <v>2868</v>
      </c>
      <c r="E1964" s="834" t="s">
        <v>1496</v>
      </c>
      <c r="F1964" s="832" t="s">
        <v>1463</v>
      </c>
      <c r="G1964" s="832" t="s">
        <v>1644</v>
      </c>
      <c r="H1964" s="832" t="s">
        <v>577</v>
      </c>
      <c r="I1964" s="832" t="s">
        <v>1645</v>
      </c>
      <c r="J1964" s="832" t="s">
        <v>1065</v>
      </c>
      <c r="K1964" s="832" t="s">
        <v>1646</v>
      </c>
      <c r="L1964" s="835">
        <v>98.75</v>
      </c>
      <c r="M1964" s="835">
        <v>296.25</v>
      </c>
      <c r="N1964" s="832">
        <v>3</v>
      </c>
      <c r="O1964" s="836">
        <v>2.5</v>
      </c>
      <c r="P1964" s="835">
        <v>296.25</v>
      </c>
      <c r="Q1964" s="837">
        <v>1</v>
      </c>
      <c r="R1964" s="832">
        <v>3</v>
      </c>
      <c r="S1964" s="837">
        <v>1</v>
      </c>
      <c r="T1964" s="836">
        <v>2.5</v>
      </c>
      <c r="U1964" s="838">
        <v>1</v>
      </c>
    </row>
    <row r="1965" spans="1:21" ht="14.4" customHeight="1" x14ac:dyDescent="0.3">
      <c r="A1965" s="831">
        <v>13</v>
      </c>
      <c r="B1965" s="832" t="s">
        <v>1462</v>
      </c>
      <c r="C1965" s="832" t="s">
        <v>1472</v>
      </c>
      <c r="D1965" s="833" t="s">
        <v>2868</v>
      </c>
      <c r="E1965" s="834" t="s">
        <v>1496</v>
      </c>
      <c r="F1965" s="832" t="s">
        <v>1463</v>
      </c>
      <c r="G1965" s="832" t="s">
        <v>1644</v>
      </c>
      <c r="H1965" s="832" t="s">
        <v>577</v>
      </c>
      <c r="I1965" s="832" t="s">
        <v>1647</v>
      </c>
      <c r="J1965" s="832" t="s">
        <v>1065</v>
      </c>
      <c r="K1965" s="832" t="s">
        <v>1646</v>
      </c>
      <c r="L1965" s="835">
        <v>98.75</v>
      </c>
      <c r="M1965" s="835">
        <v>197.5</v>
      </c>
      <c r="N1965" s="832">
        <v>2</v>
      </c>
      <c r="O1965" s="836">
        <v>1.5</v>
      </c>
      <c r="P1965" s="835">
        <v>197.5</v>
      </c>
      <c r="Q1965" s="837">
        <v>1</v>
      </c>
      <c r="R1965" s="832">
        <v>2</v>
      </c>
      <c r="S1965" s="837">
        <v>1</v>
      </c>
      <c r="T1965" s="836">
        <v>1.5</v>
      </c>
      <c r="U1965" s="838">
        <v>1</v>
      </c>
    </row>
    <row r="1966" spans="1:21" ht="14.4" customHeight="1" x14ac:dyDescent="0.3">
      <c r="A1966" s="831">
        <v>13</v>
      </c>
      <c r="B1966" s="832" t="s">
        <v>1462</v>
      </c>
      <c r="C1966" s="832" t="s">
        <v>1472</v>
      </c>
      <c r="D1966" s="833" t="s">
        <v>2868</v>
      </c>
      <c r="E1966" s="834" t="s">
        <v>1496</v>
      </c>
      <c r="F1966" s="832" t="s">
        <v>1463</v>
      </c>
      <c r="G1966" s="832" t="s">
        <v>1644</v>
      </c>
      <c r="H1966" s="832" t="s">
        <v>577</v>
      </c>
      <c r="I1966" s="832" t="s">
        <v>1898</v>
      </c>
      <c r="J1966" s="832" t="s">
        <v>1899</v>
      </c>
      <c r="K1966" s="832" t="s">
        <v>1646</v>
      </c>
      <c r="L1966" s="835">
        <v>98.75</v>
      </c>
      <c r="M1966" s="835">
        <v>395</v>
      </c>
      <c r="N1966" s="832">
        <v>4</v>
      </c>
      <c r="O1966" s="836">
        <v>1.5</v>
      </c>
      <c r="P1966" s="835">
        <v>296.25</v>
      </c>
      <c r="Q1966" s="837">
        <v>0.75</v>
      </c>
      <c r="R1966" s="832">
        <v>3</v>
      </c>
      <c r="S1966" s="837">
        <v>0.75</v>
      </c>
      <c r="T1966" s="836">
        <v>1</v>
      </c>
      <c r="U1966" s="838">
        <v>0.66666666666666663</v>
      </c>
    </row>
    <row r="1967" spans="1:21" ht="14.4" customHeight="1" x14ac:dyDescent="0.3">
      <c r="A1967" s="831">
        <v>13</v>
      </c>
      <c r="B1967" s="832" t="s">
        <v>1462</v>
      </c>
      <c r="C1967" s="832" t="s">
        <v>1472</v>
      </c>
      <c r="D1967" s="833" t="s">
        <v>2868</v>
      </c>
      <c r="E1967" s="834" t="s">
        <v>1496</v>
      </c>
      <c r="F1967" s="832" t="s">
        <v>1463</v>
      </c>
      <c r="G1967" s="832" t="s">
        <v>1648</v>
      </c>
      <c r="H1967" s="832" t="s">
        <v>577</v>
      </c>
      <c r="I1967" s="832" t="s">
        <v>1649</v>
      </c>
      <c r="J1967" s="832" t="s">
        <v>892</v>
      </c>
      <c r="K1967" s="832" t="s">
        <v>1650</v>
      </c>
      <c r="L1967" s="835">
        <v>147.85</v>
      </c>
      <c r="M1967" s="835">
        <v>11680.150000000011</v>
      </c>
      <c r="N1967" s="832">
        <v>79</v>
      </c>
      <c r="O1967" s="836">
        <v>61</v>
      </c>
      <c r="P1967" s="835">
        <v>9610.2500000000109</v>
      </c>
      <c r="Q1967" s="837">
        <v>0.82278481012658244</v>
      </c>
      <c r="R1967" s="832">
        <v>65</v>
      </c>
      <c r="S1967" s="837">
        <v>0.82278481012658233</v>
      </c>
      <c r="T1967" s="836">
        <v>49.5</v>
      </c>
      <c r="U1967" s="838">
        <v>0.81147540983606559</v>
      </c>
    </row>
    <row r="1968" spans="1:21" ht="14.4" customHeight="1" x14ac:dyDescent="0.3">
      <c r="A1968" s="831">
        <v>13</v>
      </c>
      <c r="B1968" s="832" t="s">
        <v>1462</v>
      </c>
      <c r="C1968" s="832" t="s">
        <v>1472</v>
      </c>
      <c r="D1968" s="833" t="s">
        <v>2868</v>
      </c>
      <c r="E1968" s="834" t="s">
        <v>1496</v>
      </c>
      <c r="F1968" s="832" t="s">
        <v>1463</v>
      </c>
      <c r="G1968" s="832" t="s">
        <v>1651</v>
      </c>
      <c r="H1968" s="832" t="s">
        <v>612</v>
      </c>
      <c r="I1968" s="832" t="s">
        <v>1431</v>
      </c>
      <c r="J1968" s="832" t="s">
        <v>1432</v>
      </c>
      <c r="K1968" s="832" t="s">
        <v>1433</v>
      </c>
      <c r="L1968" s="835">
        <v>58.77</v>
      </c>
      <c r="M1968" s="835">
        <v>176.31</v>
      </c>
      <c r="N1968" s="832">
        <v>3</v>
      </c>
      <c r="O1968" s="836">
        <v>1.5</v>
      </c>
      <c r="P1968" s="835">
        <v>176.31</v>
      </c>
      <c r="Q1968" s="837">
        <v>1</v>
      </c>
      <c r="R1968" s="832">
        <v>3</v>
      </c>
      <c r="S1968" s="837">
        <v>1</v>
      </c>
      <c r="T1968" s="836">
        <v>1.5</v>
      </c>
      <c r="U1968" s="838">
        <v>1</v>
      </c>
    </row>
    <row r="1969" spans="1:21" ht="14.4" customHeight="1" x14ac:dyDescent="0.3">
      <c r="A1969" s="831">
        <v>13</v>
      </c>
      <c r="B1969" s="832" t="s">
        <v>1462</v>
      </c>
      <c r="C1969" s="832" t="s">
        <v>1472</v>
      </c>
      <c r="D1969" s="833" t="s">
        <v>2868</v>
      </c>
      <c r="E1969" s="834" t="s">
        <v>1496</v>
      </c>
      <c r="F1969" s="832" t="s">
        <v>1463</v>
      </c>
      <c r="G1969" s="832" t="s">
        <v>1656</v>
      </c>
      <c r="H1969" s="832" t="s">
        <v>612</v>
      </c>
      <c r="I1969" s="832" t="s">
        <v>1413</v>
      </c>
      <c r="J1969" s="832" t="s">
        <v>1414</v>
      </c>
      <c r="K1969" s="832" t="s">
        <v>1415</v>
      </c>
      <c r="L1969" s="835">
        <v>141.25</v>
      </c>
      <c r="M1969" s="835">
        <v>3813.75</v>
      </c>
      <c r="N1969" s="832">
        <v>27</v>
      </c>
      <c r="O1969" s="836">
        <v>20</v>
      </c>
      <c r="P1969" s="835">
        <v>2825</v>
      </c>
      <c r="Q1969" s="837">
        <v>0.7407407407407407</v>
      </c>
      <c r="R1969" s="832">
        <v>20</v>
      </c>
      <c r="S1969" s="837">
        <v>0.7407407407407407</v>
      </c>
      <c r="T1969" s="836">
        <v>15</v>
      </c>
      <c r="U1969" s="838">
        <v>0.75</v>
      </c>
    </row>
    <row r="1970" spans="1:21" ht="14.4" customHeight="1" x14ac:dyDescent="0.3">
      <c r="A1970" s="831">
        <v>13</v>
      </c>
      <c r="B1970" s="832" t="s">
        <v>1462</v>
      </c>
      <c r="C1970" s="832" t="s">
        <v>1472</v>
      </c>
      <c r="D1970" s="833" t="s">
        <v>2868</v>
      </c>
      <c r="E1970" s="834" t="s">
        <v>1496</v>
      </c>
      <c r="F1970" s="832" t="s">
        <v>1463</v>
      </c>
      <c r="G1970" s="832" t="s">
        <v>1656</v>
      </c>
      <c r="H1970" s="832" t="s">
        <v>577</v>
      </c>
      <c r="I1970" s="832" t="s">
        <v>1657</v>
      </c>
      <c r="J1970" s="832" t="s">
        <v>1414</v>
      </c>
      <c r="K1970" s="832" t="s">
        <v>1658</v>
      </c>
      <c r="L1970" s="835">
        <v>423.75</v>
      </c>
      <c r="M1970" s="835">
        <v>423.75</v>
      </c>
      <c r="N1970" s="832">
        <v>1</v>
      </c>
      <c r="O1970" s="836">
        <v>0.5</v>
      </c>
      <c r="P1970" s="835">
        <v>423.75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13</v>
      </c>
      <c r="B1971" s="832" t="s">
        <v>1462</v>
      </c>
      <c r="C1971" s="832" t="s">
        <v>1472</v>
      </c>
      <c r="D1971" s="833" t="s">
        <v>2868</v>
      </c>
      <c r="E1971" s="834" t="s">
        <v>1496</v>
      </c>
      <c r="F1971" s="832" t="s">
        <v>1463</v>
      </c>
      <c r="G1971" s="832" t="s">
        <v>1666</v>
      </c>
      <c r="H1971" s="832" t="s">
        <v>612</v>
      </c>
      <c r="I1971" s="832" t="s">
        <v>1345</v>
      </c>
      <c r="J1971" s="832" t="s">
        <v>635</v>
      </c>
      <c r="K1971" s="832" t="s">
        <v>1346</v>
      </c>
      <c r="L1971" s="835">
        <v>35.25</v>
      </c>
      <c r="M1971" s="835">
        <v>35.25</v>
      </c>
      <c r="N1971" s="832">
        <v>1</v>
      </c>
      <c r="O1971" s="836">
        <v>1</v>
      </c>
      <c r="P1971" s="835">
        <v>35.25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13</v>
      </c>
      <c r="B1972" s="832" t="s">
        <v>1462</v>
      </c>
      <c r="C1972" s="832" t="s">
        <v>1472</v>
      </c>
      <c r="D1972" s="833" t="s">
        <v>2868</v>
      </c>
      <c r="E1972" s="834" t="s">
        <v>1496</v>
      </c>
      <c r="F1972" s="832" t="s">
        <v>1463</v>
      </c>
      <c r="G1972" s="832" t="s">
        <v>1671</v>
      </c>
      <c r="H1972" s="832" t="s">
        <v>577</v>
      </c>
      <c r="I1972" s="832" t="s">
        <v>1813</v>
      </c>
      <c r="J1972" s="832" t="s">
        <v>770</v>
      </c>
      <c r="K1972" s="832" t="s">
        <v>1814</v>
      </c>
      <c r="L1972" s="835">
        <v>103.67</v>
      </c>
      <c r="M1972" s="835">
        <v>207.34</v>
      </c>
      <c r="N1972" s="832">
        <v>2</v>
      </c>
      <c r="O1972" s="836">
        <v>1.5</v>
      </c>
      <c r="P1972" s="835">
        <v>103.67</v>
      </c>
      <c r="Q1972" s="837">
        <v>0.5</v>
      </c>
      <c r="R1972" s="832">
        <v>1</v>
      </c>
      <c r="S1972" s="837">
        <v>0.5</v>
      </c>
      <c r="T1972" s="836">
        <v>0.5</v>
      </c>
      <c r="U1972" s="838">
        <v>0.33333333333333331</v>
      </c>
    </row>
    <row r="1973" spans="1:21" ht="14.4" customHeight="1" x14ac:dyDescent="0.3">
      <c r="A1973" s="831">
        <v>13</v>
      </c>
      <c r="B1973" s="832" t="s">
        <v>1462</v>
      </c>
      <c r="C1973" s="832" t="s">
        <v>1472</v>
      </c>
      <c r="D1973" s="833" t="s">
        <v>2868</v>
      </c>
      <c r="E1973" s="834" t="s">
        <v>1496</v>
      </c>
      <c r="F1973" s="832" t="s">
        <v>1463</v>
      </c>
      <c r="G1973" s="832" t="s">
        <v>1671</v>
      </c>
      <c r="H1973" s="832" t="s">
        <v>577</v>
      </c>
      <c r="I1973" s="832" t="s">
        <v>1675</v>
      </c>
      <c r="J1973" s="832" t="s">
        <v>1676</v>
      </c>
      <c r="K1973" s="832" t="s">
        <v>1677</v>
      </c>
      <c r="L1973" s="835">
        <v>64.5</v>
      </c>
      <c r="M1973" s="835">
        <v>129</v>
      </c>
      <c r="N1973" s="832">
        <v>2</v>
      </c>
      <c r="O1973" s="836">
        <v>1</v>
      </c>
      <c r="P1973" s="835">
        <v>129</v>
      </c>
      <c r="Q1973" s="837">
        <v>1</v>
      </c>
      <c r="R1973" s="832">
        <v>2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13</v>
      </c>
      <c r="B1974" s="832" t="s">
        <v>1462</v>
      </c>
      <c r="C1974" s="832" t="s">
        <v>1472</v>
      </c>
      <c r="D1974" s="833" t="s">
        <v>2868</v>
      </c>
      <c r="E1974" s="834" t="s">
        <v>1496</v>
      </c>
      <c r="F1974" s="832" t="s">
        <v>1463</v>
      </c>
      <c r="G1974" s="832" t="s">
        <v>2543</v>
      </c>
      <c r="H1974" s="832" t="s">
        <v>577</v>
      </c>
      <c r="I1974" s="832" t="s">
        <v>2544</v>
      </c>
      <c r="J1974" s="832" t="s">
        <v>2545</v>
      </c>
      <c r="K1974" s="832" t="s">
        <v>2546</v>
      </c>
      <c r="L1974" s="835">
        <v>0</v>
      </c>
      <c r="M1974" s="835">
        <v>0</v>
      </c>
      <c r="N1974" s="832">
        <v>6</v>
      </c>
      <c r="O1974" s="836">
        <v>3.5</v>
      </c>
      <c r="P1974" s="835">
        <v>0</v>
      </c>
      <c r="Q1974" s="837"/>
      <c r="R1974" s="832">
        <v>6</v>
      </c>
      <c r="S1974" s="837">
        <v>1</v>
      </c>
      <c r="T1974" s="836">
        <v>3.5</v>
      </c>
      <c r="U1974" s="838">
        <v>1</v>
      </c>
    </row>
    <row r="1975" spans="1:21" ht="14.4" customHeight="1" x14ac:dyDescent="0.3">
      <c r="A1975" s="831">
        <v>13</v>
      </c>
      <c r="B1975" s="832" t="s">
        <v>1462</v>
      </c>
      <c r="C1975" s="832" t="s">
        <v>1472</v>
      </c>
      <c r="D1975" s="833" t="s">
        <v>2868</v>
      </c>
      <c r="E1975" s="834" t="s">
        <v>1496</v>
      </c>
      <c r="F1975" s="832" t="s">
        <v>1463</v>
      </c>
      <c r="G1975" s="832" t="s">
        <v>2543</v>
      </c>
      <c r="H1975" s="832" t="s">
        <v>577</v>
      </c>
      <c r="I1975" s="832" t="s">
        <v>2547</v>
      </c>
      <c r="J1975" s="832" t="s">
        <v>2545</v>
      </c>
      <c r="K1975" s="832" t="s">
        <v>2548</v>
      </c>
      <c r="L1975" s="835">
        <v>0</v>
      </c>
      <c r="M1975" s="835">
        <v>0</v>
      </c>
      <c r="N1975" s="832">
        <v>2</v>
      </c>
      <c r="O1975" s="836">
        <v>1</v>
      </c>
      <c r="P1975" s="835">
        <v>0</v>
      </c>
      <c r="Q1975" s="837"/>
      <c r="R1975" s="832">
        <v>1</v>
      </c>
      <c r="S1975" s="837">
        <v>0.5</v>
      </c>
      <c r="T1975" s="836">
        <v>0.5</v>
      </c>
      <c r="U1975" s="838">
        <v>0.5</v>
      </c>
    </row>
    <row r="1976" spans="1:21" ht="14.4" customHeight="1" x14ac:dyDescent="0.3">
      <c r="A1976" s="831">
        <v>13</v>
      </c>
      <c r="B1976" s="832" t="s">
        <v>1462</v>
      </c>
      <c r="C1976" s="832" t="s">
        <v>1472</v>
      </c>
      <c r="D1976" s="833" t="s">
        <v>2868</v>
      </c>
      <c r="E1976" s="834" t="s">
        <v>1496</v>
      </c>
      <c r="F1976" s="832" t="s">
        <v>1463</v>
      </c>
      <c r="G1976" s="832" t="s">
        <v>1818</v>
      </c>
      <c r="H1976" s="832" t="s">
        <v>577</v>
      </c>
      <c r="I1976" s="832" t="s">
        <v>2072</v>
      </c>
      <c r="J1976" s="832" t="s">
        <v>675</v>
      </c>
      <c r="K1976" s="832" t="s">
        <v>2073</v>
      </c>
      <c r="L1976" s="835">
        <v>0</v>
      </c>
      <c r="M1976" s="835">
        <v>0</v>
      </c>
      <c r="N1976" s="832">
        <v>1</v>
      </c>
      <c r="O1976" s="836">
        <v>0.5</v>
      </c>
      <c r="P1976" s="835">
        <v>0</v>
      </c>
      <c r="Q1976" s="837"/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13</v>
      </c>
      <c r="B1977" s="832" t="s">
        <v>1462</v>
      </c>
      <c r="C1977" s="832" t="s">
        <v>1472</v>
      </c>
      <c r="D1977" s="833" t="s">
        <v>2868</v>
      </c>
      <c r="E1977" s="834" t="s">
        <v>1496</v>
      </c>
      <c r="F1977" s="832" t="s">
        <v>1463</v>
      </c>
      <c r="G1977" s="832" t="s">
        <v>1818</v>
      </c>
      <c r="H1977" s="832" t="s">
        <v>577</v>
      </c>
      <c r="I1977" s="832" t="s">
        <v>1819</v>
      </c>
      <c r="J1977" s="832" t="s">
        <v>675</v>
      </c>
      <c r="K1977" s="832" t="s">
        <v>1820</v>
      </c>
      <c r="L1977" s="835">
        <v>0</v>
      </c>
      <c r="M1977" s="835">
        <v>0</v>
      </c>
      <c r="N1977" s="832">
        <v>6</v>
      </c>
      <c r="O1977" s="836">
        <v>3.5</v>
      </c>
      <c r="P1977" s="835">
        <v>0</v>
      </c>
      <c r="Q1977" s="837"/>
      <c r="R1977" s="832">
        <v>5</v>
      </c>
      <c r="S1977" s="837">
        <v>0.83333333333333337</v>
      </c>
      <c r="T1977" s="836">
        <v>3</v>
      </c>
      <c r="U1977" s="838">
        <v>0.8571428571428571</v>
      </c>
    </row>
    <row r="1978" spans="1:21" ht="14.4" customHeight="1" x14ac:dyDescent="0.3">
      <c r="A1978" s="831">
        <v>13</v>
      </c>
      <c r="B1978" s="832" t="s">
        <v>1462</v>
      </c>
      <c r="C1978" s="832" t="s">
        <v>1472</v>
      </c>
      <c r="D1978" s="833" t="s">
        <v>2868</v>
      </c>
      <c r="E1978" s="834" t="s">
        <v>1496</v>
      </c>
      <c r="F1978" s="832" t="s">
        <v>1463</v>
      </c>
      <c r="G1978" s="832" t="s">
        <v>1961</v>
      </c>
      <c r="H1978" s="832" t="s">
        <v>612</v>
      </c>
      <c r="I1978" s="832" t="s">
        <v>1359</v>
      </c>
      <c r="J1978" s="832" t="s">
        <v>881</v>
      </c>
      <c r="K1978" s="832" t="s">
        <v>1360</v>
      </c>
      <c r="L1978" s="835">
        <v>0</v>
      </c>
      <c r="M1978" s="835">
        <v>0</v>
      </c>
      <c r="N1978" s="832">
        <v>2</v>
      </c>
      <c r="O1978" s="836">
        <v>2</v>
      </c>
      <c r="P1978" s="835">
        <v>0</v>
      </c>
      <c r="Q1978" s="837"/>
      <c r="R1978" s="832">
        <v>2</v>
      </c>
      <c r="S1978" s="837">
        <v>1</v>
      </c>
      <c r="T1978" s="836">
        <v>2</v>
      </c>
      <c r="U1978" s="838">
        <v>1</v>
      </c>
    </row>
    <row r="1979" spans="1:21" ht="14.4" customHeight="1" x14ac:dyDescent="0.3">
      <c r="A1979" s="831">
        <v>13</v>
      </c>
      <c r="B1979" s="832" t="s">
        <v>1462</v>
      </c>
      <c r="C1979" s="832" t="s">
        <v>1472</v>
      </c>
      <c r="D1979" s="833" t="s">
        <v>2868</v>
      </c>
      <c r="E1979" s="834" t="s">
        <v>1496</v>
      </c>
      <c r="F1979" s="832" t="s">
        <v>1463</v>
      </c>
      <c r="G1979" s="832" t="s">
        <v>1710</v>
      </c>
      <c r="H1979" s="832" t="s">
        <v>577</v>
      </c>
      <c r="I1979" s="832" t="s">
        <v>1711</v>
      </c>
      <c r="J1979" s="832" t="s">
        <v>1712</v>
      </c>
      <c r="K1979" s="832" t="s">
        <v>1713</v>
      </c>
      <c r="L1979" s="835">
        <v>75.819999999999993</v>
      </c>
      <c r="M1979" s="835">
        <v>834.02</v>
      </c>
      <c r="N1979" s="832">
        <v>11</v>
      </c>
      <c r="O1979" s="836">
        <v>10.5</v>
      </c>
      <c r="P1979" s="835">
        <v>606.55999999999995</v>
      </c>
      <c r="Q1979" s="837">
        <v>0.72727272727272718</v>
      </c>
      <c r="R1979" s="832">
        <v>8</v>
      </c>
      <c r="S1979" s="837">
        <v>0.72727272727272729</v>
      </c>
      <c r="T1979" s="836">
        <v>7.5</v>
      </c>
      <c r="U1979" s="838">
        <v>0.7142857142857143</v>
      </c>
    </row>
    <row r="1980" spans="1:21" ht="14.4" customHeight="1" x14ac:dyDescent="0.3">
      <c r="A1980" s="831">
        <v>13</v>
      </c>
      <c r="B1980" s="832" t="s">
        <v>1462</v>
      </c>
      <c r="C1980" s="832" t="s">
        <v>1472</v>
      </c>
      <c r="D1980" s="833" t="s">
        <v>2868</v>
      </c>
      <c r="E1980" s="834" t="s">
        <v>1496</v>
      </c>
      <c r="F1980" s="832" t="s">
        <v>1463</v>
      </c>
      <c r="G1980" s="832" t="s">
        <v>1714</v>
      </c>
      <c r="H1980" s="832" t="s">
        <v>612</v>
      </c>
      <c r="I1980" s="832" t="s">
        <v>1308</v>
      </c>
      <c r="J1980" s="832" t="s">
        <v>1029</v>
      </c>
      <c r="K1980" s="832" t="s">
        <v>1309</v>
      </c>
      <c r="L1980" s="835">
        <v>154.36000000000001</v>
      </c>
      <c r="M1980" s="835">
        <v>1080.52</v>
      </c>
      <c r="N1980" s="832">
        <v>7</v>
      </c>
      <c r="O1980" s="836">
        <v>6</v>
      </c>
      <c r="P1980" s="835">
        <v>1080.52</v>
      </c>
      <c r="Q1980" s="837">
        <v>1</v>
      </c>
      <c r="R1980" s="832">
        <v>7</v>
      </c>
      <c r="S1980" s="837">
        <v>1</v>
      </c>
      <c r="T1980" s="836">
        <v>6</v>
      </c>
      <c r="U1980" s="838">
        <v>1</v>
      </c>
    </row>
    <row r="1981" spans="1:21" ht="14.4" customHeight="1" x14ac:dyDescent="0.3">
      <c r="A1981" s="831">
        <v>13</v>
      </c>
      <c r="B1981" s="832" t="s">
        <v>1462</v>
      </c>
      <c r="C1981" s="832" t="s">
        <v>1472</v>
      </c>
      <c r="D1981" s="833" t="s">
        <v>2868</v>
      </c>
      <c r="E1981" s="834" t="s">
        <v>1496</v>
      </c>
      <c r="F1981" s="832" t="s">
        <v>1463</v>
      </c>
      <c r="G1981" s="832" t="s">
        <v>1714</v>
      </c>
      <c r="H1981" s="832" t="s">
        <v>612</v>
      </c>
      <c r="I1981" s="832" t="s">
        <v>1721</v>
      </c>
      <c r="J1981" s="832" t="s">
        <v>1722</v>
      </c>
      <c r="K1981" s="832" t="s">
        <v>1723</v>
      </c>
      <c r="L1981" s="835">
        <v>149.52000000000001</v>
      </c>
      <c r="M1981" s="835">
        <v>149.52000000000001</v>
      </c>
      <c r="N1981" s="832">
        <v>1</v>
      </c>
      <c r="O1981" s="836">
        <v>1</v>
      </c>
      <c r="P1981" s="835">
        <v>149.52000000000001</v>
      </c>
      <c r="Q1981" s="837">
        <v>1</v>
      </c>
      <c r="R1981" s="832">
        <v>1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13</v>
      </c>
      <c r="B1982" s="832" t="s">
        <v>1462</v>
      </c>
      <c r="C1982" s="832" t="s">
        <v>1472</v>
      </c>
      <c r="D1982" s="833" t="s">
        <v>2868</v>
      </c>
      <c r="E1982" s="834" t="s">
        <v>1496</v>
      </c>
      <c r="F1982" s="832" t="s">
        <v>1463</v>
      </c>
      <c r="G1982" s="832" t="s">
        <v>1714</v>
      </c>
      <c r="H1982" s="832" t="s">
        <v>612</v>
      </c>
      <c r="I1982" s="832" t="s">
        <v>1724</v>
      </c>
      <c r="J1982" s="832" t="s">
        <v>1725</v>
      </c>
      <c r="K1982" s="832" t="s">
        <v>1726</v>
      </c>
      <c r="L1982" s="835">
        <v>75.73</v>
      </c>
      <c r="M1982" s="835">
        <v>1211.68</v>
      </c>
      <c r="N1982" s="832">
        <v>16</v>
      </c>
      <c r="O1982" s="836">
        <v>10</v>
      </c>
      <c r="P1982" s="835">
        <v>908.7600000000001</v>
      </c>
      <c r="Q1982" s="837">
        <v>0.75</v>
      </c>
      <c r="R1982" s="832">
        <v>12</v>
      </c>
      <c r="S1982" s="837">
        <v>0.75</v>
      </c>
      <c r="T1982" s="836">
        <v>7</v>
      </c>
      <c r="U1982" s="838">
        <v>0.7</v>
      </c>
    </row>
    <row r="1983" spans="1:21" ht="14.4" customHeight="1" x14ac:dyDescent="0.3">
      <c r="A1983" s="831">
        <v>13</v>
      </c>
      <c r="B1983" s="832" t="s">
        <v>1462</v>
      </c>
      <c r="C1983" s="832" t="s">
        <v>1472</v>
      </c>
      <c r="D1983" s="833" t="s">
        <v>2868</v>
      </c>
      <c r="E1983" s="834" t="s">
        <v>1496</v>
      </c>
      <c r="F1983" s="832" t="s">
        <v>1463</v>
      </c>
      <c r="G1983" s="832" t="s">
        <v>1714</v>
      </c>
      <c r="H1983" s="832" t="s">
        <v>612</v>
      </c>
      <c r="I1983" s="832" t="s">
        <v>1306</v>
      </c>
      <c r="J1983" s="832" t="s">
        <v>1029</v>
      </c>
      <c r="K1983" s="832" t="s">
        <v>1307</v>
      </c>
      <c r="L1983" s="835">
        <v>225.06</v>
      </c>
      <c r="M1983" s="835">
        <v>1575.4199999999998</v>
      </c>
      <c r="N1983" s="832">
        <v>7</v>
      </c>
      <c r="O1983" s="836">
        <v>5.5</v>
      </c>
      <c r="P1983" s="835">
        <v>1575.4199999999998</v>
      </c>
      <c r="Q1983" s="837">
        <v>1</v>
      </c>
      <c r="R1983" s="832">
        <v>7</v>
      </c>
      <c r="S1983" s="837">
        <v>1</v>
      </c>
      <c r="T1983" s="836">
        <v>5.5</v>
      </c>
      <c r="U1983" s="838">
        <v>1</v>
      </c>
    </row>
    <row r="1984" spans="1:21" ht="14.4" customHeight="1" x14ac:dyDescent="0.3">
      <c r="A1984" s="831">
        <v>13</v>
      </c>
      <c r="B1984" s="832" t="s">
        <v>1462</v>
      </c>
      <c r="C1984" s="832" t="s">
        <v>1472</v>
      </c>
      <c r="D1984" s="833" t="s">
        <v>2868</v>
      </c>
      <c r="E1984" s="834" t="s">
        <v>1496</v>
      </c>
      <c r="F1984" s="832" t="s">
        <v>1463</v>
      </c>
      <c r="G1984" s="832" t="s">
        <v>1714</v>
      </c>
      <c r="H1984" s="832" t="s">
        <v>577</v>
      </c>
      <c r="I1984" s="832" t="s">
        <v>1728</v>
      </c>
      <c r="J1984" s="832" t="s">
        <v>1029</v>
      </c>
      <c r="K1984" s="832" t="s">
        <v>1307</v>
      </c>
      <c r="L1984" s="835">
        <v>225.06</v>
      </c>
      <c r="M1984" s="835">
        <v>900.24</v>
      </c>
      <c r="N1984" s="832">
        <v>4</v>
      </c>
      <c r="O1984" s="836">
        <v>3.5</v>
      </c>
      <c r="P1984" s="835">
        <v>450.12</v>
      </c>
      <c r="Q1984" s="837">
        <v>0.5</v>
      </c>
      <c r="R1984" s="832">
        <v>2</v>
      </c>
      <c r="S1984" s="837">
        <v>0.5</v>
      </c>
      <c r="T1984" s="836">
        <v>1.5</v>
      </c>
      <c r="U1984" s="838">
        <v>0.42857142857142855</v>
      </c>
    </row>
    <row r="1985" spans="1:21" ht="14.4" customHeight="1" x14ac:dyDescent="0.3">
      <c r="A1985" s="831">
        <v>13</v>
      </c>
      <c r="B1985" s="832" t="s">
        <v>1462</v>
      </c>
      <c r="C1985" s="832" t="s">
        <v>1472</v>
      </c>
      <c r="D1985" s="833" t="s">
        <v>2868</v>
      </c>
      <c r="E1985" s="834" t="s">
        <v>1496</v>
      </c>
      <c r="F1985" s="832" t="s">
        <v>1463</v>
      </c>
      <c r="G1985" s="832" t="s">
        <v>1714</v>
      </c>
      <c r="H1985" s="832" t="s">
        <v>577</v>
      </c>
      <c r="I1985" s="832" t="s">
        <v>2297</v>
      </c>
      <c r="J1985" s="832" t="s">
        <v>1029</v>
      </c>
      <c r="K1985" s="832" t="s">
        <v>1309</v>
      </c>
      <c r="L1985" s="835">
        <v>154.36000000000001</v>
      </c>
      <c r="M1985" s="835">
        <v>154.36000000000001</v>
      </c>
      <c r="N1985" s="832">
        <v>1</v>
      </c>
      <c r="O1985" s="836">
        <v>1</v>
      </c>
      <c r="P1985" s="835">
        <v>154.36000000000001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13</v>
      </c>
      <c r="B1986" s="832" t="s">
        <v>1462</v>
      </c>
      <c r="C1986" s="832" t="s">
        <v>1472</v>
      </c>
      <c r="D1986" s="833" t="s">
        <v>2868</v>
      </c>
      <c r="E1986" s="834" t="s">
        <v>1492</v>
      </c>
      <c r="F1986" s="832" t="s">
        <v>1463</v>
      </c>
      <c r="G1986" s="832" t="s">
        <v>1524</v>
      </c>
      <c r="H1986" s="832" t="s">
        <v>612</v>
      </c>
      <c r="I1986" s="832" t="s">
        <v>1525</v>
      </c>
      <c r="J1986" s="832" t="s">
        <v>1526</v>
      </c>
      <c r="K1986" s="832" t="s">
        <v>1527</v>
      </c>
      <c r="L1986" s="835">
        <v>103.8</v>
      </c>
      <c r="M1986" s="835">
        <v>415.2</v>
      </c>
      <c r="N1986" s="832">
        <v>4</v>
      </c>
      <c r="O1986" s="836">
        <v>3</v>
      </c>
      <c r="P1986" s="835">
        <v>311.39999999999998</v>
      </c>
      <c r="Q1986" s="837">
        <v>0.75</v>
      </c>
      <c r="R1986" s="832">
        <v>3</v>
      </c>
      <c r="S1986" s="837">
        <v>0.75</v>
      </c>
      <c r="T1986" s="836">
        <v>2.5</v>
      </c>
      <c r="U1986" s="838">
        <v>0.83333333333333337</v>
      </c>
    </row>
    <row r="1987" spans="1:21" ht="14.4" customHeight="1" x14ac:dyDescent="0.3">
      <c r="A1987" s="831">
        <v>13</v>
      </c>
      <c r="B1987" s="832" t="s">
        <v>1462</v>
      </c>
      <c r="C1987" s="832" t="s">
        <v>1472</v>
      </c>
      <c r="D1987" s="833" t="s">
        <v>2868</v>
      </c>
      <c r="E1987" s="834" t="s">
        <v>1492</v>
      </c>
      <c r="F1987" s="832" t="s">
        <v>1463</v>
      </c>
      <c r="G1987" s="832" t="s">
        <v>1550</v>
      </c>
      <c r="H1987" s="832" t="s">
        <v>577</v>
      </c>
      <c r="I1987" s="832" t="s">
        <v>1872</v>
      </c>
      <c r="J1987" s="832" t="s">
        <v>1552</v>
      </c>
      <c r="K1987" s="832" t="s">
        <v>1873</v>
      </c>
      <c r="L1987" s="835">
        <v>42.63</v>
      </c>
      <c r="M1987" s="835">
        <v>42.63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13</v>
      </c>
      <c r="B1988" s="832" t="s">
        <v>1462</v>
      </c>
      <c r="C1988" s="832" t="s">
        <v>1472</v>
      </c>
      <c r="D1988" s="833" t="s">
        <v>2868</v>
      </c>
      <c r="E1988" s="834" t="s">
        <v>1492</v>
      </c>
      <c r="F1988" s="832" t="s">
        <v>1463</v>
      </c>
      <c r="G1988" s="832" t="s">
        <v>1550</v>
      </c>
      <c r="H1988" s="832" t="s">
        <v>612</v>
      </c>
      <c r="I1988" s="832" t="s">
        <v>1315</v>
      </c>
      <c r="J1988" s="832" t="s">
        <v>1316</v>
      </c>
      <c r="K1988" s="832" t="s">
        <v>1044</v>
      </c>
      <c r="L1988" s="835">
        <v>170.52</v>
      </c>
      <c r="M1988" s="835">
        <v>170.52</v>
      </c>
      <c r="N1988" s="832">
        <v>1</v>
      </c>
      <c r="O1988" s="836">
        <v>1</v>
      </c>
      <c r="P1988" s="835">
        <v>170.52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13</v>
      </c>
      <c r="B1989" s="832" t="s">
        <v>1462</v>
      </c>
      <c r="C1989" s="832" t="s">
        <v>1472</v>
      </c>
      <c r="D1989" s="833" t="s">
        <v>2868</v>
      </c>
      <c r="E1989" s="834" t="s">
        <v>1492</v>
      </c>
      <c r="F1989" s="832" t="s">
        <v>1463</v>
      </c>
      <c r="G1989" s="832" t="s">
        <v>1550</v>
      </c>
      <c r="H1989" s="832" t="s">
        <v>612</v>
      </c>
      <c r="I1989" s="832" t="s">
        <v>1874</v>
      </c>
      <c r="J1989" s="832" t="s">
        <v>1316</v>
      </c>
      <c r="K1989" s="832" t="s">
        <v>1875</v>
      </c>
      <c r="L1989" s="835">
        <v>272.83</v>
      </c>
      <c r="M1989" s="835">
        <v>818.49</v>
      </c>
      <c r="N1989" s="832">
        <v>3</v>
      </c>
      <c r="O1989" s="836">
        <v>2</v>
      </c>
      <c r="P1989" s="835">
        <v>818.49</v>
      </c>
      <c r="Q1989" s="837">
        <v>1</v>
      </c>
      <c r="R1989" s="832">
        <v>3</v>
      </c>
      <c r="S1989" s="837">
        <v>1</v>
      </c>
      <c r="T1989" s="836">
        <v>2</v>
      </c>
      <c r="U1989" s="838">
        <v>1</v>
      </c>
    </row>
    <row r="1990" spans="1:21" ht="14.4" customHeight="1" x14ac:dyDescent="0.3">
      <c r="A1990" s="831">
        <v>13</v>
      </c>
      <c r="B1990" s="832" t="s">
        <v>1462</v>
      </c>
      <c r="C1990" s="832" t="s">
        <v>1472</v>
      </c>
      <c r="D1990" s="833" t="s">
        <v>2868</v>
      </c>
      <c r="E1990" s="834" t="s">
        <v>1492</v>
      </c>
      <c r="F1990" s="832" t="s">
        <v>1463</v>
      </c>
      <c r="G1990" s="832" t="s">
        <v>1566</v>
      </c>
      <c r="H1990" s="832" t="s">
        <v>577</v>
      </c>
      <c r="I1990" s="832" t="s">
        <v>1567</v>
      </c>
      <c r="J1990" s="832" t="s">
        <v>1568</v>
      </c>
      <c r="K1990" s="832" t="s">
        <v>674</v>
      </c>
      <c r="L1990" s="835">
        <v>75.819999999999993</v>
      </c>
      <c r="M1990" s="835">
        <v>75.819999999999993</v>
      </c>
      <c r="N1990" s="832">
        <v>1</v>
      </c>
      <c r="O1990" s="836">
        <v>1</v>
      </c>
      <c r="P1990" s="835">
        <v>75.819999999999993</v>
      </c>
      <c r="Q1990" s="837">
        <v>1</v>
      </c>
      <c r="R1990" s="832">
        <v>1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13</v>
      </c>
      <c r="B1991" s="832" t="s">
        <v>1462</v>
      </c>
      <c r="C1991" s="832" t="s">
        <v>1472</v>
      </c>
      <c r="D1991" s="833" t="s">
        <v>2868</v>
      </c>
      <c r="E1991" s="834" t="s">
        <v>1492</v>
      </c>
      <c r="F1991" s="832" t="s">
        <v>1463</v>
      </c>
      <c r="G1991" s="832" t="s">
        <v>1573</v>
      </c>
      <c r="H1991" s="832" t="s">
        <v>612</v>
      </c>
      <c r="I1991" s="832" t="s">
        <v>1574</v>
      </c>
      <c r="J1991" s="832" t="s">
        <v>1575</v>
      </c>
      <c r="K1991" s="832" t="s">
        <v>1576</v>
      </c>
      <c r="L1991" s="835">
        <v>19.59</v>
      </c>
      <c r="M1991" s="835">
        <v>19.59</v>
      </c>
      <c r="N1991" s="832">
        <v>1</v>
      </c>
      <c r="O1991" s="836"/>
      <c r="P1991" s="835"/>
      <c r="Q1991" s="837">
        <v>0</v>
      </c>
      <c r="R1991" s="832"/>
      <c r="S1991" s="837">
        <v>0</v>
      </c>
      <c r="T1991" s="836"/>
      <c r="U1991" s="838"/>
    </row>
    <row r="1992" spans="1:21" ht="14.4" customHeight="1" x14ac:dyDescent="0.3">
      <c r="A1992" s="831">
        <v>13</v>
      </c>
      <c r="B1992" s="832" t="s">
        <v>1462</v>
      </c>
      <c r="C1992" s="832" t="s">
        <v>1472</v>
      </c>
      <c r="D1992" s="833" t="s">
        <v>2868</v>
      </c>
      <c r="E1992" s="834" t="s">
        <v>1492</v>
      </c>
      <c r="F1992" s="832" t="s">
        <v>1463</v>
      </c>
      <c r="G1992" s="832" t="s">
        <v>1573</v>
      </c>
      <c r="H1992" s="832" t="s">
        <v>577</v>
      </c>
      <c r="I1992" s="832" t="s">
        <v>1585</v>
      </c>
      <c r="J1992" s="832" t="s">
        <v>1583</v>
      </c>
      <c r="K1992" s="832" t="s">
        <v>1586</v>
      </c>
      <c r="L1992" s="835">
        <v>11.75</v>
      </c>
      <c r="M1992" s="835">
        <v>11.75</v>
      </c>
      <c r="N1992" s="832">
        <v>1</v>
      </c>
      <c r="O1992" s="836">
        <v>0.5</v>
      </c>
      <c r="P1992" s="835">
        <v>11.75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13</v>
      </c>
      <c r="B1993" s="832" t="s">
        <v>1462</v>
      </c>
      <c r="C1993" s="832" t="s">
        <v>1472</v>
      </c>
      <c r="D1993" s="833" t="s">
        <v>2868</v>
      </c>
      <c r="E1993" s="834" t="s">
        <v>1492</v>
      </c>
      <c r="F1993" s="832" t="s">
        <v>1463</v>
      </c>
      <c r="G1993" s="832" t="s">
        <v>1759</v>
      </c>
      <c r="H1993" s="832" t="s">
        <v>577</v>
      </c>
      <c r="I1993" s="832" t="s">
        <v>1760</v>
      </c>
      <c r="J1993" s="832" t="s">
        <v>691</v>
      </c>
      <c r="K1993" s="832" t="s">
        <v>1761</v>
      </c>
      <c r="L1993" s="835">
        <v>85.15</v>
      </c>
      <c r="M1993" s="835">
        <v>85.15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13</v>
      </c>
      <c r="B1994" s="832" t="s">
        <v>1462</v>
      </c>
      <c r="C1994" s="832" t="s">
        <v>1472</v>
      </c>
      <c r="D1994" s="833" t="s">
        <v>2868</v>
      </c>
      <c r="E1994" s="834" t="s">
        <v>1492</v>
      </c>
      <c r="F1994" s="832" t="s">
        <v>1463</v>
      </c>
      <c r="G1994" s="832" t="s">
        <v>1589</v>
      </c>
      <c r="H1994" s="832" t="s">
        <v>577</v>
      </c>
      <c r="I1994" s="832" t="s">
        <v>1590</v>
      </c>
      <c r="J1994" s="832" t="s">
        <v>1591</v>
      </c>
      <c r="K1994" s="832" t="s">
        <v>1592</v>
      </c>
      <c r="L1994" s="835">
        <v>0</v>
      </c>
      <c r="M1994" s="835">
        <v>0</v>
      </c>
      <c r="N1994" s="832">
        <v>59</v>
      </c>
      <c r="O1994" s="836">
        <v>57.5</v>
      </c>
      <c r="P1994" s="835">
        <v>0</v>
      </c>
      <c r="Q1994" s="837"/>
      <c r="R1994" s="832">
        <v>47</v>
      </c>
      <c r="S1994" s="837">
        <v>0.79661016949152541</v>
      </c>
      <c r="T1994" s="836">
        <v>46</v>
      </c>
      <c r="U1994" s="838">
        <v>0.8</v>
      </c>
    </row>
    <row r="1995" spans="1:21" ht="14.4" customHeight="1" x14ac:dyDescent="0.3">
      <c r="A1995" s="831">
        <v>13</v>
      </c>
      <c r="B1995" s="832" t="s">
        <v>1462</v>
      </c>
      <c r="C1995" s="832" t="s">
        <v>1472</v>
      </c>
      <c r="D1995" s="833" t="s">
        <v>2868</v>
      </c>
      <c r="E1995" s="834" t="s">
        <v>1492</v>
      </c>
      <c r="F1995" s="832" t="s">
        <v>1463</v>
      </c>
      <c r="G1995" s="832" t="s">
        <v>1589</v>
      </c>
      <c r="H1995" s="832" t="s">
        <v>577</v>
      </c>
      <c r="I1995" s="832" t="s">
        <v>1593</v>
      </c>
      <c r="J1995" s="832" t="s">
        <v>852</v>
      </c>
      <c r="K1995" s="832" t="s">
        <v>639</v>
      </c>
      <c r="L1995" s="835">
        <v>42.05</v>
      </c>
      <c r="M1995" s="835">
        <v>546.65000000000009</v>
      </c>
      <c r="N1995" s="832">
        <v>13</v>
      </c>
      <c r="O1995" s="836">
        <v>10.5</v>
      </c>
      <c r="P1995" s="835">
        <v>420.50000000000006</v>
      </c>
      <c r="Q1995" s="837">
        <v>0.76923076923076916</v>
      </c>
      <c r="R1995" s="832">
        <v>10</v>
      </c>
      <c r="S1995" s="837">
        <v>0.76923076923076927</v>
      </c>
      <c r="T1995" s="836">
        <v>9</v>
      </c>
      <c r="U1995" s="838">
        <v>0.8571428571428571</v>
      </c>
    </row>
    <row r="1996" spans="1:21" ht="14.4" customHeight="1" x14ac:dyDescent="0.3">
      <c r="A1996" s="831">
        <v>13</v>
      </c>
      <c r="B1996" s="832" t="s">
        <v>1462</v>
      </c>
      <c r="C1996" s="832" t="s">
        <v>1472</v>
      </c>
      <c r="D1996" s="833" t="s">
        <v>2868</v>
      </c>
      <c r="E1996" s="834" t="s">
        <v>1492</v>
      </c>
      <c r="F1996" s="832" t="s">
        <v>1463</v>
      </c>
      <c r="G1996" s="832" t="s">
        <v>2249</v>
      </c>
      <c r="H1996" s="832" t="s">
        <v>577</v>
      </c>
      <c r="I1996" s="832" t="s">
        <v>2250</v>
      </c>
      <c r="J1996" s="832" t="s">
        <v>2251</v>
      </c>
      <c r="K1996" s="832" t="s">
        <v>2252</v>
      </c>
      <c r="L1996" s="835">
        <v>0</v>
      </c>
      <c r="M1996" s="835">
        <v>0</v>
      </c>
      <c r="N1996" s="832">
        <v>1</v>
      </c>
      <c r="O1996" s="836">
        <v>0.5</v>
      </c>
      <c r="P1996" s="835"/>
      <c r="Q1996" s="837"/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13</v>
      </c>
      <c r="B1997" s="832" t="s">
        <v>1462</v>
      </c>
      <c r="C1997" s="832" t="s">
        <v>1472</v>
      </c>
      <c r="D1997" s="833" t="s">
        <v>2868</v>
      </c>
      <c r="E1997" s="834" t="s">
        <v>1492</v>
      </c>
      <c r="F1997" s="832" t="s">
        <v>1463</v>
      </c>
      <c r="G1997" s="832" t="s">
        <v>1603</v>
      </c>
      <c r="H1997" s="832" t="s">
        <v>577</v>
      </c>
      <c r="I1997" s="832" t="s">
        <v>1607</v>
      </c>
      <c r="J1997" s="832" t="s">
        <v>1605</v>
      </c>
      <c r="K1997" s="832" t="s">
        <v>1608</v>
      </c>
      <c r="L1997" s="835">
        <v>159.16999999999999</v>
      </c>
      <c r="M1997" s="835">
        <v>159.16999999999999</v>
      </c>
      <c r="N1997" s="832">
        <v>1</v>
      </c>
      <c r="O1997" s="836">
        <v>1</v>
      </c>
      <c r="P1997" s="835">
        <v>159.16999999999999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13</v>
      </c>
      <c r="B1998" s="832" t="s">
        <v>1462</v>
      </c>
      <c r="C1998" s="832" t="s">
        <v>1472</v>
      </c>
      <c r="D1998" s="833" t="s">
        <v>2868</v>
      </c>
      <c r="E1998" s="834" t="s">
        <v>1492</v>
      </c>
      <c r="F1998" s="832" t="s">
        <v>1463</v>
      </c>
      <c r="G1998" s="832" t="s">
        <v>1614</v>
      </c>
      <c r="H1998" s="832" t="s">
        <v>577</v>
      </c>
      <c r="I1998" s="832" t="s">
        <v>1886</v>
      </c>
      <c r="J1998" s="832" t="s">
        <v>1619</v>
      </c>
      <c r="K1998" s="832" t="s">
        <v>1620</v>
      </c>
      <c r="L1998" s="835">
        <v>140.96</v>
      </c>
      <c r="M1998" s="835">
        <v>2537.2800000000002</v>
      </c>
      <c r="N1998" s="832">
        <v>18</v>
      </c>
      <c r="O1998" s="836">
        <v>18</v>
      </c>
      <c r="P1998" s="835">
        <v>2114.4</v>
      </c>
      <c r="Q1998" s="837">
        <v>0.83333333333333326</v>
      </c>
      <c r="R1998" s="832">
        <v>15</v>
      </c>
      <c r="S1998" s="837">
        <v>0.83333333333333337</v>
      </c>
      <c r="T1998" s="836">
        <v>15</v>
      </c>
      <c r="U1998" s="838">
        <v>0.83333333333333337</v>
      </c>
    </row>
    <row r="1999" spans="1:21" ht="14.4" customHeight="1" x14ac:dyDescent="0.3">
      <c r="A1999" s="831">
        <v>13</v>
      </c>
      <c r="B1999" s="832" t="s">
        <v>1462</v>
      </c>
      <c r="C1999" s="832" t="s">
        <v>1472</v>
      </c>
      <c r="D1999" s="833" t="s">
        <v>2868</v>
      </c>
      <c r="E1999" s="834" t="s">
        <v>1492</v>
      </c>
      <c r="F1999" s="832" t="s">
        <v>1463</v>
      </c>
      <c r="G1999" s="832" t="s">
        <v>1637</v>
      </c>
      <c r="H1999" s="832" t="s">
        <v>577</v>
      </c>
      <c r="I1999" s="832" t="s">
        <v>1638</v>
      </c>
      <c r="J1999" s="832" t="s">
        <v>1058</v>
      </c>
      <c r="K1999" s="832" t="s">
        <v>1639</v>
      </c>
      <c r="L1999" s="835">
        <v>48.09</v>
      </c>
      <c r="M1999" s="835">
        <v>288.54000000000002</v>
      </c>
      <c r="N1999" s="832">
        <v>6</v>
      </c>
      <c r="O1999" s="836">
        <v>5.5</v>
      </c>
      <c r="P1999" s="835">
        <v>192.36</v>
      </c>
      <c r="Q1999" s="837">
        <v>0.66666666666666663</v>
      </c>
      <c r="R1999" s="832">
        <v>4</v>
      </c>
      <c r="S1999" s="837">
        <v>0.66666666666666663</v>
      </c>
      <c r="T1999" s="836">
        <v>3.5</v>
      </c>
      <c r="U1999" s="838">
        <v>0.63636363636363635</v>
      </c>
    </row>
    <row r="2000" spans="1:21" ht="14.4" customHeight="1" x14ac:dyDescent="0.3">
      <c r="A2000" s="831">
        <v>13</v>
      </c>
      <c r="B2000" s="832" t="s">
        <v>1462</v>
      </c>
      <c r="C2000" s="832" t="s">
        <v>1472</v>
      </c>
      <c r="D2000" s="833" t="s">
        <v>2868</v>
      </c>
      <c r="E2000" s="834" t="s">
        <v>1492</v>
      </c>
      <c r="F2000" s="832" t="s">
        <v>1463</v>
      </c>
      <c r="G2000" s="832" t="s">
        <v>1644</v>
      </c>
      <c r="H2000" s="832" t="s">
        <v>577</v>
      </c>
      <c r="I2000" s="832" t="s">
        <v>1645</v>
      </c>
      <c r="J2000" s="832" t="s">
        <v>1065</v>
      </c>
      <c r="K2000" s="832" t="s">
        <v>1646</v>
      </c>
      <c r="L2000" s="835">
        <v>98.75</v>
      </c>
      <c r="M2000" s="835">
        <v>197.5</v>
      </c>
      <c r="N2000" s="832">
        <v>2</v>
      </c>
      <c r="O2000" s="836">
        <v>2</v>
      </c>
      <c r="P2000" s="835">
        <v>197.5</v>
      </c>
      <c r="Q2000" s="837">
        <v>1</v>
      </c>
      <c r="R2000" s="832">
        <v>2</v>
      </c>
      <c r="S2000" s="837">
        <v>1</v>
      </c>
      <c r="T2000" s="836">
        <v>2</v>
      </c>
      <c r="U2000" s="838">
        <v>1</v>
      </c>
    </row>
    <row r="2001" spans="1:21" ht="14.4" customHeight="1" x14ac:dyDescent="0.3">
      <c r="A2001" s="831">
        <v>13</v>
      </c>
      <c r="B2001" s="832" t="s">
        <v>1462</v>
      </c>
      <c r="C2001" s="832" t="s">
        <v>1472</v>
      </c>
      <c r="D2001" s="833" t="s">
        <v>2868</v>
      </c>
      <c r="E2001" s="834" t="s">
        <v>1492</v>
      </c>
      <c r="F2001" s="832" t="s">
        <v>1463</v>
      </c>
      <c r="G2001" s="832" t="s">
        <v>1644</v>
      </c>
      <c r="H2001" s="832" t="s">
        <v>577</v>
      </c>
      <c r="I2001" s="832" t="s">
        <v>2856</v>
      </c>
      <c r="J2001" s="832" t="s">
        <v>1069</v>
      </c>
      <c r="K2001" s="832" t="s">
        <v>2822</v>
      </c>
      <c r="L2001" s="835">
        <v>167.58</v>
      </c>
      <c r="M2001" s="835">
        <v>167.58</v>
      </c>
      <c r="N2001" s="832">
        <v>1</v>
      </c>
      <c r="O2001" s="836">
        <v>1</v>
      </c>
      <c r="P2001" s="835">
        <v>167.58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13</v>
      </c>
      <c r="B2002" s="832" t="s">
        <v>1462</v>
      </c>
      <c r="C2002" s="832" t="s">
        <v>1472</v>
      </c>
      <c r="D2002" s="833" t="s">
        <v>2868</v>
      </c>
      <c r="E2002" s="834" t="s">
        <v>1492</v>
      </c>
      <c r="F2002" s="832" t="s">
        <v>1463</v>
      </c>
      <c r="G2002" s="832" t="s">
        <v>1644</v>
      </c>
      <c r="H2002" s="832" t="s">
        <v>577</v>
      </c>
      <c r="I2002" s="832" t="s">
        <v>1898</v>
      </c>
      <c r="J2002" s="832" t="s">
        <v>1899</v>
      </c>
      <c r="K2002" s="832" t="s">
        <v>1646</v>
      </c>
      <c r="L2002" s="835">
        <v>111.72</v>
      </c>
      <c r="M2002" s="835">
        <v>111.72</v>
      </c>
      <c r="N2002" s="832">
        <v>1</v>
      </c>
      <c r="O2002" s="836">
        <v>1</v>
      </c>
      <c r="P2002" s="835">
        <v>111.72</v>
      </c>
      <c r="Q2002" s="837">
        <v>1</v>
      </c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13</v>
      </c>
      <c r="B2003" s="832" t="s">
        <v>1462</v>
      </c>
      <c r="C2003" s="832" t="s">
        <v>1472</v>
      </c>
      <c r="D2003" s="833" t="s">
        <v>2868</v>
      </c>
      <c r="E2003" s="834" t="s">
        <v>1492</v>
      </c>
      <c r="F2003" s="832" t="s">
        <v>1463</v>
      </c>
      <c r="G2003" s="832" t="s">
        <v>1644</v>
      </c>
      <c r="H2003" s="832" t="s">
        <v>577</v>
      </c>
      <c r="I2003" s="832" t="s">
        <v>1898</v>
      </c>
      <c r="J2003" s="832" t="s">
        <v>1899</v>
      </c>
      <c r="K2003" s="832" t="s">
        <v>1646</v>
      </c>
      <c r="L2003" s="835">
        <v>98.75</v>
      </c>
      <c r="M2003" s="835">
        <v>197.5</v>
      </c>
      <c r="N2003" s="832">
        <v>2</v>
      </c>
      <c r="O2003" s="836">
        <v>2</v>
      </c>
      <c r="P2003" s="835">
        <v>98.75</v>
      </c>
      <c r="Q2003" s="837">
        <v>0.5</v>
      </c>
      <c r="R2003" s="832">
        <v>1</v>
      </c>
      <c r="S2003" s="837">
        <v>0.5</v>
      </c>
      <c r="T2003" s="836">
        <v>1</v>
      </c>
      <c r="U2003" s="838">
        <v>0.5</v>
      </c>
    </row>
    <row r="2004" spans="1:21" ht="14.4" customHeight="1" x14ac:dyDescent="0.3">
      <c r="A2004" s="831">
        <v>13</v>
      </c>
      <c r="B2004" s="832" t="s">
        <v>1462</v>
      </c>
      <c r="C2004" s="832" t="s">
        <v>1472</v>
      </c>
      <c r="D2004" s="833" t="s">
        <v>2868</v>
      </c>
      <c r="E2004" s="834" t="s">
        <v>1492</v>
      </c>
      <c r="F2004" s="832" t="s">
        <v>1463</v>
      </c>
      <c r="G2004" s="832" t="s">
        <v>1644</v>
      </c>
      <c r="H2004" s="832" t="s">
        <v>577</v>
      </c>
      <c r="I2004" s="832" t="s">
        <v>2569</v>
      </c>
      <c r="J2004" s="832" t="s">
        <v>2570</v>
      </c>
      <c r="K2004" s="832" t="s">
        <v>1646</v>
      </c>
      <c r="L2004" s="835">
        <v>111.72</v>
      </c>
      <c r="M2004" s="835">
        <v>223.44</v>
      </c>
      <c r="N2004" s="832">
        <v>2</v>
      </c>
      <c r="O2004" s="836">
        <v>2</v>
      </c>
      <c r="P2004" s="835">
        <v>223.44</v>
      </c>
      <c r="Q2004" s="837">
        <v>1</v>
      </c>
      <c r="R2004" s="832">
        <v>2</v>
      </c>
      <c r="S2004" s="837">
        <v>1</v>
      </c>
      <c r="T2004" s="836">
        <v>2</v>
      </c>
      <c r="U2004" s="838">
        <v>1</v>
      </c>
    </row>
    <row r="2005" spans="1:21" ht="14.4" customHeight="1" x14ac:dyDescent="0.3">
      <c r="A2005" s="831">
        <v>13</v>
      </c>
      <c r="B2005" s="832" t="s">
        <v>1462</v>
      </c>
      <c r="C2005" s="832" t="s">
        <v>1472</v>
      </c>
      <c r="D2005" s="833" t="s">
        <v>2868</v>
      </c>
      <c r="E2005" s="834" t="s">
        <v>1492</v>
      </c>
      <c r="F2005" s="832" t="s">
        <v>1463</v>
      </c>
      <c r="G2005" s="832" t="s">
        <v>1648</v>
      </c>
      <c r="H2005" s="832" t="s">
        <v>577</v>
      </c>
      <c r="I2005" s="832" t="s">
        <v>1649</v>
      </c>
      <c r="J2005" s="832" t="s">
        <v>892</v>
      </c>
      <c r="K2005" s="832" t="s">
        <v>1650</v>
      </c>
      <c r="L2005" s="835">
        <v>147.85</v>
      </c>
      <c r="M2005" s="835">
        <v>16559.200000000019</v>
      </c>
      <c r="N2005" s="832">
        <v>112</v>
      </c>
      <c r="O2005" s="836">
        <v>101</v>
      </c>
      <c r="P2005" s="835">
        <v>13306.50000000002</v>
      </c>
      <c r="Q2005" s="837">
        <v>0.80357142857142883</v>
      </c>
      <c r="R2005" s="832">
        <v>90</v>
      </c>
      <c r="S2005" s="837">
        <v>0.8035714285714286</v>
      </c>
      <c r="T2005" s="836">
        <v>80.5</v>
      </c>
      <c r="U2005" s="838">
        <v>0.79702970297029707</v>
      </c>
    </row>
    <row r="2006" spans="1:21" ht="14.4" customHeight="1" x14ac:dyDescent="0.3">
      <c r="A2006" s="831">
        <v>13</v>
      </c>
      <c r="B2006" s="832" t="s">
        <v>1462</v>
      </c>
      <c r="C2006" s="832" t="s">
        <v>1472</v>
      </c>
      <c r="D2006" s="833" t="s">
        <v>2868</v>
      </c>
      <c r="E2006" s="834" t="s">
        <v>1492</v>
      </c>
      <c r="F2006" s="832" t="s">
        <v>1463</v>
      </c>
      <c r="G2006" s="832" t="s">
        <v>1651</v>
      </c>
      <c r="H2006" s="832" t="s">
        <v>612</v>
      </c>
      <c r="I2006" s="832" t="s">
        <v>1431</v>
      </c>
      <c r="J2006" s="832" t="s">
        <v>1432</v>
      </c>
      <c r="K2006" s="832" t="s">
        <v>1433</v>
      </c>
      <c r="L2006" s="835">
        <v>58.77</v>
      </c>
      <c r="M2006" s="835">
        <v>528.93000000000006</v>
      </c>
      <c r="N2006" s="832">
        <v>9</v>
      </c>
      <c r="O2006" s="836">
        <v>5.5</v>
      </c>
      <c r="P2006" s="835">
        <v>352.62</v>
      </c>
      <c r="Q2006" s="837">
        <v>0.66666666666666663</v>
      </c>
      <c r="R2006" s="832">
        <v>6</v>
      </c>
      <c r="S2006" s="837">
        <v>0.66666666666666663</v>
      </c>
      <c r="T2006" s="836">
        <v>3</v>
      </c>
      <c r="U2006" s="838">
        <v>0.54545454545454541</v>
      </c>
    </row>
    <row r="2007" spans="1:21" ht="14.4" customHeight="1" x14ac:dyDescent="0.3">
      <c r="A2007" s="831">
        <v>13</v>
      </c>
      <c r="B2007" s="832" t="s">
        <v>1462</v>
      </c>
      <c r="C2007" s="832" t="s">
        <v>1472</v>
      </c>
      <c r="D2007" s="833" t="s">
        <v>2868</v>
      </c>
      <c r="E2007" s="834" t="s">
        <v>1492</v>
      </c>
      <c r="F2007" s="832" t="s">
        <v>1463</v>
      </c>
      <c r="G2007" s="832" t="s">
        <v>1656</v>
      </c>
      <c r="H2007" s="832" t="s">
        <v>612</v>
      </c>
      <c r="I2007" s="832" t="s">
        <v>1413</v>
      </c>
      <c r="J2007" s="832" t="s">
        <v>1414</v>
      </c>
      <c r="K2007" s="832" t="s">
        <v>1415</v>
      </c>
      <c r="L2007" s="835">
        <v>141.25</v>
      </c>
      <c r="M2007" s="835">
        <v>2118.75</v>
      </c>
      <c r="N2007" s="832">
        <v>15</v>
      </c>
      <c r="O2007" s="836">
        <v>10</v>
      </c>
      <c r="P2007" s="835">
        <v>1412.5</v>
      </c>
      <c r="Q2007" s="837">
        <v>0.66666666666666663</v>
      </c>
      <c r="R2007" s="832">
        <v>10</v>
      </c>
      <c r="S2007" s="837">
        <v>0.66666666666666663</v>
      </c>
      <c r="T2007" s="836">
        <v>7</v>
      </c>
      <c r="U2007" s="838">
        <v>0.7</v>
      </c>
    </row>
    <row r="2008" spans="1:21" ht="14.4" customHeight="1" x14ac:dyDescent="0.3">
      <c r="A2008" s="831">
        <v>13</v>
      </c>
      <c r="B2008" s="832" t="s">
        <v>1462</v>
      </c>
      <c r="C2008" s="832" t="s">
        <v>1472</v>
      </c>
      <c r="D2008" s="833" t="s">
        <v>2868</v>
      </c>
      <c r="E2008" s="834" t="s">
        <v>1492</v>
      </c>
      <c r="F2008" s="832" t="s">
        <v>1463</v>
      </c>
      <c r="G2008" s="832" t="s">
        <v>1671</v>
      </c>
      <c r="H2008" s="832" t="s">
        <v>577</v>
      </c>
      <c r="I2008" s="832" t="s">
        <v>1811</v>
      </c>
      <c r="J2008" s="832" t="s">
        <v>770</v>
      </c>
      <c r="K2008" s="832" t="s">
        <v>1812</v>
      </c>
      <c r="L2008" s="835">
        <v>16.12</v>
      </c>
      <c r="M2008" s="835">
        <v>16.12</v>
      </c>
      <c r="N2008" s="832">
        <v>1</v>
      </c>
      <c r="O2008" s="836">
        <v>1</v>
      </c>
      <c r="P2008" s="835">
        <v>16.12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13</v>
      </c>
      <c r="B2009" s="832" t="s">
        <v>1462</v>
      </c>
      <c r="C2009" s="832" t="s">
        <v>1472</v>
      </c>
      <c r="D2009" s="833" t="s">
        <v>2868</v>
      </c>
      <c r="E2009" s="834" t="s">
        <v>1492</v>
      </c>
      <c r="F2009" s="832" t="s">
        <v>1463</v>
      </c>
      <c r="G2009" s="832" t="s">
        <v>2790</v>
      </c>
      <c r="H2009" s="832" t="s">
        <v>612</v>
      </c>
      <c r="I2009" s="832" t="s">
        <v>1256</v>
      </c>
      <c r="J2009" s="832" t="s">
        <v>1249</v>
      </c>
      <c r="K2009" s="832" t="s">
        <v>1257</v>
      </c>
      <c r="L2009" s="835">
        <v>437.23</v>
      </c>
      <c r="M2009" s="835">
        <v>437.23</v>
      </c>
      <c r="N2009" s="832">
        <v>1</v>
      </c>
      <c r="O2009" s="836">
        <v>0.5</v>
      </c>
      <c r="P2009" s="835">
        <v>437.23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13</v>
      </c>
      <c r="B2010" s="832" t="s">
        <v>1462</v>
      </c>
      <c r="C2010" s="832" t="s">
        <v>1472</v>
      </c>
      <c r="D2010" s="833" t="s">
        <v>2868</v>
      </c>
      <c r="E2010" s="834" t="s">
        <v>1492</v>
      </c>
      <c r="F2010" s="832" t="s">
        <v>1463</v>
      </c>
      <c r="G2010" s="832" t="s">
        <v>1941</v>
      </c>
      <c r="H2010" s="832" t="s">
        <v>577</v>
      </c>
      <c r="I2010" s="832" t="s">
        <v>2515</v>
      </c>
      <c r="J2010" s="832" t="s">
        <v>608</v>
      </c>
      <c r="K2010" s="832" t="s">
        <v>2516</v>
      </c>
      <c r="L2010" s="835">
        <v>108.44</v>
      </c>
      <c r="M2010" s="835">
        <v>216.88</v>
      </c>
      <c r="N2010" s="832">
        <v>2</v>
      </c>
      <c r="O2010" s="836">
        <v>1.5</v>
      </c>
      <c r="P2010" s="835">
        <v>216.88</v>
      </c>
      <c r="Q2010" s="837">
        <v>1</v>
      </c>
      <c r="R2010" s="832">
        <v>2</v>
      </c>
      <c r="S2010" s="837">
        <v>1</v>
      </c>
      <c r="T2010" s="836">
        <v>1.5</v>
      </c>
      <c r="U2010" s="838">
        <v>1</v>
      </c>
    </row>
    <row r="2011" spans="1:21" ht="14.4" customHeight="1" x14ac:dyDescent="0.3">
      <c r="A2011" s="831">
        <v>13</v>
      </c>
      <c r="B2011" s="832" t="s">
        <v>1462</v>
      </c>
      <c r="C2011" s="832" t="s">
        <v>1472</v>
      </c>
      <c r="D2011" s="833" t="s">
        <v>2868</v>
      </c>
      <c r="E2011" s="834" t="s">
        <v>1492</v>
      </c>
      <c r="F2011" s="832" t="s">
        <v>1463</v>
      </c>
      <c r="G2011" s="832" t="s">
        <v>1941</v>
      </c>
      <c r="H2011" s="832" t="s">
        <v>577</v>
      </c>
      <c r="I2011" s="832" t="s">
        <v>1942</v>
      </c>
      <c r="J2011" s="832" t="s">
        <v>608</v>
      </c>
      <c r="K2011" s="832" t="s">
        <v>1943</v>
      </c>
      <c r="L2011" s="835">
        <v>52.61</v>
      </c>
      <c r="M2011" s="835">
        <v>52.61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13</v>
      </c>
      <c r="B2012" s="832" t="s">
        <v>1462</v>
      </c>
      <c r="C2012" s="832" t="s">
        <v>1472</v>
      </c>
      <c r="D2012" s="833" t="s">
        <v>2868</v>
      </c>
      <c r="E2012" s="834" t="s">
        <v>1492</v>
      </c>
      <c r="F2012" s="832" t="s">
        <v>1463</v>
      </c>
      <c r="G2012" s="832" t="s">
        <v>1682</v>
      </c>
      <c r="H2012" s="832" t="s">
        <v>577</v>
      </c>
      <c r="I2012" s="832" t="s">
        <v>1683</v>
      </c>
      <c r="J2012" s="832" t="s">
        <v>1684</v>
      </c>
      <c r="K2012" s="832" t="s">
        <v>1685</v>
      </c>
      <c r="L2012" s="835">
        <v>87.67</v>
      </c>
      <c r="M2012" s="835">
        <v>87.67</v>
      </c>
      <c r="N2012" s="832">
        <v>1</v>
      </c>
      <c r="O2012" s="836">
        <v>0.5</v>
      </c>
      <c r="P2012" s="835">
        <v>87.67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13</v>
      </c>
      <c r="B2013" s="832" t="s">
        <v>1462</v>
      </c>
      <c r="C2013" s="832" t="s">
        <v>1472</v>
      </c>
      <c r="D2013" s="833" t="s">
        <v>2868</v>
      </c>
      <c r="E2013" s="834" t="s">
        <v>1492</v>
      </c>
      <c r="F2013" s="832" t="s">
        <v>1463</v>
      </c>
      <c r="G2013" s="832" t="s">
        <v>1818</v>
      </c>
      <c r="H2013" s="832" t="s">
        <v>577</v>
      </c>
      <c r="I2013" s="832" t="s">
        <v>2072</v>
      </c>
      <c r="J2013" s="832" t="s">
        <v>675</v>
      </c>
      <c r="K2013" s="832" t="s">
        <v>2073</v>
      </c>
      <c r="L2013" s="835">
        <v>0</v>
      </c>
      <c r="M2013" s="835">
        <v>0</v>
      </c>
      <c r="N2013" s="832">
        <v>4</v>
      </c>
      <c r="O2013" s="836">
        <v>3</v>
      </c>
      <c r="P2013" s="835">
        <v>0</v>
      </c>
      <c r="Q2013" s="837"/>
      <c r="R2013" s="832">
        <v>2</v>
      </c>
      <c r="S2013" s="837">
        <v>0.5</v>
      </c>
      <c r="T2013" s="836">
        <v>1.5</v>
      </c>
      <c r="U2013" s="838">
        <v>0.5</v>
      </c>
    </row>
    <row r="2014" spans="1:21" ht="14.4" customHeight="1" x14ac:dyDescent="0.3">
      <c r="A2014" s="831">
        <v>13</v>
      </c>
      <c r="B2014" s="832" t="s">
        <v>1462</v>
      </c>
      <c r="C2014" s="832" t="s">
        <v>1472</v>
      </c>
      <c r="D2014" s="833" t="s">
        <v>2868</v>
      </c>
      <c r="E2014" s="834" t="s">
        <v>1492</v>
      </c>
      <c r="F2014" s="832" t="s">
        <v>1463</v>
      </c>
      <c r="G2014" s="832" t="s">
        <v>1818</v>
      </c>
      <c r="H2014" s="832" t="s">
        <v>577</v>
      </c>
      <c r="I2014" s="832" t="s">
        <v>1819</v>
      </c>
      <c r="J2014" s="832" t="s">
        <v>675</v>
      </c>
      <c r="K2014" s="832" t="s">
        <v>1820</v>
      </c>
      <c r="L2014" s="835">
        <v>0</v>
      </c>
      <c r="M2014" s="835">
        <v>0</v>
      </c>
      <c r="N2014" s="832">
        <v>7</v>
      </c>
      <c r="O2014" s="836">
        <v>4.5</v>
      </c>
      <c r="P2014" s="835">
        <v>0</v>
      </c>
      <c r="Q2014" s="837"/>
      <c r="R2014" s="832">
        <v>6</v>
      </c>
      <c r="S2014" s="837">
        <v>0.8571428571428571</v>
      </c>
      <c r="T2014" s="836">
        <v>4</v>
      </c>
      <c r="U2014" s="838">
        <v>0.88888888888888884</v>
      </c>
    </row>
    <row r="2015" spans="1:21" ht="14.4" customHeight="1" x14ac:dyDescent="0.3">
      <c r="A2015" s="831">
        <v>13</v>
      </c>
      <c r="B2015" s="832" t="s">
        <v>1462</v>
      </c>
      <c r="C2015" s="832" t="s">
        <v>1472</v>
      </c>
      <c r="D2015" s="833" t="s">
        <v>2868</v>
      </c>
      <c r="E2015" s="834" t="s">
        <v>1492</v>
      </c>
      <c r="F2015" s="832" t="s">
        <v>1463</v>
      </c>
      <c r="G2015" s="832" t="s">
        <v>1694</v>
      </c>
      <c r="H2015" s="832" t="s">
        <v>577</v>
      </c>
      <c r="I2015" s="832" t="s">
        <v>1962</v>
      </c>
      <c r="J2015" s="832" t="s">
        <v>1696</v>
      </c>
      <c r="K2015" s="832" t="s">
        <v>1963</v>
      </c>
      <c r="L2015" s="835">
        <v>42.54</v>
      </c>
      <c r="M2015" s="835">
        <v>85.08</v>
      </c>
      <c r="N2015" s="832">
        <v>2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13</v>
      </c>
      <c r="B2016" s="832" t="s">
        <v>1462</v>
      </c>
      <c r="C2016" s="832" t="s">
        <v>1472</v>
      </c>
      <c r="D2016" s="833" t="s">
        <v>2868</v>
      </c>
      <c r="E2016" s="834" t="s">
        <v>1492</v>
      </c>
      <c r="F2016" s="832" t="s">
        <v>1463</v>
      </c>
      <c r="G2016" s="832" t="s">
        <v>2288</v>
      </c>
      <c r="H2016" s="832" t="s">
        <v>577</v>
      </c>
      <c r="I2016" s="832" t="s">
        <v>2390</v>
      </c>
      <c r="J2016" s="832" t="s">
        <v>1083</v>
      </c>
      <c r="K2016" s="832" t="s">
        <v>2291</v>
      </c>
      <c r="L2016" s="835">
        <v>61.97</v>
      </c>
      <c r="M2016" s="835">
        <v>61.97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13</v>
      </c>
      <c r="B2017" s="832" t="s">
        <v>1462</v>
      </c>
      <c r="C2017" s="832" t="s">
        <v>1472</v>
      </c>
      <c r="D2017" s="833" t="s">
        <v>2868</v>
      </c>
      <c r="E2017" s="834" t="s">
        <v>1492</v>
      </c>
      <c r="F2017" s="832" t="s">
        <v>1463</v>
      </c>
      <c r="G2017" s="832" t="s">
        <v>1701</v>
      </c>
      <c r="H2017" s="832" t="s">
        <v>577</v>
      </c>
      <c r="I2017" s="832" t="s">
        <v>2628</v>
      </c>
      <c r="J2017" s="832" t="s">
        <v>964</v>
      </c>
      <c r="K2017" s="832" t="s">
        <v>2629</v>
      </c>
      <c r="L2017" s="835">
        <v>300.68</v>
      </c>
      <c r="M2017" s="835">
        <v>300.68</v>
      </c>
      <c r="N2017" s="832">
        <v>1</v>
      </c>
      <c r="O2017" s="836">
        <v>0.5</v>
      </c>
      <c r="P2017" s="835">
        <v>300.68</v>
      </c>
      <c r="Q2017" s="837">
        <v>1</v>
      </c>
      <c r="R2017" s="832">
        <v>1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13</v>
      </c>
      <c r="B2018" s="832" t="s">
        <v>1462</v>
      </c>
      <c r="C2018" s="832" t="s">
        <v>1472</v>
      </c>
      <c r="D2018" s="833" t="s">
        <v>2868</v>
      </c>
      <c r="E2018" s="834" t="s">
        <v>1492</v>
      </c>
      <c r="F2018" s="832" t="s">
        <v>1463</v>
      </c>
      <c r="G2018" s="832" t="s">
        <v>1701</v>
      </c>
      <c r="H2018" s="832" t="s">
        <v>577</v>
      </c>
      <c r="I2018" s="832" t="s">
        <v>1702</v>
      </c>
      <c r="J2018" s="832" t="s">
        <v>1703</v>
      </c>
      <c r="K2018" s="832" t="s">
        <v>1704</v>
      </c>
      <c r="L2018" s="835">
        <v>300.68</v>
      </c>
      <c r="M2018" s="835">
        <v>300.68</v>
      </c>
      <c r="N2018" s="832">
        <v>1</v>
      </c>
      <c r="O2018" s="836">
        <v>0.5</v>
      </c>
      <c r="P2018" s="835">
        <v>300.68</v>
      </c>
      <c r="Q2018" s="837">
        <v>1</v>
      </c>
      <c r="R2018" s="832">
        <v>1</v>
      </c>
      <c r="S2018" s="837">
        <v>1</v>
      </c>
      <c r="T2018" s="836">
        <v>0.5</v>
      </c>
      <c r="U2018" s="838">
        <v>1</v>
      </c>
    </row>
    <row r="2019" spans="1:21" ht="14.4" customHeight="1" x14ac:dyDescent="0.3">
      <c r="A2019" s="831">
        <v>13</v>
      </c>
      <c r="B2019" s="832" t="s">
        <v>1462</v>
      </c>
      <c r="C2019" s="832" t="s">
        <v>1472</v>
      </c>
      <c r="D2019" s="833" t="s">
        <v>2868</v>
      </c>
      <c r="E2019" s="834" t="s">
        <v>1492</v>
      </c>
      <c r="F2019" s="832" t="s">
        <v>1463</v>
      </c>
      <c r="G2019" s="832" t="s">
        <v>1714</v>
      </c>
      <c r="H2019" s="832" t="s">
        <v>612</v>
      </c>
      <c r="I2019" s="832" t="s">
        <v>1308</v>
      </c>
      <c r="J2019" s="832" t="s">
        <v>1029</v>
      </c>
      <c r="K2019" s="832" t="s">
        <v>1309</v>
      </c>
      <c r="L2019" s="835">
        <v>154.36000000000001</v>
      </c>
      <c r="M2019" s="835">
        <v>8181.0799999999981</v>
      </c>
      <c r="N2019" s="832">
        <v>53</v>
      </c>
      <c r="O2019" s="836">
        <v>51</v>
      </c>
      <c r="P2019" s="835">
        <v>6174.3999999999978</v>
      </c>
      <c r="Q2019" s="837">
        <v>0.75471698113207542</v>
      </c>
      <c r="R2019" s="832">
        <v>40</v>
      </c>
      <c r="S2019" s="837">
        <v>0.75471698113207553</v>
      </c>
      <c r="T2019" s="836">
        <v>38.5</v>
      </c>
      <c r="U2019" s="838">
        <v>0.75490196078431371</v>
      </c>
    </row>
    <row r="2020" spans="1:21" ht="14.4" customHeight="1" x14ac:dyDescent="0.3">
      <c r="A2020" s="831">
        <v>13</v>
      </c>
      <c r="B2020" s="832" t="s">
        <v>1462</v>
      </c>
      <c r="C2020" s="832" t="s">
        <v>1472</v>
      </c>
      <c r="D2020" s="833" t="s">
        <v>2868</v>
      </c>
      <c r="E2020" s="834" t="s">
        <v>1492</v>
      </c>
      <c r="F2020" s="832" t="s">
        <v>1463</v>
      </c>
      <c r="G2020" s="832" t="s">
        <v>1714</v>
      </c>
      <c r="H2020" s="832" t="s">
        <v>612</v>
      </c>
      <c r="I2020" s="832" t="s">
        <v>2226</v>
      </c>
      <c r="J2020" s="832" t="s">
        <v>2227</v>
      </c>
      <c r="K2020" s="832" t="s">
        <v>2228</v>
      </c>
      <c r="L2020" s="835">
        <v>111.22</v>
      </c>
      <c r="M2020" s="835">
        <v>111.22</v>
      </c>
      <c r="N2020" s="832">
        <v>1</v>
      </c>
      <c r="O2020" s="836">
        <v>1</v>
      </c>
      <c r="P2020" s="835">
        <v>111.22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13</v>
      </c>
      <c r="B2021" s="832" t="s">
        <v>1462</v>
      </c>
      <c r="C2021" s="832" t="s">
        <v>1472</v>
      </c>
      <c r="D2021" s="833" t="s">
        <v>2868</v>
      </c>
      <c r="E2021" s="834" t="s">
        <v>1492</v>
      </c>
      <c r="F2021" s="832" t="s">
        <v>1463</v>
      </c>
      <c r="G2021" s="832" t="s">
        <v>1714</v>
      </c>
      <c r="H2021" s="832" t="s">
        <v>612</v>
      </c>
      <c r="I2021" s="832" t="s">
        <v>1721</v>
      </c>
      <c r="J2021" s="832" t="s">
        <v>1722</v>
      </c>
      <c r="K2021" s="832" t="s">
        <v>1723</v>
      </c>
      <c r="L2021" s="835">
        <v>149.52000000000001</v>
      </c>
      <c r="M2021" s="835">
        <v>747.6</v>
      </c>
      <c r="N2021" s="832">
        <v>5</v>
      </c>
      <c r="O2021" s="836">
        <v>4.5</v>
      </c>
      <c r="P2021" s="835">
        <v>747.6</v>
      </c>
      <c r="Q2021" s="837">
        <v>1</v>
      </c>
      <c r="R2021" s="832">
        <v>5</v>
      </c>
      <c r="S2021" s="837">
        <v>1</v>
      </c>
      <c r="T2021" s="836">
        <v>4.5</v>
      </c>
      <c r="U2021" s="838">
        <v>1</v>
      </c>
    </row>
    <row r="2022" spans="1:21" ht="14.4" customHeight="1" x14ac:dyDescent="0.3">
      <c r="A2022" s="831">
        <v>13</v>
      </c>
      <c r="B2022" s="832" t="s">
        <v>1462</v>
      </c>
      <c r="C2022" s="832" t="s">
        <v>1472</v>
      </c>
      <c r="D2022" s="833" t="s">
        <v>2868</v>
      </c>
      <c r="E2022" s="834" t="s">
        <v>1492</v>
      </c>
      <c r="F2022" s="832" t="s">
        <v>1463</v>
      </c>
      <c r="G2022" s="832" t="s">
        <v>1714</v>
      </c>
      <c r="H2022" s="832" t="s">
        <v>612</v>
      </c>
      <c r="I2022" s="832" t="s">
        <v>1724</v>
      </c>
      <c r="J2022" s="832" t="s">
        <v>1725</v>
      </c>
      <c r="K2022" s="832" t="s">
        <v>1726</v>
      </c>
      <c r="L2022" s="835">
        <v>75.73</v>
      </c>
      <c r="M2022" s="835">
        <v>1438.8700000000001</v>
      </c>
      <c r="N2022" s="832">
        <v>19</v>
      </c>
      <c r="O2022" s="836">
        <v>14.5</v>
      </c>
      <c r="P2022" s="835">
        <v>1060.22</v>
      </c>
      <c r="Q2022" s="837">
        <v>0.73684210526315785</v>
      </c>
      <c r="R2022" s="832">
        <v>14</v>
      </c>
      <c r="S2022" s="837">
        <v>0.73684210526315785</v>
      </c>
      <c r="T2022" s="836">
        <v>10.5</v>
      </c>
      <c r="U2022" s="838">
        <v>0.72413793103448276</v>
      </c>
    </row>
    <row r="2023" spans="1:21" ht="14.4" customHeight="1" x14ac:dyDescent="0.3">
      <c r="A2023" s="831">
        <v>13</v>
      </c>
      <c r="B2023" s="832" t="s">
        <v>1462</v>
      </c>
      <c r="C2023" s="832" t="s">
        <v>1472</v>
      </c>
      <c r="D2023" s="833" t="s">
        <v>2868</v>
      </c>
      <c r="E2023" s="834" t="s">
        <v>1492</v>
      </c>
      <c r="F2023" s="832" t="s">
        <v>1463</v>
      </c>
      <c r="G2023" s="832" t="s">
        <v>1714</v>
      </c>
      <c r="H2023" s="832" t="s">
        <v>612</v>
      </c>
      <c r="I2023" s="832" t="s">
        <v>1306</v>
      </c>
      <c r="J2023" s="832" t="s">
        <v>1029</v>
      </c>
      <c r="K2023" s="832" t="s">
        <v>1307</v>
      </c>
      <c r="L2023" s="835">
        <v>225.06</v>
      </c>
      <c r="M2023" s="835">
        <v>675.18000000000006</v>
      </c>
      <c r="N2023" s="832">
        <v>3</v>
      </c>
      <c r="O2023" s="836">
        <v>2.5</v>
      </c>
      <c r="P2023" s="835">
        <v>675.18000000000006</v>
      </c>
      <c r="Q2023" s="837">
        <v>1</v>
      </c>
      <c r="R2023" s="832">
        <v>3</v>
      </c>
      <c r="S2023" s="837">
        <v>1</v>
      </c>
      <c r="T2023" s="836">
        <v>2.5</v>
      </c>
      <c r="U2023" s="838">
        <v>1</v>
      </c>
    </row>
    <row r="2024" spans="1:21" ht="14.4" customHeight="1" x14ac:dyDescent="0.3">
      <c r="A2024" s="831">
        <v>13</v>
      </c>
      <c r="B2024" s="832" t="s">
        <v>1462</v>
      </c>
      <c r="C2024" s="832" t="s">
        <v>1472</v>
      </c>
      <c r="D2024" s="833" t="s">
        <v>2868</v>
      </c>
      <c r="E2024" s="834" t="s">
        <v>1492</v>
      </c>
      <c r="F2024" s="832" t="s">
        <v>1463</v>
      </c>
      <c r="G2024" s="832" t="s">
        <v>1714</v>
      </c>
      <c r="H2024" s="832" t="s">
        <v>577</v>
      </c>
      <c r="I2024" s="832" t="s">
        <v>2297</v>
      </c>
      <c r="J2024" s="832" t="s">
        <v>1029</v>
      </c>
      <c r="K2024" s="832" t="s">
        <v>1309</v>
      </c>
      <c r="L2024" s="835">
        <v>154.36000000000001</v>
      </c>
      <c r="M2024" s="835">
        <v>154.36000000000001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13</v>
      </c>
      <c r="B2025" s="832" t="s">
        <v>1462</v>
      </c>
      <c r="C2025" s="832" t="s">
        <v>1472</v>
      </c>
      <c r="D2025" s="833" t="s">
        <v>2868</v>
      </c>
      <c r="E2025" s="834" t="s">
        <v>1499</v>
      </c>
      <c r="F2025" s="832" t="s">
        <v>1463</v>
      </c>
      <c r="G2025" s="832" t="s">
        <v>1501</v>
      </c>
      <c r="H2025" s="832" t="s">
        <v>577</v>
      </c>
      <c r="I2025" s="832" t="s">
        <v>1502</v>
      </c>
      <c r="J2025" s="832" t="s">
        <v>1503</v>
      </c>
      <c r="K2025" s="832" t="s">
        <v>1504</v>
      </c>
      <c r="L2025" s="835">
        <v>57.76</v>
      </c>
      <c r="M2025" s="835">
        <v>57.76</v>
      </c>
      <c r="N2025" s="832">
        <v>1</v>
      </c>
      <c r="O2025" s="836">
        <v>1</v>
      </c>
      <c r="P2025" s="835">
        <v>57.76</v>
      </c>
      <c r="Q2025" s="837">
        <v>1</v>
      </c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13</v>
      </c>
      <c r="B2026" s="832" t="s">
        <v>1462</v>
      </c>
      <c r="C2026" s="832" t="s">
        <v>1472</v>
      </c>
      <c r="D2026" s="833" t="s">
        <v>2868</v>
      </c>
      <c r="E2026" s="834" t="s">
        <v>1499</v>
      </c>
      <c r="F2026" s="832" t="s">
        <v>1463</v>
      </c>
      <c r="G2026" s="832" t="s">
        <v>1520</v>
      </c>
      <c r="H2026" s="832" t="s">
        <v>577</v>
      </c>
      <c r="I2026" s="832" t="s">
        <v>1521</v>
      </c>
      <c r="J2026" s="832" t="s">
        <v>1522</v>
      </c>
      <c r="K2026" s="832" t="s">
        <v>1523</v>
      </c>
      <c r="L2026" s="835">
        <v>36.76</v>
      </c>
      <c r="M2026" s="835">
        <v>110.28</v>
      </c>
      <c r="N2026" s="832">
        <v>3</v>
      </c>
      <c r="O2026" s="836">
        <v>2</v>
      </c>
      <c r="P2026" s="835">
        <v>110.28</v>
      </c>
      <c r="Q2026" s="837">
        <v>1</v>
      </c>
      <c r="R2026" s="832">
        <v>3</v>
      </c>
      <c r="S2026" s="837">
        <v>1</v>
      </c>
      <c r="T2026" s="836">
        <v>2</v>
      </c>
      <c r="U2026" s="838">
        <v>1</v>
      </c>
    </row>
    <row r="2027" spans="1:21" ht="14.4" customHeight="1" x14ac:dyDescent="0.3">
      <c r="A2027" s="831">
        <v>13</v>
      </c>
      <c r="B2027" s="832" t="s">
        <v>1462</v>
      </c>
      <c r="C2027" s="832" t="s">
        <v>1472</v>
      </c>
      <c r="D2027" s="833" t="s">
        <v>2868</v>
      </c>
      <c r="E2027" s="834" t="s">
        <v>1499</v>
      </c>
      <c r="F2027" s="832" t="s">
        <v>1463</v>
      </c>
      <c r="G2027" s="832" t="s">
        <v>1524</v>
      </c>
      <c r="H2027" s="832" t="s">
        <v>612</v>
      </c>
      <c r="I2027" s="832" t="s">
        <v>1528</v>
      </c>
      <c r="J2027" s="832" t="s">
        <v>1526</v>
      </c>
      <c r="K2027" s="832" t="s">
        <v>1407</v>
      </c>
      <c r="L2027" s="835">
        <v>129.75</v>
      </c>
      <c r="M2027" s="835">
        <v>1038</v>
      </c>
      <c r="N2027" s="832">
        <v>8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13</v>
      </c>
      <c r="B2028" s="832" t="s">
        <v>1462</v>
      </c>
      <c r="C2028" s="832" t="s">
        <v>1472</v>
      </c>
      <c r="D2028" s="833" t="s">
        <v>2868</v>
      </c>
      <c r="E2028" s="834" t="s">
        <v>1499</v>
      </c>
      <c r="F2028" s="832" t="s">
        <v>1463</v>
      </c>
      <c r="G2028" s="832" t="s">
        <v>1524</v>
      </c>
      <c r="H2028" s="832" t="s">
        <v>577</v>
      </c>
      <c r="I2028" s="832" t="s">
        <v>1531</v>
      </c>
      <c r="J2028" s="832" t="s">
        <v>1532</v>
      </c>
      <c r="K2028" s="832" t="s">
        <v>1405</v>
      </c>
      <c r="L2028" s="835">
        <v>155.69999999999999</v>
      </c>
      <c r="M2028" s="835">
        <v>2179.8000000000002</v>
      </c>
      <c r="N2028" s="832">
        <v>14</v>
      </c>
      <c r="O2028" s="836">
        <v>2</v>
      </c>
      <c r="P2028" s="835">
        <v>1868.4</v>
      </c>
      <c r="Q2028" s="837">
        <v>0.8571428571428571</v>
      </c>
      <c r="R2028" s="832">
        <v>12</v>
      </c>
      <c r="S2028" s="837">
        <v>0.8571428571428571</v>
      </c>
      <c r="T2028" s="836">
        <v>1.5</v>
      </c>
      <c r="U2028" s="838">
        <v>0.75</v>
      </c>
    </row>
    <row r="2029" spans="1:21" ht="14.4" customHeight="1" x14ac:dyDescent="0.3">
      <c r="A2029" s="831">
        <v>13</v>
      </c>
      <c r="B2029" s="832" t="s">
        <v>1462</v>
      </c>
      <c r="C2029" s="832" t="s">
        <v>1472</v>
      </c>
      <c r="D2029" s="833" t="s">
        <v>2868</v>
      </c>
      <c r="E2029" s="834" t="s">
        <v>1499</v>
      </c>
      <c r="F2029" s="832" t="s">
        <v>1463</v>
      </c>
      <c r="G2029" s="832" t="s">
        <v>1524</v>
      </c>
      <c r="H2029" s="832" t="s">
        <v>577</v>
      </c>
      <c r="I2029" s="832" t="s">
        <v>1533</v>
      </c>
      <c r="J2029" s="832" t="s">
        <v>640</v>
      </c>
      <c r="K2029" s="832" t="s">
        <v>1407</v>
      </c>
      <c r="L2029" s="835">
        <v>129.75</v>
      </c>
      <c r="M2029" s="835">
        <v>648.75</v>
      </c>
      <c r="N2029" s="832">
        <v>5</v>
      </c>
      <c r="O2029" s="836">
        <v>1.5</v>
      </c>
      <c r="P2029" s="835">
        <v>648.75</v>
      </c>
      <c r="Q2029" s="837">
        <v>1</v>
      </c>
      <c r="R2029" s="832">
        <v>5</v>
      </c>
      <c r="S2029" s="837">
        <v>1</v>
      </c>
      <c r="T2029" s="836">
        <v>1.5</v>
      </c>
      <c r="U2029" s="838">
        <v>1</v>
      </c>
    </row>
    <row r="2030" spans="1:21" ht="14.4" customHeight="1" x14ac:dyDescent="0.3">
      <c r="A2030" s="831">
        <v>13</v>
      </c>
      <c r="B2030" s="832" t="s">
        <v>1462</v>
      </c>
      <c r="C2030" s="832" t="s">
        <v>1472</v>
      </c>
      <c r="D2030" s="833" t="s">
        <v>2868</v>
      </c>
      <c r="E2030" s="834" t="s">
        <v>1499</v>
      </c>
      <c r="F2030" s="832" t="s">
        <v>1463</v>
      </c>
      <c r="G2030" s="832" t="s">
        <v>1546</v>
      </c>
      <c r="H2030" s="832" t="s">
        <v>577</v>
      </c>
      <c r="I2030" s="832" t="s">
        <v>1739</v>
      </c>
      <c r="J2030" s="832" t="s">
        <v>1740</v>
      </c>
      <c r="K2030" s="832" t="s">
        <v>1044</v>
      </c>
      <c r="L2030" s="835">
        <v>170.52</v>
      </c>
      <c r="M2030" s="835">
        <v>2046.24</v>
      </c>
      <c r="N2030" s="832">
        <v>12</v>
      </c>
      <c r="O2030" s="836">
        <v>3.5</v>
      </c>
      <c r="P2030" s="835">
        <v>1875.72</v>
      </c>
      <c r="Q2030" s="837">
        <v>0.91666666666666663</v>
      </c>
      <c r="R2030" s="832">
        <v>11</v>
      </c>
      <c r="S2030" s="837">
        <v>0.91666666666666663</v>
      </c>
      <c r="T2030" s="836">
        <v>3</v>
      </c>
      <c r="U2030" s="838">
        <v>0.8571428571428571</v>
      </c>
    </row>
    <row r="2031" spans="1:21" ht="14.4" customHeight="1" x14ac:dyDescent="0.3">
      <c r="A2031" s="831">
        <v>13</v>
      </c>
      <c r="B2031" s="832" t="s">
        <v>1462</v>
      </c>
      <c r="C2031" s="832" t="s">
        <v>1472</v>
      </c>
      <c r="D2031" s="833" t="s">
        <v>2868</v>
      </c>
      <c r="E2031" s="834" t="s">
        <v>1499</v>
      </c>
      <c r="F2031" s="832" t="s">
        <v>1463</v>
      </c>
      <c r="G2031" s="832" t="s">
        <v>1546</v>
      </c>
      <c r="H2031" s="832" t="s">
        <v>577</v>
      </c>
      <c r="I2031" s="832" t="s">
        <v>1547</v>
      </c>
      <c r="J2031" s="832" t="s">
        <v>1548</v>
      </c>
      <c r="K2031" s="832" t="s">
        <v>1549</v>
      </c>
      <c r="L2031" s="835">
        <v>102.31</v>
      </c>
      <c r="M2031" s="835">
        <v>102.31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13</v>
      </c>
      <c r="B2032" s="832" t="s">
        <v>1462</v>
      </c>
      <c r="C2032" s="832" t="s">
        <v>1472</v>
      </c>
      <c r="D2032" s="833" t="s">
        <v>2868</v>
      </c>
      <c r="E2032" s="834" t="s">
        <v>1499</v>
      </c>
      <c r="F2032" s="832" t="s">
        <v>1463</v>
      </c>
      <c r="G2032" s="832" t="s">
        <v>1550</v>
      </c>
      <c r="H2032" s="832" t="s">
        <v>577</v>
      </c>
      <c r="I2032" s="832" t="s">
        <v>2162</v>
      </c>
      <c r="J2032" s="832" t="s">
        <v>1552</v>
      </c>
      <c r="K2032" s="832" t="s">
        <v>1646</v>
      </c>
      <c r="L2032" s="835">
        <v>238.72</v>
      </c>
      <c r="M2032" s="835">
        <v>238.72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13</v>
      </c>
      <c r="B2033" s="832" t="s">
        <v>1462</v>
      </c>
      <c r="C2033" s="832" t="s">
        <v>1472</v>
      </c>
      <c r="D2033" s="833" t="s">
        <v>2868</v>
      </c>
      <c r="E2033" s="834" t="s">
        <v>1499</v>
      </c>
      <c r="F2033" s="832" t="s">
        <v>1463</v>
      </c>
      <c r="G2033" s="832" t="s">
        <v>1550</v>
      </c>
      <c r="H2033" s="832" t="s">
        <v>612</v>
      </c>
      <c r="I2033" s="832" t="s">
        <v>1315</v>
      </c>
      <c r="J2033" s="832" t="s">
        <v>1316</v>
      </c>
      <c r="K2033" s="832" t="s">
        <v>1044</v>
      </c>
      <c r="L2033" s="835">
        <v>170.52</v>
      </c>
      <c r="M2033" s="835">
        <v>1023.1200000000001</v>
      </c>
      <c r="N2033" s="832">
        <v>6</v>
      </c>
      <c r="O2033" s="836">
        <v>1.5</v>
      </c>
      <c r="P2033" s="835">
        <v>682.08</v>
      </c>
      <c r="Q2033" s="837">
        <v>0.66666666666666663</v>
      </c>
      <c r="R2033" s="832">
        <v>4</v>
      </c>
      <c r="S2033" s="837">
        <v>0.66666666666666663</v>
      </c>
      <c r="T2033" s="836">
        <v>1</v>
      </c>
      <c r="U2033" s="838">
        <v>0.66666666666666663</v>
      </c>
    </row>
    <row r="2034" spans="1:21" ht="14.4" customHeight="1" x14ac:dyDescent="0.3">
      <c r="A2034" s="831">
        <v>13</v>
      </c>
      <c r="B2034" s="832" t="s">
        <v>1462</v>
      </c>
      <c r="C2034" s="832" t="s">
        <v>1472</v>
      </c>
      <c r="D2034" s="833" t="s">
        <v>2868</v>
      </c>
      <c r="E2034" s="834" t="s">
        <v>1499</v>
      </c>
      <c r="F2034" s="832" t="s">
        <v>1463</v>
      </c>
      <c r="G2034" s="832" t="s">
        <v>1550</v>
      </c>
      <c r="H2034" s="832" t="s">
        <v>612</v>
      </c>
      <c r="I2034" s="832" t="s">
        <v>1874</v>
      </c>
      <c r="J2034" s="832" t="s">
        <v>1316</v>
      </c>
      <c r="K2034" s="832" t="s">
        <v>1875</v>
      </c>
      <c r="L2034" s="835">
        <v>272.83</v>
      </c>
      <c r="M2034" s="835">
        <v>9003.39</v>
      </c>
      <c r="N2034" s="832">
        <v>33</v>
      </c>
      <c r="O2034" s="836">
        <v>25</v>
      </c>
      <c r="P2034" s="835">
        <v>6547.9199999999992</v>
      </c>
      <c r="Q2034" s="837">
        <v>0.72727272727272718</v>
      </c>
      <c r="R2034" s="832">
        <v>24</v>
      </c>
      <c r="S2034" s="837">
        <v>0.72727272727272729</v>
      </c>
      <c r="T2034" s="836">
        <v>18</v>
      </c>
      <c r="U2034" s="838">
        <v>0.72</v>
      </c>
    </row>
    <row r="2035" spans="1:21" ht="14.4" customHeight="1" x14ac:dyDescent="0.3">
      <c r="A2035" s="831">
        <v>13</v>
      </c>
      <c r="B2035" s="832" t="s">
        <v>1462</v>
      </c>
      <c r="C2035" s="832" t="s">
        <v>1472</v>
      </c>
      <c r="D2035" s="833" t="s">
        <v>2868</v>
      </c>
      <c r="E2035" s="834" t="s">
        <v>1499</v>
      </c>
      <c r="F2035" s="832" t="s">
        <v>1463</v>
      </c>
      <c r="G2035" s="832" t="s">
        <v>1559</v>
      </c>
      <c r="H2035" s="832" t="s">
        <v>612</v>
      </c>
      <c r="I2035" s="832" t="s">
        <v>1560</v>
      </c>
      <c r="J2035" s="832" t="s">
        <v>996</v>
      </c>
      <c r="K2035" s="832" t="s">
        <v>1561</v>
      </c>
      <c r="L2035" s="835">
        <v>0</v>
      </c>
      <c r="M2035" s="835">
        <v>0</v>
      </c>
      <c r="N2035" s="832">
        <v>88</v>
      </c>
      <c r="O2035" s="836">
        <v>55</v>
      </c>
      <c r="P2035" s="835">
        <v>0</v>
      </c>
      <c r="Q2035" s="837"/>
      <c r="R2035" s="832">
        <v>57</v>
      </c>
      <c r="S2035" s="837">
        <v>0.64772727272727271</v>
      </c>
      <c r="T2035" s="836">
        <v>31.5</v>
      </c>
      <c r="U2035" s="838">
        <v>0.57272727272727275</v>
      </c>
    </row>
    <row r="2036" spans="1:21" ht="14.4" customHeight="1" x14ac:dyDescent="0.3">
      <c r="A2036" s="831">
        <v>13</v>
      </c>
      <c r="B2036" s="832" t="s">
        <v>1462</v>
      </c>
      <c r="C2036" s="832" t="s">
        <v>1472</v>
      </c>
      <c r="D2036" s="833" t="s">
        <v>2868</v>
      </c>
      <c r="E2036" s="834" t="s">
        <v>1499</v>
      </c>
      <c r="F2036" s="832" t="s">
        <v>1463</v>
      </c>
      <c r="G2036" s="832" t="s">
        <v>1559</v>
      </c>
      <c r="H2036" s="832" t="s">
        <v>612</v>
      </c>
      <c r="I2036" s="832" t="s">
        <v>1426</v>
      </c>
      <c r="J2036" s="832" t="s">
        <v>996</v>
      </c>
      <c r="K2036" s="832" t="s">
        <v>1427</v>
      </c>
      <c r="L2036" s="835">
        <v>58.77</v>
      </c>
      <c r="M2036" s="835">
        <v>117.54</v>
      </c>
      <c r="N2036" s="832">
        <v>2</v>
      </c>
      <c r="O2036" s="836">
        <v>1.5</v>
      </c>
      <c r="P2036" s="835">
        <v>117.54</v>
      </c>
      <c r="Q2036" s="837">
        <v>1</v>
      </c>
      <c r="R2036" s="832">
        <v>2</v>
      </c>
      <c r="S2036" s="837">
        <v>1</v>
      </c>
      <c r="T2036" s="836">
        <v>1.5</v>
      </c>
      <c r="U2036" s="838">
        <v>1</v>
      </c>
    </row>
    <row r="2037" spans="1:21" ht="14.4" customHeight="1" x14ac:dyDescent="0.3">
      <c r="A2037" s="831">
        <v>13</v>
      </c>
      <c r="B2037" s="832" t="s">
        <v>1462</v>
      </c>
      <c r="C2037" s="832" t="s">
        <v>1472</v>
      </c>
      <c r="D2037" s="833" t="s">
        <v>2868</v>
      </c>
      <c r="E2037" s="834" t="s">
        <v>1499</v>
      </c>
      <c r="F2037" s="832" t="s">
        <v>1463</v>
      </c>
      <c r="G2037" s="832" t="s">
        <v>1559</v>
      </c>
      <c r="H2037" s="832" t="s">
        <v>612</v>
      </c>
      <c r="I2037" s="832" t="s">
        <v>1428</v>
      </c>
      <c r="J2037" s="832" t="s">
        <v>996</v>
      </c>
      <c r="K2037" s="832" t="s">
        <v>1429</v>
      </c>
      <c r="L2037" s="835">
        <v>176.32</v>
      </c>
      <c r="M2037" s="835">
        <v>352.64</v>
      </c>
      <c r="N2037" s="832">
        <v>2</v>
      </c>
      <c r="O2037" s="836">
        <v>0.5</v>
      </c>
      <c r="P2037" s="835">
        <v>352.64</v>
      </c>
      <c r="Q2037" s="837">
        <v>1</v>
      </c>
      <c r="R2037" s="832">
        <v>2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13</v>
      </c>
      <c r="B2038" s="832" t="s">
        <v>1462</v>
      </c>
      <c r="C2038" s="832" t="s">
        <v>1472</v>
      </c>
      <c r="D2038" s="833" t="s">
        <v>2868</v>
      </c>
      <c r="E2038" s="834" t="s">
        <v>1499</v>
      </c>
      <c r="F2038" s="832" t="s">
        <v>1463</v>
      </c>
      <c r="G2038" s="832" t="s">
        <v>1566</v>
      </c>
      <c r="H2038" s="832" t="s">
        <v>577</v>
      </c>
      <c r="I2038" s="832" t="s">
        <v>1567</v>
      </c>
      <c r="J2038" s="832" t="s">
        <v>1568</v>
      </c>
      <c r="K2038" s="832" t="s">
        <v>674</v>
      </c>
      <c r="L2038" s="835">
        <v>75.819999999999993</v>
      </c>
      <c r="M2038" s="835">
        <v>379.09999999999997</v>
      </c>
      <c r="N2038" s="832">
        <v>5</v>
      </c>
      <c r="O2038" s="836">
        <v>4</v>
      </c>
      <c r="P2038" s="835">
        <v>379.09999999999997</v>
      </c>
      <c r="Q2038" s="837">
        <v>1</v>
      </c>
      <c r="R2038" s="832">
        <v>5</v>
      </c>
      <c r="S2038" s="837">
        <v>1</v>
      </c>
      <c r="T2038" s="836">
        <v>4</v>
      </c>
      <c r="U2038" s="838">
        <v>1</v>
      </c>
    </row>
    <row r="2039" spans="1:21" ht="14.4" customHeight="1" x14ac:dyDescent="0.3">
      <c r="A2039" s="831">
        <v>13</v>
      </c>
      <c r="B2039" s="832" t="s">
        <v>1462</v>
      </c>
      <c r="C2039" s="832" t="s">
        <v>1472</v>
      </c>
      <c r="D2039" s="833" t="s">
        <v>2868</v>
      </c>
      <c r="E2039" s="834" t="s">
        <v>1499</v>
      </c>
      <c r="F2039" s="832" t="s">
        <v>1463</v>
      </c>
      <c r="G2039" s="832" t="s">
        <v>1566</v>
      </c>
      <c r="H2039" s="832" t="s">
        <v>577</v>
      </c>
      <c r="I2039" s="832" t="s">
        <v>1569</v>
      </c>
      <c r="J2039" s="832" t="s">
        <v>1568</v>
      </c>
      <c r="K2039" s="832" t="s">
        <v>1044</v>
      </c>
      <c r="L2039" s="835">
        <v>78.33</v>
      </c>
      <c r="M2039" s="835">
        <v>469.98</v>
      </c>
      <c r="N2039" s="832">
        <v>6</v>
      </c>
      <c r="O2039" s="836">
        <v>1.5</v>
      </c>
      <c r="P2039" s="835">
        <v>469.98</v>
      </c>
      <c r="Q2039" s="837">
        <v>1</v>
      </c>
      <c r="R2039" s="832">
        <v>6</v>
      </c>
      <c r="S2039" s="837">
        <v>1</v>
      </c>
      <c r="T2039" s="836">
        <v>1.5</v>
      </c>
      <c r="U2039" s="838">
        <v>1</v>
      </c>
    </row>
    <row r="2040" spans="1:21" ht="14.4" customHeight="1" x14ac:dyDescent="0.3">
      <c r="A2040" s="831">
        <v>13</v>
      </c>
      <c r="B2040" s="832" t="s">
        <v>1462</v>
      </c>
      <c r="C2040" s="832" t="s">
        <v>1472</v>
      </c>
      <c r="D2040" s="833" t="s">
        <v>2868</v>
      </c>
      <c r="E2040" s="834" t="s">
        <v>1499</v>
      </c>
      <c r="F2040" s="832" t="s">
        <v>1463</v>
      </c>
      <c r="G2040" s="832" t="s">
        <v>1573</v>
      </c>
      <c r="H2040" s="832" t="s">
        <v>612</v>
      </c>
      <c r="I2040" s="832" t="s">
        <v>1574</v>
      </c>
      <c r="J2040" s="832" t="s">
        <v>1575</v>
      </c>
      <c r="K2040" s="832" t="s">
        <v>1576</v>
      </c>
      <c r="L2040" s="835">
        <v>19.59</v>
      </c>
      <c r="M2040" s="835">
        <v>176.31</v>
      </c>
      <c r="N2040" s="832">
        <v>9</v>
      </c>
      <c r="O2040" s="836">
        <v>6.5</v>
      </c>
      <c r="P2040" s="835">
        <v>156.72</v>
      </c>
      <c r="Q2040" s="837">
        <v>0.88888888888888884</v>
      </c>
      <c r="R2040" s="832">
        <v>8</v>
      </c>
      <c r="S2040" s="837">
        <v>0.88888888888888884</v>
      </c>
      <c r="T2040" s="836">
        <v>6</v>
      </c>
      <c r="U2040" s="838">
        <v>0.92307692307692313</v>
      </c>
    </row>
    <row r="2041" spans="1:21" ht="14.4" customHeight="1" x14ac:dyDescent="0.3">
      <c r="A2041" s="831">
        <v>13</v>
      </c>
      <c r="B2041" s="832" t="s">
        <v>1462</v>
      </c>
      <c r="C2041" s="832" t="s">
        <v>1472</v>
      </c>
      <c r="D2041" s="833" t="s">
        <v>2868</v>
      </c>
      <c r="E2041" s="834" t="s">
        <v>1499</v>
      </c>
      <c r="F2041" s="832" t="s">
        <v>1463</v>
      </c>
      <c r="G2041" s="832" t="s">
        <v>1573</v>
      </c>
      <c r="H2041" s="832" t="s">
        <v>612</v>
      </c>
      <c r="I2041" s="832" t="s">
        <v>1577</v>
      </c>
      <c r="J2041" s="832" t="s">
        <v>1575</v>
      </c>
      <c r="K2041" s="832" t="s">
        <v>1244</v>
      </c>
      <c r="L2041" s="835">
        <v>58.77</v>
      </c>
      <c r="M2041" s="835">
        <v>58.77</v>
      </c>
      <c r="N2041" s="832">
        <v>1</v>
      </c>
      <c r="O2041" s="836">
        <v>1</v>
      </c>
      <c r="P2041" s="835">
        <v>58.77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13</v>
      </c>
      <c r="B2042" s="832" t="s">
        <v>1462</v>
      </c>
      <c r="C2042" s="832" t="s">
        <v>1472</v>
      </c>
      <c r="D2042" s="833" t="s">
        <v>2868</v>
      </c>
      <c r="E2042" s="834" t="s">
        <v>1499</v>
      </c>
      <c r="F2042" s="832" t="s">
        <v>1463</v>
      </c>
      <c r="G2042" s="832" t="s">
        <v>1573</v>
      </c>
      <c r="H2042" s="832" t="s">
        <v>612</v>
      </c>
      <c r="I2042" s="832" t="s">
        <v>1580</v>
      </c>
      <c r="J2042" s="832" t="s">
        <v>1575</v>
      </c>
      <c r="K2042" s="832" t="s">
        <v>1581</v>
      </c>
      <c r="L2042" s="835">
        <v>176.32</v>
      </c>
      <c r="M2042" s="835">
        <v>352.64</v>
      </c>
      <c r="N2042" s="832">
        <v>2</v>
      </c>
      <c r="O2042" s="836">
        <v>0.5</v>
      </c>
      <c r="P2042" s="835">
        <v>352.64</v>
      </c>
      <c r="Q2042" s="837">
        <v>1</v>
      </c>
      <c r="R2042" s="832">
        <v>2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13</v>
      </c>
      <c r="B2043" s="832" t="s">
        <v>1462</v>
      </c>
      <c r="C2043" s="832" t="s">
        <v>1472</v>
      </c>
      <c r="D2043" s="833" t="s">
        <v>2868</v>
      </c>
      <c r="E2043" s="834" t="s">
        <v>1499</v>
      </c>
      <c r="F2043" s="832" t="s">
        <v>1463</v>
      </c>
      <c r="G2043" s="832" t="s">
        <v>1573</v>
      </c>
      <c r="H2043" s="832" t="s">
        <v>577</v>
      </c>
      <c r="I2043" s="832" t="s">
        <v>1582</v>
      </c>
      <c r="J2043" s="832" t="s">
        <v>1583</v>
      </c>
      <c r="K2043" s="832" t="s">
        <v>1584</v>
      </c>
      <c r="L2043" s="835">
        <v>29.39</v>
      </c>
      <c r="M2043" s="835">
        <v>352.67999999999995</v>
      </c>
      <c r="N2043" s="832">
        <v>12</v>
      </c>
      <c r="O2043" s="836">
        <v>9.5</v>
      </c>
      <c r="P2043" s="835">
        <v>235.11999999999995</v>
      </c>
      <c r="Q2043" s="837">
        <v>0.66666666666666663</v>
      </c>
      <c r="R2043" s="832">
        <v>8</v>
      </c>
      <c r="S2043" s="837">
        <v>0.66666666666666663</v>
      </c>
      <c r="T2043" s="836">
        <v>6</v>
      </c>
      <c r="U2043" s="838">
        <v>0.63157894736842102</v>
      </c>
    </row>
    <row r="2044" spans="1:21" ht="14.4" customHeight="1" x14ac:dyDescent="0.3">
      <c r="A2044" s="831">
        <v>13</v>
      </c>
      <c r="B2044" s="832" t="s">
        <v>1462</v>
      </c>
      <c r="C2044" s="832" t="s">
        <v>1472</v>
      </c>
      <c r="D2044" s="833" t="s">
        <v>2868</v>
      </c>
      <c r="E2044" s="834" t="s">
        <v>1499</v>
      </c>
      <c r="F2044" s="832" t="s">
        <v>1463</v>
      </c>
      <c r="G2044" s="832" t="s">
        <v>1573</v>
      </c>
      <c r="H2044" s="832" t="s">
        <v>577</v>
      </c>
      <c r="I2044" s="832" t="s">
        <v>1752</v>
      </c>
      <c r="J2044" s="832" t="s">
        <v>1583</v>
      </c>
      <c r="K2044" s="832" t="s">
        <v>1753</v>
      </c>
      <c r="L2044" s="835">
        <v>58.77</v>
      </c>
      <c r="M2044" s="835">
        <v>58.77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13</v>
      </c>
      <c r="B2045" s="832" t="s">
        <v>1462</v>
      </c>
      <c r="C2045" s="832" t="s">
        <v>1472</v>
      </c>
      <c r="D2045" s="833" t="s">
        <v>2868</v>
      </c>
      <c r="E2045" s="834" t="s">
        <v>1499</v>
      </c>
      <c r="F2045" s="832" t="s">
        <v>1463</v>
      </c>
      <c r="G2045" s="832" t="s">
        <v>1573</v>
      </c>
      <c r="H2045" s="832" t="s">
        <v>577</v>
      </c>
      <c r="I2045" s="832" t="s">
        <v>1585</v>
      </c>
      <c r="J2045" s="832" t="s">
        <v>1583</v>
      </c>
      <c r="K2045" s="832" t="s">
        <v>1586</v>
      </c>
      <c r="L2045" s="835">
        <v>11.75</v>
      </c>
      <c r="M2045" s="835">
        <v>646.25</v>
      </c>
      <c r="N2045" s="832">
        <v>55</v>
      </c>
      <c r="O2045" s="836">
        <v>38</v>
      </c>
      <c r="P2045" s="835">
        <v>517</v>
      </c>
      <c r="Q2045" s="837">
        <v>0.8</v>
      </c>
      <c r="R2045" s="832">
        <v>44</v>
      </c>
      <c r="S2045" s="837">
        <v>0.8</v>
      </c>
      <c r="T2045" s="836">
        <v>29.5</v>
      </c>
      <c r="U2045" s="838">
        <v>0.77631578947368418</v>
      </c>
    </row>
    <row r="2046" spans="1:21" ht="14.4" customHeight="1" x14ac:dyDescent="0.3">
      <c r="A2046" s="831">
        <v>13</v>
      </c>
      <c r="B2046" s="832" t="s">
        <v>1462</v>
      </c>
      <c r="C2046" s="832" t="s">
        <v>1472</v>
      </c>
      <c r="D2046" s="833" t="s">
        <v>2868</v>
      </c>
      <c r="E2046" s="834" t="s">
        <v>1499</v>
      </c>
      <c r="F2046" s="832" t="s">
        <v>1463</v>
      </c>
      <c r="G2046" s="832" t="s">
        <v>1573</v>
      </c>
      <c r="H2046" s="832" t="s">
        <v>577</v>
      </c>
      <c r="I2046" s="832" t="s">
        <v>1587</v>
      </c>
      <c r="J2046" s="832" t="s">
        <v>1583</v>
      </c>
      <c r="K2046" s="832" t="s">
        <v>1588</v>
      </c>
      <c r="L2046" s="835">
        <v>23.51</v>
      </c>
      <c r="M2046" s="835">
        <v>23.51</v>
      </c>
      <c r="N2046" s="832">
        <v>1</v>
      </c>
      <c r="O2046" s="836">
        <v>1</v>
      </c>
      <c r="P2046" s="835">
        <v>23.51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13</v>
      </c>
      <c r="B2047" s="832" t="s">
        <v>1462</v>
      </c>
      <c r="C2047" s="832" t="s">
        <v>1472</v>
      </c>
      <c r="D2047" s="833" t="s">
        <v>2868</v>
      </c>
      <c r="E2047" s="834" t="s">
        <v>1499</v>
      </c>
      <c r="F2047" s="832" t="s">
        <v>1463</v>
      </c>
      <c r="G2047" s="832" t="s">
        <v>1589</v>
      </c>
      <c r="H2047" s="832" t="s">
        <v>577</v>
      </c>
      <c r="I2047" s="832" t="s">
        <v>1590</v>
      </c>
      <c r="J2047" s="832" t="s">
        <v>1591</v>
      </c>
      <c r="K2047" s="832" t="s">
        <v>1592</v>
      </c>
      <c r="L2047" s="835">
        <v>0</v>
      </c>
      <c r="M2047" s="835">
        <v>0</v>
      </c>
      <c r="N2047" s="832">
        <v>22</v>
      </c>
      <c r="O2047" s="836">
        <v>18.5</v>
      </c>
      <c r="P2047" s="835">
        <v>0</v>
      </c>
      <c r="Q2047" s="837"/>
      <c r="R2047" s="832">
        <v>17</v>
      </c>
      <c r="S2047" s="837">
        <v>0.77272727272727271</v>
      </c>
      <c r="T2047" s="836">
        <v>13.5</v>
      </c>
      <c r="U2047" s="838">
        <v>0.72972972972972971</v>
      </c>
    </row>
    <row r="2048" spans="1:21" ht="14.4" customHeight="1" x14ac:dyDescent="0.3">
      <c r="A2048" s="831">
        <v>13</v>
      </c>
      <c r="B2048" s="832" t="s">
        <v>1462</v>
      </c>
      <c r="C2048" s="832" t="s">
        <v>1472</v>
      </c>
      <c r="D2048" s="833" t="s">
        <v>2868</v>
      </c>
      <c r="E2048" s="834" t="s">
        <v>1499</v>
      </c>
      <c r="F2048" s="832" t="s">
        <v>1463</v>
      </c>
      <c r="G2048" s="832" t="s">
        <v>1589</v>
      </c>
      <c r="H2048" s="832" t="s">
        <v>577</v>
      </c>
      <c r="I2048" s="832" t="s">
        <v>1593</v>
      </c>
      <c r="J2048" s="832" t="s">
        <v>852</v>
      </c>
      <c r="K2048" s="832" t="s">
        <v>639</v>
      </c>
      <c r="L2048" s="835">
        <v>42.05</v>
      </c>
      <c r="M2048" s="835">
        <v>210.25</v>
      </c>
      <c r="N2048" s="832">
        <v>5</v>
      </c>
      <c r="O2048" s="836">
        <v>4</v>
      </c>
      <c r="P2048" s="835">
        <v>168.2</v>
      </c>
      <c r="Q2048" s="837">
        <v>0.79999999999999993</v>
      </c>
      <c r="R2048" s="832">
        <v>4</v>
      </c>
      <c r="S2048" s="837">
        <v>0.8</v>
      </c>
      <c r="T2048" s="836">
        <v>3</v>
      </c>
      <c r="U2048" s="838">
        <v>0.75</v>
      </c>
    </row>
    <row r="2049" spans="1:21" ht="14.4" customHeight="1" x14ac:dyDescent="0.3">
      <c r="A2049" s="831">
        <v>13</v>
      </c>
      <c r="B2049" s="832" t="s">
        <v>1462</v>
      </c>
      <c r="C2049" s="832" t="s">
        <v>1472</v>
      </c>
      <c r="D2049" s="833" t="s">
        <v>2868</v>
      </c>
      <c r="E2049" s="834" t="s">
        <v>1499</v>
      </c>
      <c r="F2049" s="832" t="s">
        <v>1463</v>
      </c>
      <c r="G2049" s="832" t="s">
        <v>1589</v>
      </c>
      <c r="H2049" s="832" t="s">
        <v>577</v>
      </c>
      <c r="I2049" s="832" t="s">
        <v>2167</v>
      </c>
      <c r="J2049" s="832" t="s">
        <v>852</v>
      </c>
      <c r="K2049" s="832" t="s">
        <v>853</v>
      </c>
      <c r="L2049" s="835">
        <v>42.05</v>
      </c>
      <c r="M2049" s="835">
        <v>42.05</v>
      </c>
      <c r="N2049" s="832">
        <v>1</v>
      </c>
      <c r="O2049" s="836">
        <v>0.5</v>
      </c>
      <c r="P2049" s="835">
        <v>42.05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13</v>
      </c>
      <c r="B2050" s="832" t="s">
        <v>1462</v>
      </c>
      <c r="C2050" s="832" t="s">
        <v>1472</v>
      </c>
      <c r="D2050" s="833" t="s">
        <v>2868</v>
      </c>
      <c r="E2050" s="834" t="s">
        <v>1499</v>
      </c>
      <c r="F2050" s="832" t="s">
        <v>1463</v>
      </c>
      <c r="G2050" s="832" t="s">
        <v>1599</v>
      </c>
      <c r="H2050" s="832" t="s">
        <v>577</v>
      </c>
      <c r="I2050" s="832" t="s">
        <v>2857</v>
      </c>
      <c r="J2050" s="832" t="s">
        <v>1601</v>
      </c>
      <c r="K2050" s="832" t="s">
        <v>2858</v>
      </c>
      <c r="L2050" s="835">
        <v>93.49</v>
      </c>
      <c r="M2050" s="835">
        <v>186.98</v>
      </c>
      <c r="N2050" s="832">
        <v>2</v>
      </c>
      <c r="O2050" s="836">
        <v>0.5</v>
      </c>
      <c r="P2050" s="835">
        <v>186.98</v>
      </c>
      <c r="Q2050" s="837">
        <v>1</v>
      </c>
      <c r="R2050" s="832">
        <v>2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13</v>
      </c>
      <c r="B2051" s="832" t="s">
        <v>1462</v>
      </c>
      <c r="C2051" s="832" t="s">
        <v>1472</v>
      </c>
      <c r="D2051" s="833" t="s">
        <v>2868</v>
      </c>
      <c r="E2051" s="834" t="s">
        <v>1499</v>
      </c>
      <c r="F2051" s="832" t="s">
        <v>1463</v>
      </c>
      <c r="G2051" s="832" t="s">
        <v>1599</v>
      </c>
      <c r="H2051" s="832" t="s">
        <v>577</v>
      </c>
      <c r="I2051" s="832" t="s">
        <v>2596</v>
      </c>
      <c r="J2051" s="832" t="s">
        <v>2597</v>
      </c>
      <c r="K2051" s="832" t="s">
        <v>2598</v>
      </c>
      <c r="L2051" s="835">
        <v>46.75</v>
      </c>
      <c r="M2051" s="835">
        <v>93.5</v>
      </c>
      <c r="N2051" s="832">
        <v>2</v>
      </c>
      <c r="O2051" s="836">
        <v>1</v>
      </c>
      <c r="P2051" s="835">
        <v>93.5</v>
      </c>
      <c r="Q2051" s="837">
        <v>1</v>
      </c>
      <c r="R2051" s="832">
        <v>2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13</v>
      </c>
      <c r="B2052" s="832" t="s">
        <v>1462</v>
      </c>
      <c r="C2052" s="832" t="s">
        <v>1472</v>
      </c>
      <c r="D2052" s="833" t="s">
        <v>2868</v>
      </c>
      <c r="E2052" s="834" t="s">
        <v>1499</v>
      </c>
      <c r="F2052" s="832" t="s">
        <v>1463</v>
      </c>
      <c r="G2052" s="832" t="s">
        <v>1599</v>
      </c>
      <c r="H2052" s="832" t="s">
        <v>577</v>
      </c>
      <c r="I2052" s="832" t="s">
        <v>1600</v>
      </c>
      <c r="J2052" s="832" t="s">
        <v>1601</v>
      </c>
      <c r="K2052" s="832" t="s">
        <v>1602</v>
      </c>
      <c r="L2052" s="835">
        <v>186.99</v>
      </c>
      <c r="M2052" s="835">
        <v>186.99</v>
      </c>
      <c r="N2052" s="832">
        <v>1</v>
      </c>
      <c r="O2052" s="836">
        <v>0.5</v>
      </c>
      <c r="P2052" s="835">
        <v>186.99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13</v>
      </c>
      <c r="B2053" s="832" t="s">
        <v>1462</v>
      </c>
      <c r="C2053" s="832" t="s">
        <v>1472</v>
      </c>
      <c r="D2053" s="833" t="s">
        <v>2868</v>
      </c>
      <c r="E2053" s="834" t="s">
        <v>1499</v>
      </c>
      <c r="F2053" s="832" t="s">
        <v>1463</v>
      </c>
      <c r="G2053" s="832" t="s">
        <v>1603</v>
      </c>
      <c r="H2053" s="832" t="s">
        <v>577</v>
      </c>
      <c r="I2053" s="832" t="s">
        <v>1607</v>
      </c>
      <c r="J2053" s="832" t="s">
        <v>1605</v>
      </c>
      <c r="K2053" s="832" t="s">
        <v>1608</v>
      </c>
      <c r="L2053" s="835">
        <v>159.16999999999999</v>
      </c>
      <c r="M2053" s="835">
        <v>6366.8000000000011</v>
      </c>
      <c r="N2053" s="832">
        <v>40</v>
      </c>
      <c r="O2053" s="836">
        <v>25</v>
      </c>
      <c r="P2053" s="835">
        <v>5411.7800000000016</v>
      </c>
      <c r="Q2053" s="837">
        <v>0.85000000000000009</v>
      </c>
      <c r="R2053" s="832">
        <v>34</v>
      </c>
      <c r="S2053" s="837">
        <v>0.85</v>
      </c>
      <c r="T2053" s="836">
        <v>22</v>
      </c>
      <c r="U2053" s="838">
        <v>0.88</v>
      </c>
    </row>
    <row r="2054" spans="1:21" ht="14.4" customHeight="1" x14ac:dyDescent="0.3">
      <c r="A2054" s="831">
        <v>13</v>
      </c>
      <c r="B2054" s="832" t="s">
        <v>1462</v>
      </c>
      <c r="C2054" s="832" t="s">
        <v>1472</v>
      </c>
      <c r="D2054" s="833" t="s">
        <v>2868</v>
      </c>
      <c r="E2054" s="834" t="s">
        <v>1499</v>
      </c>
      <c r="F2054" s="832" t="s">
        <v>1463</v>
      </c>
      <c r="G2054" s="832" t="s">
        <v>1614</v>
      </c>
      <c r="H2054" s="832" t="s">
        <v>577</v>
      </c>
      <c r="I2054" s="832" t="s">
        <v>2355</v>
      </c>
      <c r="J2054" s="832" t="s">
        <v>2356</v>
      </c>
      <c r="K2054" s="832" t="s">
        <v>2357</v>
      </c>
      <c r="L2054" s="835">
        <v>46.99</v>
      </c>
      <c r="M2054" s="835">
        <v>46.99</v>
      </c>
      <c r="N2054" s="832">
        <v>1</v>
      </c>
      <c r="O2054" s="836">
        <v>1</v>
      </c>
      <c r="P2054" s="835">
        <v>46.99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13</v>
      </c>
      <c r="B2055" s="832" t="s">
        <v>1462</v>
      </c>
      <c r="C2055" s="832" t="s">
        <v>1472</v>
      </c>
      <c r="D2055" s="833" t="s">
        <v>2868</v>
      </c>
      <c r="E2055" s="834" t="s">
        <v>1499</v>
      </c>
      <c r="F2055" s="832" t="s">
        <v>1463</v>
      </c>
      <c r="G2055" s="832" t="s">
        <v>1625</v>
      </c>
      <c r="H2055" s="832" t="s">
        <v>577</v>
      </c>
      <c r="I2055" s="832" t="s">
        <v>1626</v>
      </c>
      <c r="J2055" s="832" t="s">
        <v>1627</v>
      </c>
      <c r="K2055" s="832" t="s">
        <v>1628</v>
      </c>
      <c r="L2055" s="835">
        <v>121.07</v>
      </c>
      <c r="M2055" s="835">
        <v>121.07</v>
      </c>
      <c r="N2055" s="832">
        <v>1</v>
      </c>
      <c r="O2055" s="836">
        <v>1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13</v>
      </c>
      <c r="B2056" s="832" t="s">
        <v>1462</v>
      </c>
      <c r="C2056" s="832" t="s">
        <v>1472</v>
      </c>
      <c r="D2056" s="833" t="s">
        <v>2868</v>
      </c>
      <c r="E2056" s="834" t="s">
        <v>1499</v>
      </c>
      <c r="F2056" s="832" t="s">
        <v>1463</v>
      </c>
      <c r="G2056" s="832" t="s">
        <v>1637</v>
      </c>
      <c r="H2056" s="832" t="s">
        <v>577</v>
      </c>
      <c r="I2056" s="832" t="s">
        <v>1638</v>
      </c>
      <c r="J2056" s="832" t="s">
        <v>1058</v>
      </c>
      <c r="K2056" s="832" t="s">
        <v>1639</v>
      </c>
      <c r="L2056" s="835">
        <v>48.09</v>
      </c>
      <c r="M2056" s="835">
        <v>192.36</v>
      </c>
      <c r="N2056" s="832">
        <v>4</v>
      </c>
      <c r="O2056" s="836">
        <v>3.5</v>
      </c>
      <c r="P2056" s="835">
        <v>144.27000000000001</v>
      </c>
      <c r="Q2056" s="837">
        <v>0.75</v>
      </c>
      <c r="R2056" s="832">
        <v>3</v>
      </c>
      <c r="S2056" s="837">
        <v>0.75</v>
      </c>
      <c r="T2056" s="836">
        <v>2.5</v>
      </c>
      <c r="U2056" s="838">
        <v>0.7142857142857143</v>
      </c>
    </row>
    <row r="2057" spans="1:21" ht="14.4" customHeight="1" x14ac:dyDescent="0.3">
      <c r="A2057" s="831">
        <v>13</v>
      </c>
      <c r="B2057" s="832" t="s">
        <v>1462</v>
      </c>
      <c r="C2057" s="832" t="s">
        <v>1472</v>
      </c>
      <c r="D2057" s="833" t="s">
        <v>2868</v>
      </c>
      <c r="E2057" s="834" t="s">
        <v>1499</v>
      </c>
      <c r="F2057" s="832" t="s">
        <v>1463</v>
      </c>
      <c r="G2057" s="832" t="s">
        <v>1637</v>
      </c>
      <c r="H2057" s="832" t="s">
        <v>577</v>
      </c>
      <c r="I2057" s="832" t="s">
        <v>1642</v>
      </c>
      <c r="J2057" s="832" t="s">
        <v>1077</v>
      </c>
      <c r="K2057" s="832" t="s">
        <v>1643</v>
      </c>
      <c r="L2057" s="835">
        <v>89.91</v>
      </c>
      <c r="M2057" s="835">
        <v>269.73</v>
      </c>
      <c r="N2057" s="832">
        <v>3</v>
      </c>
      <c r="O2057" s="836">
        <v>1.5</v>
      </c>
      <c r="P2057" s="835">
        <v>269.73</v>
      </c>
      <c r="Q2057" s="837">
        <v>1</v>
      </c>
      <c r="R2057" s="832">
        <v>3</v>
      </c>
      <c r="S2057" s="837">
        <v>1</v>
      </c>
      <c r="T2057" s="836">
        <v>1.5</v>
      </c>
      <c r="U2057" s="838">
        <v>1</v>
      </c>
    </row>
    <row r="2058" spans="1:21" ht="14.4" customHeight="1" x14ac:dyDescent="0.3">
      <c r="A2058" s="831">
        <v>13</v>
      </c>
      <c r="B2058" s="832" t="s">
        <v>1462</v>
      </c>
      <c r="C2058" s="832" t="s">
        <v>1472</v>
      </c>
      <c r="D2058" s="833" t="s">
        <v>2868</v>
      </c>
      <c r="E2058" s="834" t="s">
        <v>1499</v>
      </c>
      <c r="F2058" s="832" t="s">
        <v>1463</v>
      </c>
      <c r="G2058" s="832" t="s">
        <v>1644</v>
      </c>
      <c r="H2058" s="832" t="s">
        <v>577</v>
      </c>
      <c r="I2058" s="832" t="s">
        <v>1645</v>
      </c>
      <c r="J2058" s="832" t="s">
        <v>1065</v>
      </c>
      <c r="K2058" s="832" t="s">
        <v>1646</v>
      </c>
      <c r="L2058" s="835">
        <v>98.75</v>
      </c>
      <c r="M2058" s="835">
        <v>296.25</v>
      </c>
      <c r="N2058" s="832">
        <v>3</v>
      </c>
      <c r="O2058" s="836">
        <v>1.5</v>
      </c>
      <c r="P2058" s="835">
        <v>197.5</v>
      </c>
      <c r="Q2058" s="837">
        <v>0.66666666666666663</v>
      </c>
      <c r="R2058" s="832">
        <v>2</v>
      </c>
      <c r="S2058" s="837">
        <v>0.66666666666666663</v>
      </c>
      <c r="T2058" s="836">
        <v>0.5</v>
      </c>
      <c r="U2058" s="838">
        <v>0.33333333333333331</v>
      </c>
    </row>
    <row r="2059" spans="1:21" ht="14.4" customHeight="1" x14ac:dyDescent="0.3">
      <c r="A2059" s="831">
        <v>13</v>
      </c>
      <c r="B2059" s="832" t="s">
        <v>1462</v>
      </c>
      <c r="C2059" s="832" t="s">
        <v>1472</v>
      </c>
      <c r="D2059" s="833" t="s">
        <v>2868</v>
      </c>
      <c r="E2059" s="834" t="s">
        <v>1499</v>
      </c>
      <c r="F2059" s="832" t="s">
        <v>1463</v>
      </c>
      <c r="G2059" s="832" t="s">
        <v>1644</v>
      </c>
      <c r="H2059" s="832" t="s">
        <v>577</v>
      </c>
      <c r="I2059" s="832" t="s">
        <v>1647</v>
      </c>
      <c r="J2059" s="832" t="s">
        <v>1065</v>
      </c>
      <c r="K2059" s="832" t="s">
        <v>1646</v>
      </c>
      <c r="L2059" s="835">
        <v>98.75</v>
      </c>
      <c r="M2059" s="835">
        <v>592.5</v>
      </c>
      <c r="N2059" s="832">
        <v>6</v>
      </c>
      <c r="O2059" s="836">
        <v>1.5</v>
      </c>
      <c r="P2059" s="835">
        <v>592.5</v>
      </c>
      <c r="Q2059" s="837">
        <v>1</v>
      </c>
      <c r="R2059" s="832">
        <v>6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13</v>
      </c>
      <c r="B2060" s="832" t="s">
        <v>1462</v>
      </c>
      <c r="C2060" s="832" t="s">
        <v>1472</v>
      </c>
      <c r="D2060" s="833" t="s">
        <v>2868</v>
      </c>
      <c r="E2060" s="834" t="s">
        <v>1499</v>
      </c>
      <c r="F2060" s="832" t="s">
        <v>1463</v>
      </c>
      <c r="G2060" s="832" t="s">
        <v>1644</v>
      </c>
      <c r="H2060" s="832" t="s">
        <v>577</v>
      </c>
      <c r="I2060" s="832" t="s">
        <v>1898</v>
      </c>
      <c r="J2060" s="832" t="s">
        <v>1899</v>
      </c>
      <c r="K2060" s="832" t="s">
        <v>1646</v>
      </c>
      <c r="L2060" s="835">
        <v>111.72</v>
      </c>
      <c r="M2060" s="835">
        <v>1340.6399999999999</v>
      </c>
      <c r="N2060" s="832">
        <v>12</v>
      </c>
      <c r="O2060" s="836">
        <v>3</v>
      </c>
      <c r="P2060" s="835">
        <v>558.6</v>
      </c>
      <c r="Q2060" s="837">
        <v>0.41666666666666674</v>
      </c>
      <c r="R2060" s="832">
        <v>5</v>
      </c>
      <c r="S2060" s="837">
        <v>0.41666666666666669</v>
      </c>
      <c r="T2060" s="836">
        <v>2</v>
      </c>
      <c r="U2060" s="838">
        <v>0.66666666666666663</v>
      </c>
    </row>
    <row r="2061" spans="1:21" ht="14.4" customHeight="1" x14ac:dyDescent="0.3">
      <c r="A2061" s="831">
        <v>13</v>
      </c>
      <c r="B2061" s="832" t="s">
        <v>1462</v>
      </c>
      <c r="C2061" s="832" t="s">
        <v>1472</v>
      </c>
      <c r="D2061" s="833" t="s">
        <v>2868</v>
      </c>
      <c r="E2061" s="834" t="s">
        <v>1499</v>
      </c>
      <c r="F2061" s="832" t="s">
        <v>1463</v>
      </c>
      <c r="G2061" s="832" t="s">
        <v>1644</v>
      </c>
      <c r="H2061" s="832" t="s">
        <v>577</v>
      </c>
      <c r="I2061" s="832" t="s">
        <v>1898</v>
      </c>
      <c r="J2061" s="832" t="s">
        <v>1899</v>
      </c>
      <c r="K2061" s="832" t="s">
        <v>1646</v>
      </c>
      <c r="L2061" s="835">
        <v>98.75</v>
      </c>
      <c r="M2061" s="835">
        <v>592.5</v>
      </c>
      <c r="N2061" s="832">
        <v>6</v>
      </c>
      <c r="O2061" s="836">
        <v>1.5</v>
      </c>
      <c r="P2061" s="835">
        <v>197.5</v>
      </c>
      <c r="Q2061" s="837">
        <v>0.33333333333333331</v>
      </c>
      <c r="R2061" s="832">
        <v>2</v>
      </c>
      <c r="S2061" s="837">
        <v>0.33333333333333331</v>
      </c>
      <c r="T2061" s="836">
        <v>0.5</v>
      </c>
      <c r="U2061" s="838">
        <v>0.33333333333333331</v>
      </c>
    </row>
    <row r="2062" spans="1:21" ht="14.4" customHeight="1" x14ac:dyDescent="0.3">
      <c r="A2062" s="831">
        <v>13</v>
      </c>
      <c r="B2062" s="832" t="s">
        <v>1462</v>
      </c>
      <c r="C2062" s="832" t="s">
        <v>1472</v>
      </c>
      <c r="D2062" s="833" t="s">
        <v>2868</v>
      </c>
      <c r="E2062" s="834" t="s">
        <v>1499</v>
      </c>
      <c r="F2062" s="832" t="s">
        <v>1463</v>
      </c>
      <c r="G2062" s="832" t="s">
        <v>1644</v>
      </c>
      <c r="H2062" s="832" t="s">
        <v>577</v>
      </c>
      <c r="I2062" s="832" t="s">
        <v>2859</v>
      </c>
      <c r="J2062" s="832" t="s">
        <v>2860</v>
      </c>
      <c r="K2062" s="832" t="s">
        <v>1646</v>
      </c>
      <c r="L2062" s="835">
        <v>111.72</v>
      </c>
      <c r="M2062" s="835">
        <v>223.44</v>
      </c>
      <c r="N2062" s="832">
        <v>2</v>
      </c>
      <c r="O2062" s="836">
        <v>0.5</v>
      </c>
      <c r="P2062" s="835">
        <v>223.44</v>
      </c>
      <c r="Q2062" s="837">
        <v>1</v>
      </c>
      <c r="R2062" s="832">
        <v>2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13</v>
      </c>
      <c r="B2063" s="832" t="s">
        <v>1462</v>
      </c>
      <c r="C2063" s="832" t="s">
        <v>1472</v>
      </c>
      <c r="D2063" s="833" t="s">
        <v>2868</v>
      </c>
      <c r="E2063" s="834" t="s">
        <v>1499</v>
      </c>
      <c r="F2063" s="832" t="s">
        <v>1463</v>
      </c>
      <c r="G2063" s="832" t="s">
        <v>1788</v>
      </c>
      <c r="H2063" s="832" t="s">
        <v>577</v>
      </c>
      <c r="I2063" s="832" t="s">
        <v>2200</v>
      </c>
      <c r="J2063" s="832" t="s">
        <v>1790</v>
      </c>
      <c r="K2063" s="832" t="s">
        <v>2201</v>
      </c>
      <c r="L2063" s="835">
        <v>132.97999999999999</v>
      </c>
      <c r="M2063" s="835">
        <v>265.95999999999998</v>
      </c>
      <c r="N2063" s="832">
        <v>2</v>
      </c>
      <c r="O2063" s="836">
        <v>1</v>
      </c>
      <c r="P2063" s="835">
        <v>265.95999999999998</v>
      </c>
      <c r="Q2063" s="837">
        <v>1</v>
      </c>
      <c r="R2063" s="832">
        <v>2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13</v>
      </c>
      <c r="B2064" s="832" t="s">
        <v>1462</v>
      </c>
      <c r="C2064" s="832" t="s">
        <v>1472</v>
      </c>
      <c r="D2064" s="833" t="s">
        <v>2868</v>
      </c>
      <c r="E2064" s="834" t="s">
        <v>1499</v>
      </c>
      <c r="F2064" s="832" t="s">
        <v>1463</v>
      </c>
      <c r="G2064" s="832" t="s">
        <v>1648</v>
      </c>
      <c r="H2064" s="832" t="s">
        <v>577</v>
      </c>
      <c r="I2064" s="832" t="s">
        <v>1649</v>
      </c>
      <c r="J2064" s="832" t="s">
        <v>892</v>
      </c>
      <c r="K2064" s="832" t="s">
        <v>1650</v>
      </c>
      <c r="L2064" s="835">
        <v>147.85</v>
      </c>
      <c r="M2064" s="835">
        <v>8279.600000000004</v>
      </c>
      <c r="N2064" s="832">
        <v>56</v>
      </c>
      <c r="O2064" s="836">
        <v>33</v>
      </c>
      <c r="P2064" s="835">
        <v>6505.4000000000042</v>
      </c>
      <c r="Q2064" s="837">
        <v>0.78571428571428581</v>
      </c>
      <c r="R2064" s="832">
        <v>44</v>
      </c>
      <c r="S2064" s="837">
        <v>0.7857142857142857</v>
      </c>
      <c r="T2064" s="836">
        <v>26</v>
      </c>
      <c r="U2064" s="838">
        <v>0.78787878787878785</v>
      </c>
    </row>
    <row r="2065" spans="1:21" ht="14.4" customHeight="1" x14ac:dyDescent="0.3">
      <c r="A2065" s="831">
        <v>13</v>
      </c>
      <c r="B2065" s="832" t="s">
        <v>1462</v>
      </c>
      <c r="C2065" s="832" t="s">
        <v>1472</v>
      </c>
      <c r="D2065" s="833" t="s">
        <v>2868</v>
      </c>
      <c r="E2065" s="834" t="s">
        <v>1499</v>
      </c>
      <c r="F2065" s="832" t="s">
        <v>1463</v>
      </c>
      <c r="G2065" s="832" t="s">
        <v>1656</v>
      </c>
      <c r="H2065" s="832" t="s">
        <v>612</v>
      </c>
      <c r="I2065" s="832" t="s">
        <v>1413</v>
      </c>
      <c r="J2065" s="832" t="s">
        <v>1414</v>
      </c>
      <c r="K2065" s="832" t="s">
        <v>1415</v>
      </c>
      <c r="L2065" s="835">
        <v>141.25</v>
      </c>
      <c r="M2065" s="835">
        <v>4096.25</v>
      </c>
      <c r="N2065" s="832">
        <v>29</v>
      </c>
      <c r="O2065" s="836">
        <v>17</v>
      </c>
      <c r="P2065" s="835">
        <v>3390</v>
      </c>
      <c r="Q2065" s="837">
        <v>0.82758620689655171</v>
      </c>
      <c r="R2065" s="832">
        <v>24</v>
      </c>
      <c r="S2065" s="837">
        <v>0.82758620689655171</v>
      </c>
      <c r="T2065" s="836">
        <v>14</v>
      </c>
      <c r="U2065" s="838">
        <v>0.82352941176470584</v>
      </c>
    </row>
    <row r="2066" spans="1:21" ht="14.4" customHeight="1" x14ac:dyDescent="0.3">
      <c r="A2066" s="831">
        <v>13</v>
      </c>
      <c r="B2066" s="832" t="s">
        <v>1462</v>
      </c>
      <c r="C2066" s="832" t="s">
        <v>1472</v>
      </c>
      <c r="D2066" s="833" t="s">
        <v>2868</v>
      </c>
      <c r="E2066" s="834" t="s">
        <v>1499</v>
      </c>
      <c r="F2066" s="832" t="s">
        <v>1463</v>
      </c>
      <c r="G2066" s="832" t="s">
        <v>1656</v>
      </c>
      <c r="H2066" s="832" t="s">
        <v>577</v>
      </c>
      <c r="I2066" s="832" t="s">
        <v>2276</v>
      </c>
      <c r="J2066" s="832" t="s">
        <v>2277</v>
      </c>
      <c r="K2066" s="832" t="s">
        <v>1926</v>
      </c>
      <c r="L2066" s="835">
        <v>141.25</v>
      </c>
      <c r="M2066" s="835">
        <v>141.25</v>
      </c>
      <c r="N2066" s="832">
        <v>1</v>
      </c>
      <c r="O2066" s="836">
        <v>1</v>
      </c>
      <c r="P2066" s="835">
        <v>141.25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13</v>
      </c>
      <c r="B2067" s="832" t="s">
        <v>1462</v>
      </c>
      <c r="C2067" s="832" t="s">
        <v>1472</v>
      </c>
      <c r="D2067" s="833" t="s">
        <v>2868</v>
      </c>
      <c r="E2067" s="834" t="s">
        <v>1499</v>
      </c>
      <c r="F2067" s="832" t="s">
        <v>1463</v>
      </c>
      <c r="G2067" s="832" t="s">
        <v>1671</v>
      </c>
      <c r="H2067" s="832" t="s">
        <v>577</v>
      </c>
      <c r="I2067" s="832" t="s">
        <v>1811</v>
      </c>
      <c r="J2067" s="832" t="s">
        <v>770</v>
      </c>
      <c r="K2067" s="832" t="s">
        <v>1812</v>
      </c>
      <c r="L2067" s="835">
        <v>16.12</v>
      </c>
      <c r="M2067" s="835">
        <v>16.12</v>
      </c>
      <c r="N2067" s="832">
        <v>1</v>
      </c>
      <c r="O2067" s="836">
        <v>1</v>
      </c>
      <c r="P2067" s="835">
        <v>16.12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13</v>
      </c>
      <c r="B2068" s="832" t="s">
        <v>1462</v>
      </c>
      <c r="C2068" s="832" t="s">
        <v>1472</v>
      </c>
      <c r="D2068" s="833" t="s">
        <v>2868</v>
      </c>
      <c r="E2068" s="834" t="s">
        <v>1499</v>
      </c>
      <c r="F2068" s="832" t="s">
        <v>1463</v>
      </c>
      <c r="G2068" s="832" t="s">
        <v>1671</v>
      </c>
      <c r="H2068" s="832" t="s">
        <v>577</v>
      </c>
      <c r="I2068" s="832" t="s">
        <v>2279</v>
      </c>
      <c r="J2068" s="832" t="s">
        <v>770</v>
      </c>
      <c r="K2068" s="832" t="s">
        <v>1814</v>
      </c>
      <c r="L2068" s="835">
        <v>103.67</v>
      </c>
      <c r="M2068" s="835">
        <v>207.34</v>
      </c>
      <c r="N2068" s="832">
        <v>2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13</v>
      </c>
      <c r="B2069" s="832" t="s">
        <v>1462</v>
      </c>
      <c r="C2069" s="832" t="s">
        <v>1472</v>
      </c>
      <c r="D2069" s="833" t="s">
        <v>2868</v>
      </c>
      <c r="E2069" s="834" t="s">
        <v>1499</v>
      </c>
      <c r="F2069" s="832" t="s">
        <v>1463</v>
      </c>
      <c r="G2069" s="832" t="s">
        <v>1682</v>
      </c>
      <c r="H2069" s="832" t="s">
        <v>577</v>
      </c>
      <c r="I2069" s="832" t="s">
        <v>1683</v>
      </c>
      <c r="J2069" s="832" t="s">
        <v>1684</v>
      </c>
      <c r="K2069" s="832" t="s">
        <v>1685</v>
      </c>
      <c r="L2069" s="835">
        <v>87.67</v>
      </c>
      <c r="M2069" s="835">
        <v>263.01</v>
      </c>
      <c r="N2069" s="832">
        <v>3</v>
      </c>
      <c r="O2069" s="836">
        <v>1.5</v>
      </c>
      <c r="P2069" s="835">
        <v>263.01</v>
      </c>
      <c r="Q2069" s="837">
        <v>1</v>
      </c>
      <c r="R2069" s="832">
        <v>3</v>
      </c>
      <c r="S2069" s="837">
        <v>1</v>
      </c>
      <c r="T2069" s="836">
        <v>1.5</v>
      </c>
      <c r="U2069" s="838">
        <v>1</v>
      </c>
    </row>
    <row r="2070" spans="1:21" ht="14.4" customHeight="1" x14ac:dyDescent="0.3">
      <c r="A2070" s="831">
        <v>13</v>
      </c>
      <c r="B2070" s="832" t="s">
        <v>1462</v>
      </c>
      <c r="C2070" s="832" t="s">
        <v>1472</v>
      </c>
      <c r="D2070" s="833" t="s">
        <v>2868</v>
      </c>
      <c r="E2070" s="834" t="s">
        <v>1499</v>
      </c>
      <c r="F2070" s="832" t="s">
        <v>1463</v>
      </c>
      <c r="G2070" s="832" t="s">
        <v>1818</v>
      </c>
      <c r="H2070" s="832" t="s">
        <v>577</v>
      </c>
      <c r="I2070" s="832" t="s">
        <v>1819</v>
      </c>
      <c r="J2070" s="832" t="s">
        <v>675</v>
      </c>
      <c r="K2070" s="832" t="s">
        <v>1820</v>
      </c>
      <c r="L2070" s="835">
        <v>0</v>
      </c>
      <c r="M2070" s="835">
        <v>0</v>
      </c>
      <c r="N2070" s="832">
        <v>1</v>
      </c>
      <c r="O2070" s="836">
        <v>0.5</v>
      </c>
      <c r="P2070" s="835">
        <v>0</v>
      </c>
      <c r="Q2070" s="837"/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13</v>
      </c>
      <c r="B2071" s="832" t="s">
        <v>1462</v>
      </c>
      <c r="C2071" s="832" t="s">
        <v>1472</v>
      </c>
      <c r="D2071" s="833" t="s">
        <v>2868</v>
      </c>
      <c r="E2071" s="834" t="s">
        <v>1499</v>
      </c>
      <c r="F2071" s="832" t="s">
        <v>1463</v>
      </c>
      <c r="G2071" s="832" t="s">
        <v>1961</v>
      </c>
      <c r="H2071" s="832" t="s">
        <v>612</v>
      </c>
      <c r="I2071" s="832" t="s">
        <v>1359</v>
      </c>
      <c r="J2071" s="832" t="s">
        <v>881</v>
      </c>
      <c r="K2071" s="832" t="s">
        <v>1360</v>
      </c>
      <c r="L2071" s="835">
        <v>0</v>
      </c>
      <c r="M2071" s="835">
        <v>0</v>
      </c>
      <c r="N2071" s="832">
        <v>2</v>
      </c>
      <c r="O2071" s="836">
        <v>1.5</v>
      </c>
      <c r="P2071" s="835">
        <v>0</v>
      </c>
      <c r="Q2071" s="837"/>
      <c r="R2071" s="832">
        <v>1</v>
      </c>
      <c r="S2071" s="837">
        <v>0.5</v>
      </c>
      <c r="T2071" s="836">
        <v>1</v>
      </c>
      <c r="U2071" s="838">
        <v>0.66666666666666663</v>
      </c>
    </row>
    <row r="2072" spans="1:21" ht="14.4" customHeight="1" x14ac:dyDescent="0.3">
      <c r="A2072" s="831">
        <v>13</v>
      </c>
      <c r="B2072" s="832" t="s">
        <v>1462</v>
      </c>
      <c r="C2072" s="832" t="s">
        <v>1472</v>
      </c>
      <c r="D2072" s="833" t="s">
        <v>2868</v>
      </c>
      <c r="E2072" s="834" t="s">
        <v>1499</v>
      </c>
      <c r="F2072" s="832" t="s">
        <v>1463</v>
      </c>
      <c r="G2072" s="832" t="s">
        <v>1698</v>
      </c>
      <c r="H2072" s="832" t="s">
        <v>577</v>
      </c>
      <c r="I2072" s="832" t="s">
        <v>1699</v>
      </c>
      <c r="J2072" s="832" t="s">
        <v>958</v>
      </c>
      <c r="K2072" s="832" t="s">
        <v>1700</v>
      </c>
      <c r="L2072" s="835">
        <v>98.2</v>
      </c>
      <c r="M2072" s="835">
        <v>491</v>
      </c>
      <c r="N2072" s="832">
        <v>5</v>
      </c>
      <c r="O2072" s="836">
        <v>3</v>
      </c>
      <c r="P2072" s="835">
        <v>294.60000000000002</v>
      </c>
      <c r="Q2072" s="837">
        <v>0.60000000000000009</v>
      </c>
      <c r="R2072" s="832">
        <v>3</v>
      </c>
      <c r="S2072" s="837">
        <v>0.6</v>
      </c>
      <c r="T2072" s="836">
        <v>1.5</v>
      </c>
      <c r="U2072" s="838">
        <v>0.5</v>
      </c>
    </row>
    <row r="2073" spans="1:21" ht="14.4" customHeight="1" x14ac:dyDescent="0.3">
      <c r="A2073" s="831">
        <v>13</v>
      </c>
      <c r="B2073" s="832" t="s">
        <v>1462</v>
      </c>
      <c r="C2073" s="832" t="s">
        <v>1472</v>
      </c>
      <c r="D2073" s="833" t="s">
        <v>2868</v>
      </c>
      <c r="E2073" s="834" t="s">
        <v>1499</v>
      </c>
      <c r="F2073" s="832" t="s">
        <v>1463</v>
      </c>
      <c r="G2073" s="832" t="s">
        <v>1698</v>
      </c>
      <c r="H2073" s="832" t="s">
        <v>577</v>
      </c>
      <c r="I2073" s="832" t="s">
        <v>2089</v>
      </c>
      <c r="J2073" s="832" t="s">
        <v>958</v>
      </c>
      <c r="K2073" s="832" t="s">
        <v>2090</v>
      </c>
      <c r="L2073" s="835">
        <v>55.16</v>
      </c>
      <c r="M2073" s="835">
        <v>55.16</v>
      </c>
      <c r="N2073" s="832">
        <v>1</v>
      </c>
      <c r="O2073" s="836">
        <v>0.5</v>
      </c>
      <c r="P2073" s="835">
        <v>55.16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13</v>
      </c>
      <c r="B2074" s="832" t="s">
        <v>1462</v>
      </c>
      <c r="C2074" s="832" t="s">
        <v>1472</v>
      </c>
      <c r="D2074" s="833" t="s">
        <v>2868</v>
      </c>
      <c r="E2074" s="834" t="s">
        <v>1499</v>
      </c>
      <c r="F2074" s="832" t="s">
        <v>1463</v>
      </c>
      <c r="G2074" s="832" t="s">
        <v>1710</v>
      </c>
      <c r="H2074" s="832" t="s">
        <v>577</v>
      </c>
      <c r="I2074" s="832" t="s">
        <v>1711</v>
      </c>
      <c r="J2074" s="832" t="s">
        <v>1712</v>
      </c>
      <c r="K2074" s="832" t="s">
        <v>1713</v>
      </c>
      <c r="L2074" s="835">
        <v>75.819999999999993</v>
      </c>
      <c r="M2074" s="835">
        <v>606.55999999999995</v>
      </c>
      <c r="N2074" s="832">
        <v>8</v>
      </c>
      <c r="O2074" s="836">
        <v>7</v>
      </c>
      <c r="P2074" s="835">
        <v>606.55999999999995</v>
      </c>
      <c r="Q2074" s="837">
        <v>1</v>
      </c>
      <c r="R2074" s="832">
        <v>8</v>
      </c>
      <c r="S2074" s="837">
        <v>1</v>
      </c>
      <c r="T2074" s="836">
        <v>7</v>
      </c>
      <c r="U2074" s="838">
        <v>1</v>
      </c>
    </row>
    <row r="2075" spans="1:21" ht="14.4" customHeight="1" x14ac:dyDescent="0.3">
      <c r="A2075" s="831">
        <v>13</v>
      </c>
      <c r="B2075" s="832" t="s">
        <v>1462</v>
      </c>
      <c r="C2075" s="832" t="s">
        <v>1472</v>
      </c>
      <c r="D2075" s="833" t="s">
        <v>2868</v>
      </c>
      <c r="E2075" s="834" t="s">
        <v>1499</v>
      </c>
      <c r="F2075" s="832" t="s">
        <v>1463</v>
      </c>
      <c r="G2075" s="832" t="s">
        <v>2861</v>
      </c>
      <c r="H2075" s="832" t="s">
        <v>577</v>
      </c>
      <c r="I2075" s="832" t="s">
        <v>2862</v>
      </c>
      <c r="J2075" s="832" t="s">
        <v>2863</v>
      </c>
      <c r="K2075" s="832" t="s">
        <v>2864</v>
      </c>
      <c r="L2075" s="835">
        <v>0</v>
      </c>
      <c r="M2075" s="835">
        <v>0</v>
      </c>
      <c r="N2075" s="832">
        <v>2</v>
      </c>
      <c r="O2075" s="836">
        <v>1</v>
      </c>
      <c r="P2075" s="835">
        <v>0</v>
      </c>
      <c r="Q2075" s="837"/>
      <c r="R2075" s="832">
        <v>2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13</v>
      </c>
      <c r="B2076" s="832" t="s">
        <v>1462</v>
      </c>
      <c r="C2076" s="832" t="s">
        <v>1472</v>
      </c>
      <c r="D2076" s="833" t="s">
        <v>2868</v>
      </c>
      <c r="E2076" s="834" t="s">
        <v>1499</v>
      </c>
      <c r="F2076" s="832" t="s">
        <v>1463</v>
      </c>
      <c r="G2076" s="832" t="s">
        <v>1714</v>
      </c>
      <c r="H2076" s="832" t="s">
        <v>612</v>
      </c>
      <c r="I2076" s="832" t="s">
        <v>1308</v>
      </c>
      <c r="J2076" s="832" t="s">
        <v>1029</v>
      </c>
      <c r="K2076" s="832" t="s">
        <v>1309</v>
      </c>
      <c r="L2076" s="835">
        <v>154.36000000000001</v>
      </c>
      <c r="M2076" s="835">
        <v>8026.7199999999957</v>
      </c>
      <c r="N2076" s="832">
        <v>52</v>
      </c>
      <c r="O2076" s="836">
        <v>44</v>
      </c>
      <c r="P2076" s="835">
        <v>6946.1999999999962</v>
      </c>
      <c r="Q2076" s="837">
        <v>0.86538461538461542</v>
      </c>
      <c r="R2076" s="832">
        <v>45</v>
      </c>
      <c r="S2076" s="837">
        <v>0.86538461538461542</v>
      </c>
      <c r="T2076" s="836">
        <v>38</v>
      </c>
      <c r="U2076" s="838">
        <v>0.86363636363636365</v>
      </c>
    </row>
    <row r="2077" spans="1:21" ht="14.4" customHeight="1" x14ac:dyDescent="0.3">
      <c r="A2077" s="831">
        <v>13</v>
      </c>
      <c r="B2077" s="832" t="s">
        <v>1462</v>
      </c>
      <c r="C2077" s="832" t="s">
        <v>1472</v>
      </c>
      <c r="D2077" s="833" t="s">
        <v>2868</v>
      </c>
      <c r="E2077" s="834" t="s">
        <v>1499</v>
      </c>
      <c r="F2077" s="832" t="s">
        <v>1463</v>
      </c>
      <c r="G2077" s="832" t="s">
        <v>1714</v>
      </c>
      <c r="H2077" s="832" t="s">
        <v>612</v>
      </c>
      <c r="I2077" s="832" t="s">
        <v>1724</v>
      </c>
      <c r="J2077" s="832" t="s">
        <v>1725</v>
      </c>
      <c r="K2077" s="832" t="s">
        <v>1726</v>
      </c>
      <c r="L2077" s="835">
        <v>75.73</v>
      </c>
      <c r="M2077" s="835">
        <v>681.57</v>
      </c>
      <c r="N2077" s="832">
        <v>9</v>
      </c>
      <c r="O2077" s="836">
        <v>7.5</v>
      </c>
      <c r="P2077" s="835">
        <v>605.84</v>
      </c>
      <c r="Q2077" s="837">
        <v>0.88888888888888884</v>
      </c>
      <c r="R2077" s="832">
        <v>8</v>
      </c>
      <c r="S2077" s="837">
        <v>0.88888888888888884</v>
      </c>
      <c r="T2077" s="836">
        <v>7</v>
      </c>
      <c r="U2077" s="838">
        <v>0.93333333333333335</v>
      </c>
    </row>
    <row r="2078" spans="1:21" ht="14.4" customHeight="1" x14ac:dyDescent="0.3">
      <c r="A2078" s="831">
        <v>13</v>
      </c>
      <c r="B2078" s="832" t="s">
        <v>1462</v>
      </c>
      <c r="C2078" s="832" t="s">
        <v>1472</v>
      </c>
      <c r="D2078" s="833" t="s">
        <v>2868</v>
      </c>
      <c r="E2078" s="834" t="s">
        <v>1499</v>
      </c>
      <c r="F2078" s="832" t="s">
        <v>1463</v>
      </c>
      <c r="G2078" s="832" t="s">
        <v>1714</v>
      </c>
      <c r="H2078" s="832" t="s">
        <v>577</v>
      </c>
      <c r="I2078" s="832" t="s">
        <v>1727</v>
      </c>
      <c r="J2078" s="832" t="s">
        <v>1029</v>
      </c>
      <c r="K2078" s="832" t="s">
        <v>1309</v>
      </c>
      <c r="L2078" s="835">
        <v>154.36000000000001</v>
      </c>
      <c r="M2078" s="835">
        <v>463.08000000000004</v>
      </c>
      <c r="N2078" s="832">
        <v>3</v>
      </c>
      <c r="O2078" s="836">
        <v>3</v>
      </c>
      <c r="P2078" s="835">
        <v>463.08000000000004</v>
      </c>
      <c r="Q2078" s="837">
        <v>1</v>
      </c>
      <c r="R2078" s="832">
        <v>3</v>
      </c>
      <c r="S2078" s="837">
        <v>1</v>
      </c>
      <c r="T2078" s="836">
        <v>3</v>
      </c>
      <c r="U2078" s="838">
        <v>1</v>
      </c>
    </row>
    <row r="2079" spans="1:21" ht="14.4" customHeight="1" x14ac:dyDescent="0.3">
      <c r="A2079" s="831">
        <v>13</v>
      </c>
      <c r="B2079" s="832" t="s">
        <v>1462</v>
      </c>
      <c r="C2079" s="832" t="s">
        <v>1472</v>
      </c>
      <c r="D2079" s="833" t="s">
        <v>2868</v>
      </c>
      <c r="E2079" s="834" t="s">
        <v>1499</v>
      </c>
      <c r="F2079" s="832" t="s">
        <v>1463</v>
      </c>
      <c r="G2079" s="832" t="s">
        <v>1714</v>
      </c>
      <c r="H2079" s="832" t="s">
        <v>577</v>
      </c>
      <c r="I2079" s="832" t="s">
        <v>2297</v>
      </c>
      <c r="J2079" s="832" t="s">
        <v>1029</v>
      </c>
      <c r="K2079" s="832" t="s">
        <v>1309</v>
      </c>
      <c r="L2079" s="835">
        <v>154.36000000000001</v>
      </c>
      <c r="M2079" s="835">
        <v>154.36000000000001</v>
      </c>
      <c r="N2079" s="832">
        <v>1</v>
      </c>
      <c r="O2079" s="836">
        <v>1</v>
      </c>
      <c r="P2079" s="835">
        <v>154.36000000000001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13</v>
      </c>
      <c r="B2080" s="832" t="s">
        <v>1462</v>
      </c>
      <c r="C2080" s="832" t="s">
        <v>1472</v>
      </c>
      <c r="D2080" s="833" t="s">
        <v>2868</v>
      </c>
      <c r="E2080" s="834" t="s">
        <v>1483</v>
      </c>
      <c r="F2080" s="832" t="s">
        <v>1463</v>
      </c>
      <c r="G2080" s="832" t="s">
        <v>1501</v>
      </c>
      <c r="H2080" s="832" t="s">
        <v>577</v>
      </c>
      <c r="I2080" s="832" t="s">
        <v>1502</v>
      </c>
      <c r="J2080" s="832" t="s">
        <v>1503</v>
      </c>
      <c r="K2080" s="832" t="s">
        <v>1504</v>
      </c>
      <c r="L2080" s="835">
        <v>57.76</v>
      </c>
      <c r="M2080" s="835">
        <v>57.76</v>
      </c>
      <c r="N2080" s="832">
        <v>1</v>
      </c>
      <c r="O2080" s="836">
        <v>0.5</v>
      </c>
      <c r="P2080" s="835">
        <v>57.76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13</v>
      </c>
      <c r="B2081" s="832" t="s">
        <v>1462</v>
      </c>
      <c r="C2081" s="832" t="s">
        <v>1472</v>
      </c>
      <c r="D2081" s="833" t="s">
        <v>2868</v>
      </c>
      <c r="E2081" s="834" t="s">
        <v>1483</v>
      </c>
      <c r="F2081" s="832" t="s">
        <v>1463</v>
      </c>
      <c r="G2081" s="832" t="s">
        <v>1744</v>
      </c>
      <c r="H2081" s="832" t="s">
        <v>577</v>
      </c>
      <c r="I2081" s="832" t="s">
        <v>1745</v>
      </c>
      <c r="J2081" s="832" t="s">
        <v>627</v>
      </c>
      <c r="K2081" s="832" t="s">
        <v>1746</v>
      </c>
      <c r="L2081" s="835">
        <v>0</v>
      </c>
      <c r="M2081" s="835">
        <v>0</v>
      </c>
      <c r="N2081" s="832">
        <v>1</v>
      </c>
      <c r="O2081" s="836">
        <v>0.5</v>
      </c>
      <c r="P2081" s="835">
        <v>0</v>
      </c>
      <c r="Q2081" s="837"/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13</v>
      </c>
      <c r="B2082" s="832" t="s">
        <v>1462</v>
      </c>
      <c r="C2082" s="832" t="s">
        <v>1472</v>
      </c>
      <c r="D2082" s="833" t="s">
        <v>2868</v>
      </c>
      <c r="E2082" s="834" t="s">
        <v>1483</v>
      </c>
      <c r="F2082" s="832" t="s">
        <v>1463</v>
      </c>
      <c r="G2082" s="832" t="s">
        <v>1573</v>
      </c>
      <c r="H2082" s="832" t="s">
        <v>577</v>
      </c>
      <c r="I2082" s="832" t="s">
        <v>1585</v>
      </c>
      <c r="J2082" s="832" t="s">
        <v>1583</v>
      </c>
      <c r="K2082" s="832" t="s">
        <v>1586</v>
      </c>
      <c r="L2082" s="835">
        <v>11.75</v>
      </c>
      <c r="M2082" s="835">
        <v>11.75</v>
      </c>
      <c r="N2082" s="832">
        <v>1</v>
      </c>
      <c r="O2082" s="836">
        <v>0.5</v>
      </c>
      <c r="P2082" s="835">
        <v>11.75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13</v>
      </c>
      <c r="B2083" s="832" t="s">
        <v>1462</v>
      </c>
      <c r="C2083" s="832" t="s">
        <v>1472</v>
      </c>
      <c r="D2083" s="833" t="s">
        <v>2868</v>
      </c>
      <c r="E2083" s="834" t="s">
        <v>1483</v>
      </c>
      <c r="F2083" s="832" t="s">
        <v>1463</v>
      </c>
      <c r="G2083" s="832" t="s">
        <v>1589</v>
      </c>
      <c r="H2083" s="832" t="s">
        <v>577</v>
      </c>
      <c r="I2083" s="832" t="s">
        <v>1590</v>
      </c>
      <c r="J2083" s="832" t="s">
        <v>1591</v>
      </c>
      <c r="K2083" s="832" t="s">
        <v>1592</v>
      </c>
      <c r="L2083" s="835">
        <v>0</v>
      </c>
      <c r="M2083" s="835">
        <v>0</v>
      </c>
      <c r="N2083" s="832">
        <v>1</v>
      </c>
      <c r="O2083" s="836">
        <v>0.5</v>
      </c>
      <c r="P2083" s="835"/>
      <c r="Q2083" s="837"/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13</v>
      </c>
      <c r="B2084" s="832" t="s">
        <v>1462</v>
      </c>
      <c r="C2084" s="832" t="s">
        <v>1472</v>
      </c>
      <c r="D2084" s="833" t="s">
        <v>2868</v>
      </c>
      <c r="E2084" s="834" t="s">
        <v>1483</v>
      </c>
      <c r="F2084" s="832" t="s">
        <v>1463</v>
      </c>
      <c r="G2084" s="832" t="s">
        <v>1637</v>
      </c>
      <c r="H2084" s="832" t="s">
        <v>577</v>
      </c>
      <c r="I2084" s="832" t="s">
        <v>1642</v>
      </c>
      <c r="J2084" s="832" t="s">
        <v>1077</v>
      </c>
      <c r="K2084" s="832" t="s">
        <v>1643</v>
      </c>
      <c r="L2084" s="835">
        <v>89.91</v>
      </c>
      <c r="M2084" s="835">
        <v>89.91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13</v>
      </c>
      <c r="B2085" s="832" t="s">
        <v>1462</v>
      </c>
      <c r="C2085" s="832" t="s">
        <v>1472</v>
      </c>
      <c r="D2085" s="833" t="s">
        <v>2868</v>
      </c>
      <c r="E2085" s="834" t="s">
        <v>1483</v>
      </c>
      <c r="F2085" s="832" t="s">
        <v>1463</v>
      </c>
      <c r="G2085" s="832" t="s">
        <v>1648</v>
      </c>
      <c r="H2085" s="832" t="s">
        <v>577</v>
      </c>
      <c r="I2085" s="832" t="s">
        <v>1649</v>
      </c>
      <c r="J2085" s="832" t="s">
        <v>892</v>
      </c>
      <c r="K2085" s="832" t="s">
        <v>1650</v>
      </c>
      <c r="L2085" s="835">
        <v>147.85</v>
      </c>
      <c r="M2085" s="835">
        <v>147.85</v>
      </c>
      <c r="N2085" s="832">
        <v>1</v>
      </c>
      <c r="O2085" s="836">
        <v>1</v>
      </c>
      <c r="P2085" s="835">
        <v>147.85</v>
      </c>
      <c r="Q2085" s="837">
        <v>1</v>
      </c>
      <c r="R2085" s="832">
        <v>1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13</v>
      </c>
      <c r="B2086" s="832" t="s">
        <v>1462</v>
      </c>
      <c r="C2086" s="832" t="s">
        <v>1472</v>
      </c>
      <c r="D2086" s="833" t="s">
        <v>2868</v>
      </c>
      <c r="E2086" s="834" t="s">
        <v>1483</v>
      </c>
      <c r="F2086" s="832" t="s">
        <v>1463</v>
      </c>
      <c r="G2086" s="832" t="s">
        <v>1671</v>
      </c>
      <c r="H2086" s="832" t="s">
        <v>577</v>
      </c>
      <c r="I2086" s="832" t="s">
        <v>1811</v>
      </c>
      <c r="J2086" s="832" t="s">
        <v>770</v>
      </c>
      <c r="K2086" s="832" t="s">
        <v>1812</v>
      </c>
      <c r="L2086" s="835">
        <v>16.12</v>
      </c>
      <c r="M2086" s="835">
        <v>16.12</v>
      </c>
      <c r="N2086" s="832">
        <v>1</v>
      </c>
      <c r="O2086" s="836">
        <v>0.5</v>
      </c>
      <c r="P2086" s="835">
        <v>16.12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13</v>
      </c>
      <c r="B2087" s="832" t="s">
        <v>1462</v>
      </c>
      <c r="C2087" s="832" t="s">
        <v>1472</v>
      </c>
      <c r="D2087" s="833" t="s">
        <v>2868</v>
      </c>
      <c r="E2087" s="834" t="s">
        <v>1483</v>
      </c>
      <c r="F2087" s="832" t="s">
        <v>1463</v>
      </c>
      <c r="G2087" s="832" t="s">
        <v>1682</v>
      </c>
      <c r="H2087" s="832" t="s">
        <v>577</v>
      </c>
      <c r="I2087" s="832" t="s">
        <v>1683</v>
      </c>
      <c r="J2087" s="832" t="s">
        <v>1684</v>
      </c>
      <c r="K2087" s="832" t="s">
        <v>1685</v>
      </c>
      <c r="L2087" s="835">
        <v>87.67</v>
      </c>
      <c r="M2087" s="835">
        <v>87.67</v>
      </c>
      <c r="N2087" s="832">
        <v>1</v>
      </c>
      <c r="O2087" s="836">
        <v>1</v>
      </c>
      <c r="P2087" s="835">
        <v>87.67</v>
      </c>
      <c r="Q2087" s="837">
        <v>1</v>
      </c>
      <c r="R2087" s="832">
        <v>1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13</v>
      </c>
      <c r="B2088" s="832" t="s">
        <v>1462</v>
      </c>
      <c r="C2088" s="832" t="s">
        <v>1472</v>
      </c>
      <c r="D2088" s="833" t="s">
        <v>2868</v>
      </c>
      <c r="E2088" s="834" t="s">
        <v>1483</v>
      </c>
      <c r="F2088" s="832" t="s">
        <v>1463</v>
      </c>
      <c r="G2088" s="832" t="s">
        <v>1698</v>
      </c>
      <c r="H2088" s="832" t="s">
        <v>577</v>
      </c>
      <c r="I2088" s="832" t="s">
        <v>2089</v>
      </c>
      <c r="J2088" s="832" t="s">
        <v>958</v>
      </c>
      <c r="K2088" s="832" t="s">
        <v>2090</v>
      </c>
      <c r="L2088" s="835">
        <v>55.16</v>
      </c>
      <c r="M2088" s="835">
        <v>55.16</v>
      </c>
      <c r="N2088" s="832">
        <v>1</v>
      </c>
      <c r="O2088" s="836">
        <v>1</v>
      </c>
      <c r="P2088" s="835">
        <v>55.16</v>
      </c>
      <c r="Q2088" s="837">
        <v>1</v>
      </c>
      <c r="R2088" s="832">
        <v>1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13</v>
      </c>
      <c r="B2089" s="832" t="s">
        <v>1462</v>
      </c>
      <c r="C2089" s="832" t="s">
        <v>1472</v>
      </c>
      <c r="D2089" s="833" t="s">
        <v>2868</v>
      </c>
      <c r="E2089" s="834" t="s">
        <v>1483</v>
      </c>
      <c r="F2089" s="832" t="s">
        <v>1463</v>
      </c>
      <c r="G2089" s="832" t="s">
        <v>1714</v>
      </c>
      <c r="H2089" s="832" t="s">
        <v>612</v>
      </c>
      <c r="I2089" s="832" t="s">
        <v>1308</v>
      </c>
      <c r="J2089" s="832" t="s">
        <v>1029</v>
      </c>
      <c r="K2089" s="832" t="s">
        <v>1309</v>
      </c>
      <c r="L2089" s="835">
        <v>154.36000000000001</v>
      </c>
      <c r="M2089" s="835">
        <v>154.36000000000001</v>
      </c>
      <c r="N2089" s="832">
        <v>1</v>
      </c>
      <c r="O2089" s="836">
        <v>1</v>
      </c>
      <c r="P2089" s="835">
        <v>154.36000000000001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thickBot="1" x14ac:dyDescent="0.35">
      <c r="A2090" s="839">
        <v>13</v>
      </c>
      <c r="B2090" s="840" t="s">
        <v>1462</v>
      </c>
      <c r="C2090" s="840" t="s">
        <v>1472</v>
      </c>
      <c r="D2090" s="841" t="s">
        <v>2868</v>
      </c>
      <c r="E2090" s="842" t="s">
        <v>1483</v>
      </c>
      <c r="F2090" s="840" t="s">
        <v>1463</v>
      </c>
      <c r="G2090" s="840" t="s">
        <v>1714</v>
      </c>
      <c r="H2090" s="840" t="s">
        <v>612</v>
      </c>
      <c r="I2090" s="840" t="s">
        <v>1724</v>
      </c>
      <c r="J2090" s="840" t="s">
        <v>1725</v>
      </c>
      <c r="K2090" s="840" t="s">
        <v>1726</v>
      </c>
      <c r="L2090" s="843">
        <v>75.73</v>
      </c>
      <c r="M2090" s="843">
        <v>227.19</v>
      </c>
      <c r="N2090" s="840">
        <v>3</v>
      </c>
      <c r="O2090" s="844">
        <v>3</v>
      </c>
      <c r="P2090" s="843">
        <v>227.19</v>
      </c>
      <c r="Q2090" s="845">
        <v>1</v>
      </c>
      <c r="R2090" s="840">
        <v>3</v>
      </c>
      <c r="S2090" s="845">
        <v>1</v>
      </c>
      <c r="T2090" s="844">
        <v>3</v>
      </c>
      <c r="U209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2870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1489</v>
      </c>
      <c r="B5" s="225">
        <v>15879.06</v>
      </c>
      <c r="C5" s="830">
        <v>0.27425120928972152</v>
      </c>
      <c r="D5" s="225">
        <v>42020.630000000019</v>
      </c>
      <c r="E5" s="830">
        <v>0.72574879071027854</v>
      </c>
      <c r="F5" s="848">
        <v>57899.690000000017</v>
      </c>
    </row>
    <row r="6" spans="1:6" ht="14.4" customHeight="1" x14ac:dyDescent="0.3">
      <c r="A6" s="857" t="s">
        <v>1481</v>
      </c>
      <c r="B6" s="849">
        <v>12580.419999999998</v>
      </c>
      <c r="C6" s="837">
        <v>8.8153398609983599E-2</v>
      </c>
      <c r="D6" s="849">
        <v>130130.13000000006</v>
      </c>
      <c r="E6" s="837">
        <v>0.9118466013900165</v>
      </c>
      <c r="F6" s="850">
        <v>142710.55000000005</v>
      </c>
    </row>
    <row r="7" spans="1:6" ht="14.4" customHeight="1" x14ac:dyDescent="0.3">
      <c r="A7" s="857" t="s">
        <v>1477</v>
      </c>
      <c r="B7" s="849">
        <v>7151.66</v>
      </c>
      <c r="C7" s="837">
        <v>0.12691749562413737</v>
      </c>
      <c r="D7" s="849">
        <v>49197.23000000001</v>
      </c>
      <c r="E7" s="837">
        <v>0.87308250437586254</v>
      </c>
      <c r="F7" s="850">
        <v>56348.890000000014</v>
      </c>
    </row>
    <row r="8" spans="1:6" ht="14.4" customHeight="1" x14ac:dyDescent="0.3">
      <c r="A8" s="857" t="s">
        <v>1494</v>
      </c>
      <c r="B8" s="849">
        <v>6839.55</v>
      </c>
      <c r="C8" s="837">
        <v>0.16575788692290216</v>
      </c>
      <c r="D8" s="849">
        <v>34422.74000000002</v>
      </c>
      <c r="E8" s="837">
        <v>0.83424211307709772</v>
      </c>
      <c r="F8" s="850">
        <v>41262.290000000023</v>
      </c>
    </row>
    <row r="9" spans="1:6" ht="14.4" customHeight="1" x14ac:dyDescent="0.3">
      <c r="A9" s="857" t="s">
        <v>1484</v>
      </c>
      <c r="B9" s="849">
        <v>5461.0599999999995</v>
      </c>
      <c r="C9" s="837">
        <v>0.3670385403035612</v>
      </c>
      <c r="D9" s="849">
        <v>9417.6500000000015</v>
      </c>
      <c r="E9" s="837">
        <v>0.6329614596964388</v>
      </c>
      <c r="F9" s="850">
        <v>14878.710000000001</v>
      </c>
    </row>
    <row r="10" spans="1:6" ht="14.4" customHeight="1" x14ac:dyDescent="0.3">
      <c r="A10" s="857" t="s">
        <v>1500</v>
      </c>
      <c r="B10" s="849">
        <v>5333.5700000000006</v>
      </c>
      <c r="C10" s="837">
        <v>0.37650208843500443</v>
      </c>
      <c r="D10" s="849">
        <v>8832.5400000000009</v>
      </c>
      <c r="E10" s="837">
        <v>0.62349791156499568</v>
      </c>
      <c r="F10" s="850">
        <v>14166.11</v>
      </c>
    </row>
    <row r="11" spans="1:6" ht="14.4" customHeight="1" x14ac:dyDescent="0.3">
      <c r="A11" s="857" t="s">
        <v>1490</v>
      </c>
      <c r="B11" s="849">
        <v>4299.75</v>
      </c>
      <c r="C11" s="837">
        <v>4.081276416529675E-2</v>
      </c>
      <c r="D11" s="849">
        <v>101053.32</v>
      </c>
      <c r="E11" s="837">
        <v>0.95918723583470322</v>
      </c>
      <c r="F11" s="850">
        <v>105353.07</v>
      </c>
    </row>
    <row r="12" spans="1:6" ht="14.4" customHeight="1" x14ac:dyDescent="0.3">
      <c r="A12" s="857" t="s">
        <v>1499</v>
      </c>
      <c r="B12" s="849">
        <v>4247.9799999999996</v>
      </c>
      <c r="C12" s="837">
        <v>0.109282017878293</v>
      </c>
      <c r="D12" s="849">
        <v>34623.74</v>
      </c>
      <c r="E12" s="837">
        <v>0.89071798212170694</v>
      </c>
      <c r="F12" s="850">
        <v>38871.72</v>
      </c>
    </row>
    <row r="13" spans="1:6" ht="14.4" customHeight="1" x14ac:dyDescent="0.3">
      <c r="A13" s="857" t="s">
        <v>1496</v>
      </c>
      <c r="B13" s="849">
        <v>4199.6900000000005</v>
      </c>
      <c r="C13" s="837">
        <v>8.5131652642894365E-2</v>
      </c>
      <c r="D13" s="849">
        <v>45132.020000000026</v>
      </c>
      <c r="E13" s="837">
        <v>0.91486834735710565</v>
      </c>
      <c r="F13" s="850">
        <v>49331.710000000028</v>
      </c>
    </row>
    <row r="14" spans="1:6" ht="14.4" customHeight="1" x14ac:dyDescent="0.3">
      <c r="A14" s="857" t="s">
        <v>1491</v>
      </c>
      <c r="B14" s="849">
        <v>4053.5799999999995</v>
      </c>
      <c r="C14" s="837">
        <v>0.46218450985578891</v>
      </c>
      <c r="D14" s="849">
        <v>4716.8999999999996</v>
      </c>
      <c r="E14" s="837">
        <v>0.53781549014421104</v>
      </c>
      <c r="F14" s="850">
        <v>8770.48</v>
      </c>
    </row>
    <row r="15" spans="1:6" ht="14.4" customHeight="1" x14ac:dyDescent="0.3">
      <c r="A15" s="857" t="s">
        <v>1488</v>
      </c>
      <c r="B15" s="849">
        <v>3563.1000000000004</v>
      </c>
      <c r="C15" s="837">
        <v>0.19455979556232647</v>
      </c>
      <c r="D15" s="849">
        <v>14750.55</v>
      </c>
      <c r="E15" s="837">
        <v>0.80544020443767339</v>
      </c>
      <c r="F15" s="850">
        <v>18313.650000000001</v>
      </c>
    </row>
    <row r="16" spans="1:6" ht="14.4" customHeight="1" x14ac:dyDescent="0.3">
      <c r="A16" s="857" t="s">
        <v>1485</v>
      </c>
      <c r="B16" s="849">
        <v>1302.4199999999998</v>
      </c>
      <c r="C16" s="837">
        <v>5.243720133619402E-2</v>
      </c>
      <c r="D16" s="849">
        <v>23535.290000000008</v>
      </c>
      <c r="E16" s="837">
        <v>0.94756279866380599</v>
      </c>
      <c r="F16" s="850">
        <v>24837.710000000006</v>
      </c>
    </row>
    <row r="17" spans="1:6" ht="14.4" customHeight="1" x14ac:dyDescent="0.3">
      <c r="A17" s="857" t="s">
        <v>1479</v>
      </c>
      <c r="B17" s="849">
        <v>1281.94</v>
      </c>
      <c r="C17" s="837">
        <v>4.2618386086526842E-3</v>
      </c>
      <c r="D17" s="849">
        <v>299513.11999999988</v>
      </c>
      <c r="E17" s="837">
        <v>0.9957381613913473</v>
      </c>
      <c r="F17" s="850">
        <v>300795.05999999988</v>
      </c>
    </row>
    <row r="18" spans="1:6" ht="14.4" customHeight="1" x14ac:dyDescent="0.3">
      <c r="A18" s="857" t="s">
        <v>1486</v>
      </c>
      <c r="B18" s="849">
        <v>1193.6999999999998</v>
      </c>
      <c r="C18" s="837">
        <v>3.3673225004675643E-2</v>
      </c>
      <c r="D18" s="849">
        <v>34255.830000000016</v>
      </c>
      <c r="E18" s="837">
        <v>0.96632677499532438</v>
      </c>
      <c r="F18" s="850">
        <v>35449.530000000013</v>
      </c>
    </row>
    <row r="19" spans="1:6" ht="14.4" customHeight="1" x14ac:dyDescent="0.3">
      <c r="A19" s="857" t="s">
        <v>1495</v>
      </c>
      <c r="B19" s="849">
        <v>908.33999999999992</v>
      </c>
      <c r="C19" s="837">
        <v>7.1296874080178943E-2</v>
      </c>
      <c r="D19" s="849">
        <v>11831.910000000002</v>
      </c>
      <c r="E19" s="837">
        <v>0.92870312591982107</v>
      </c>
      <c r="F19" s="850">
        <v>12740.250000000002</v>
      </c>
    </row>
    <row r="20" spans="1:6" ht="14.4" customHeight="1" x14ac:dyDescent="0.3">
      <c r="A20" s="857" t="s">
        <v>1497</v>
      </c>
      <c r="B20" s="849">
        <v>803.64</v>
      </c>
      <c r="C20" s="837">
        <v>3.6423215244777103E-2</v>
      </c>
      <c r="D20" s="849">
        <v>21260.310000000009</v>
      </c>
      <c r="E20" s="837">
        <v>0.9635767847552229</v>
      </c>
      <c r="F20" s="850">
        <v>22063.950000000008</v>
      </c>
    </row>
    <row r="21" spans="1:6" ht="14.4" customHeight="1" x14ac:dyDescent="0.3">
      <c r="A21" s="857" t="s">
        <v>1493</v>
      </c>
      <c r="B21" s="849">
        <v>713.27</v>
      </c>
      <c r="C21" s="837">
        <v>8.675108215367737E-2</v>
      </c>
      <c r="D21" s="849">
        <v>7508.76</v>
      </c>
      <c r="E21" s="837">
        <v>0.91324891784632256</v>
      </c>
      <c r="F21" s="850">
        <v>8222.0300000000007</v>
      </c>
    </row>
    <row r="22" spans="1:6" ht="14.4" customHeight="1" x14ac:dyDescent="0.3">
      <c r="A22" s="857" t="s">
        <v>1482</v>
      </c>
      <c r="B22" s="849">
        <v>429.02</v>
      </c>
      <c r="C22" s="837">
        <v>4.3768038171295418E-2</v>
      </c>
      <c r="D22" s="849">
        <v>9373.11</v>
      </c>
      <c r="E22" s="837">
        <v>0.95623196182870451</v>
      </c>
      <c r="F22" s="850">
        <v>9802.130000000001</v>
      </c>
    </row>
    <row r="23" spans="1:6" ht="14.4" customHeight="1" x14ac:dyDescent="0.3">
      <c r="A23" s="857" t="s">
        <v>1478</v>
      </c>
      <c r="B23" s="849">
        <v>371.49</v>
      </c>
      <c r="C23" s="837">
        <v>1.8504562007891173E-2</v>
      </c>
      <c r="D23" s="849">
        <v>19704.100000000002</v>
      </c>
      <c r="E23" s="837">
        <v>0.9814954379921087</v>
      </c>
      <c r="F23" s="850">
        <v>20075.590000000004</v>
      </c>
    </row>
    <row r="24" spans="1:6" ht="14.4" customHeight="1" x14ac:dyDescent="0.3">
      <c r="A24" s="857" t="s">
        <v>1492</v>
      </c>
      <c r="B24" s="849">
        <v>256.27</v>
      </c>
      <c r="C24" s="837">
        <v>8.9397655086285964E-3</v>
      </c>
      <c r="D24" s="849">
        <v>28410.030000000002</v>
      </c>
      <c r="E24" s="837">
        <v>0.99106023449137137</v>
      </c>
      <c r="F24" s="850">
        <v>28666.300000000003</v>
      </c>
    </row>
    <row r="25" spans="1:6" ht="14.4" customHeight="1" x14ac:dyDescent="0.3">
      <c r="A25" s="857" t="s">
        <v>1487</v>
      </c>
      <c r="B25" s="849"/>
      <c r="C25" s="837">
        <v>0</v>
      </c>
      <c r="D25" s="849">
        <v>1722.9299999999998</v>
      </c>
      <c r="E25" s="837">
        <v>1</v>
      </c>
      <c r="F25" s="850">
        <v>1722.9299999999998</v>
      </c>
    </row>
    <row r="26" spans="1:6" ht="14.4" customHeight="1" x14ac:dyDescent="0.3">
      <c r="A26" s="857" t="s">
        <v>1483</v>
      </c>
      <c r="B26" s="849"/>
      <c r="C26" s="837">
        <v>0</v>
      </c>
      <c r="D26" s="849">
        <v>5442.0999999999995</v>
      </c>
      <c r="E26" s="837">
        <v>1</v>
      </c>
      <c r="F26" s="850">
        <v>5442.0999999999995</v>
      </c>
    </row>
    <row r="27" spans="1:6" ht="14.4" customHeight="1" x14ac:dyDescent="0.3">
      <c r="A27" s="857" t="s">
        <v>1480</v>
      </c>
      <c r="B27" s="849"/>
      <c r="C27" s="837">
        <v>0</v>
      </c>
      <c r="D27" s="849">
        <v>75.73</v>
      </c>
      <c r="E27" s="837">
        <v>1</v>
      </c>
      <c r="F27" s="850">
        <v>75.73</v>
      </c>
    </row>
    <row r="28" spans="1:6" ht="14.4" customHeight="1" thickBot="1" x14ac:dyDescent="0.35">
      <c r="A28" s="858" t="s">
        <v>1498</v>
      </c>
      <c r="B28" s="853"/>
      <c r="C28" s="854">
        <v>0</v>
      </c>
      <c r="D28" s="853">
        <v>1390.3600000000001</v>
      </c>
      <c r="E28" s="854">
        <v>1</v>
      </c>
      <c r="F28" s="855">
        <v>1390.3600000000001</v>
      </c>
    </row>
    <row r="29" spans="1:6" ht="14.4" customHeight="1" thickBot="1" x14ac:dyDescent="0.35">
      <c r="A29" s="771" t="s">
        <v>3</v>
      </c>
      <c r="B29" s="772">
        <v>80869.509999999995</v>
      </c>
      <c r="C29" s="773">
        <v>7.9346802021926122E-2</v>
      </c>
      <c r="D29" s="772">
        <v>938321.03000000038</v>
      </c>
      <c r="E29" s="773">
        <v>0.9206531979780741</v>
      </c>
      <c r="F29" s="774">
        <v>1019190.5400000002</v>
      </c>
    </row>
    <row r="30" spans="1:6" ht="14.4" customHeight="1" thickBot="1" x14ac:dyDescent="0.35"/>
    <row r="31" spans="1:6" ht="14.4" customHeight="1" x14ac:dyDescent="0.3">
      <c r="A31" s="856" t="s">
        <v>1174</v>
      </c>
      <c r="B31" s="225">
        <v>21823.95</v>
      </c>
      <c r="C31" s="830">
        <v>0.10587939065844137</v>
      </c>
      <c r="D31" s="225">
        <v>184296.90000000002</v>
      </c>
      <c r="E31" s="830">
        <v>0.89412060934155857</v>
      </c>
      <c r="F31" s="848">
        <v>206120.85000000003</v>
      </c>
    </row>
    <row r="32" spans="1:6" ht="14.4" customHeight="1" x14ac:dyDescent="0.3">
      <c r="A32" s="857" t="s">
        <v>1157</v>
      </c>
      <c r="B32" s="849">
        <v>20871.700000000012</v>
      </c>
      <c r="C32" s="837">
        <v>0.2490338642958313</v>
      </c>
      <c r="D32" s="849">
        <v>62938.990000000093</v>
      </c>
      <c r="E32" s="837">
        <v>0.7509661357041687</v>
      </c>
      <c r="F32" s="850">
        <v>83810.690000000104</v>
      </c>
    </row>
    <row r="33" spans="1:6" ht="14.4" customHeight="1" x14ac:dyDescent="0.3">
      <c r="A33" s="857" t="s">
        <v>1176</v>
      </c>
      <c r="B33" s="849">
        <v>12006.25</v>
      </c>
      <c r="C33" s="837">
        <v>6.8603712671509276E-2</v>
      </c>
      <c r="D33" s="849">
        <v>163002.5</v>
      </c>
      <c r="E33" s="837">
        <v>0.93139628732849067</v>
      </c>
      <c r="F33" s="850">
        <v>175008.75</v>
      </c>
    </row>
    <row r="34" spans="1:6" ht="14.4" customHeight="1" x14ac:dyDescent="0.3">
      <c r="A34" s="857" t="s">
        <v>2871</v>
      </c>
      <c r="B34" s="849">
        <v>7089.0700000000006</v>
      </c>
      <c r="C34" s="837">
        <v>1</v>
      </c>
      <c r="D34" s="849"/>
      <c r="E34" s="837">
        <v>0</v>
      </c>
      <c r="F34" s="850">
        <v>7089.0700000000006</v>
      </c>
    </row>
    <row r="35" spans="1:6" ht="14.4" customHeight="1" x14ac:dyDescent="0.3">
      <c r="A35" s="857" t="s">
        <v>2872</v>
      </c>
      <c r="B35" s="849">
        <v>5128.3000000000029</v>
      </c>
      <c r="C35" s="837">
        <v>0.15876858757782789</v>
      </c>
      <c r="D35" s="849">
        <v>27172.17</v>
      </c>
      <c r="E35" s="837">
        <v>0.84123141242217214</v>
      </c>
      <c r="F35" s="850">
        <v>32300.47</v>
      </c>
    </row>
    <row r="36" spans="1:6" ht="14.4" customHeight="1" x14ac:dyDescent="0.3">
      <c r="A36" s="857" t="s">
        <v>2873</v>
      </c>
      <c r="B36" s="849">
        <v>1736.74</v>
      </c>
      <c r="C36" s="837">
        <v>0.79999815747168268</v>
      </c>
      <c r="D36" s="849">
        <v>434.19</v>
      </c>
      <c r="E36" s="837">
        <v>0.20000184252831738</v>
      </c>
      <c r="F36" s="850">
        <v>2170.9299999999998</v>
      </c>
    </row>
    <row r="37" spans="1:6" ht="14.4" customHeight="1" x14ac:dyDescent="0.3">
      <c r="A37" s="857" t="s">
        <v>1185</v>
      </c>
      <c r="B37" s="849">
        <v>1543.6000000000004</v>
      </c>
      <c r="C37" s="837">
        <v>1.0874659823436821E-2</v>
      </c>
      <c r="D37" s="849">
        <v>140401.07000000024</v>
      </c>
      <c r="E37" s="837">
        <v>0.98912534017656317</v>
      </c>
      <c r="F37" s="850">
        <v>141944.67000000025</v>
      </c>
    </row>
    <row r="38" spans="1:6" ht="14.4" customHeight="1" x14ac:dyDescent="0.3">
      <c r="A38" s="857" t="s">
        <v>2874</v>
      </c>
      <c r="B38" s="849">
        <v>1427.23</v>
      </c>
      <c r="C38" s="837">
        <v>0.44154289267627161</v>
      </c>
      <c r="D38" s="849">
        <v>1805.14</v>
      </c>
      <c r="E38" s="837">
        <v>0.55845710732372844</v>
      </c>
      <c r="F38" s="850">
        <v>3232.37</v>
      </c>
    </row>
    <row r="39" spans="1:6" ht="14.4" customHeight="1" x14ac:dyDescent="0.3">
      <c r="A39" s="857" t="s">
        <v>1179</v>
      </c>
      <c r="B39" s="849">
        <v>901.19999999999982</v>
      </c>
      <c r="C39" s="837">
        <v>4.8169072804143398E-2</v>
      </c>
      <c r="D39" s="849">
        <v>17807.900000000012</v>
      </c>
      <c r="E39" s="837">
        <v>0.9518309271958566</v>
      </c>
      <c r="F39" s="850">
        <v>18709.100000000013</v>
      </c>
    </row>
    <row r="40" spans="1:6" ht="14.4" customHeight="1" x14ac:dyDescent="0.3">
      <c r="A40" s="857" t="s">
        <v>1161</v>
      </c>
      <c r="B40" s="849">
        <v>846.47</v>
      </c>
      <c r="C40" s="837">
        <v>1</v>
      </c>
      <c r="D40" s="849"/>
      <c r="E40" s="837">
        <v>0</v>
      </c>
      <c r="F40" s="850">
        <v>846.47</v>
      </c>
    </row>
    <row r="41" spans="1:6" ht="14.4" customHeight="1" x14ac:dyDescent="0.3">
      <c r="A41" s="857" t="s">
        <v>1139</v>
      </c>
      <c r="B41" s="849">
        <v>793.63000000000011</v>
      </c>
      <c r="C41" s="837">
        <v>0.54680685411915475</v>
      </c>
      <c r="D41" s="849">
        <v>657.76</v>
      </c>
      <c r="E41" s="837">
        <v>0.45319314588084519</v>
      </c>
      <c r="F41" s="850">
        <v>1451.39</v>
      </c>
    </row>
    <row r="42" spans="1:6" ht="14.4" customHeight="1" x14ac:dyDescent="0.3">
      <c r="A42" s="857" t="s">
        <v>2875</v>
      </c>
      <c r="B42" s="849">
        <v>704.66</v>
      </c>
      <c r="C42" s="837">
        <v>1</v>
      </c>
      <c r="D42" s="849"/>
      <c r="E42" s="837">
        <v>0</v>
      </c>
      <c r="F42" s="850">
        <v>704.66</v>
      </c>
    </row>
    <row r="43" spans="1:6" ht="14.4" customHeight="1" x14ac:dyDescent="0.3">
      <c r="A43" s="857" t="s">
        <v>2876</v>
      </c>
      <c r="B43" s="849">
        <v>700.43</v>
      </c>
      <c r="C43" s="837">
        <v>1</v>
      </c>
      <c r="D43" s="849"/>
      <c r="E43" s="837">
        <v>0</v>
      </c>
      <c r="F43" s="850">
        <v>700.43</v>
      </c>
    </row>
    <row r="44" spans="1:6" ht="14.4" customHeight="1" x14ac:dyDescent="0.3">
      <c r="A44" s="857" t="s">
        <v>2877</v>
      </c>
      <c r="B44" s="849">
        <v>672.95</v>
      </c>
      <c r="C44" s="837">
        <v>1</v>
      </c>
      <c r="D44" s="849"/>
      <c r="E44" s="837">
        <v>0</v>
      </c>
      <c r="F44" s="850">
        <v>672.95</v>
      </c>
    </row>
    <row r="45" spans="1:6" ht="14.4" customHeight="1" x14ac:dyDescent="0.3">
      <c r="A45" s="857" t="s">
        <v>1178</v>
      </c>
      <c r="B45" s="849">
        <v>626.91999999999996</v>
      </c>
      <c r="C45" s="837">
        <v>0.10389877277736805</v>
      </c>
      <c r="D45" s="849">
        <v>5407.0300000000007</v>
      </c>
      <c r="E45" s="837">
        <v>0.89610122722263197</v>
      </c>
      <c r="F45" s="850">
        <v>6033.9500000000007</v>
      </c>
    </row>
    <row r="46" spans="1:6" ht="14.4" customHeight="1" x14ac:dyDescent="0.3">
      <c r="A46" s="857" t="s">
        <v>2878</v>
      </c>
      <c r="B46" s="849">
        <v>621.96</v>
      </c>
      <c r="C46" s="837">
        <v>1</v>
      </c>
      <c r="D46" s="849"/>
      <c r="E46" s="837">
        <v>0</v>
      </c>
      <c r="F46" s="850">
        <v>621.96</v>
      </c>
    </row>
    <row r="47" spans="1:6" ht="14.4" customHeight="1" x14ac:dyDescent="0.3">
      <c r="A47" s="857" t="s">
        <v>1146</v>
      </c>
      <c r="B47" s="849">
        <v>547.69000000000005</v>
      </c>
      <c r="C47" s="837">
        <v>0.70058585755219005</v>
      </c>
      <c r="D47" s="849">
        <v>234.07</v>
      </c>
      <c r="E47" s="837">
        <v>0.29941414244781006</v>
      </c>
      <c r="F47" s="850">
        <v>781.76</v>
      </c>
    </row>
    <row r="48" spans="1:6" ht="14.4" customHeight="1" x14ac:dyDescent="0.3">
      <c r="A48" s="857" t="s">
        <v>1188</v>
      </c>
      <c r="B48" s="849">
        <v>441.95000000000005</v>
      </c>
      <c r="C48" s="837">
        <v>0.66631989988993934</v>
      </c>
      <c r="D48" s="849">
        <v>221.32</v>
      </c>
      <c r="E48" s="837">
        <v>0.33368010011006077</v>
      </c>
      <c r="F48" s="850">
        <v>663.27</v>
      </c>
    </row>
    <row r="49" spans="1:6" ht="14.4" customHeight="1" x14ac:dyDescent="0.3">
      <c r="A49" s="857" t="s">
        <v>2879</v>
      </c>
      <c r="B49" s="849">
        <v>387.75</v>
      </c>
      <c r="C49" s="837">
        <v>4.4460063912416831E-2</v>
      </c>
      <c r="D49" s="849">
        <v>8333.56</v>
      </c>
      <c r="E49" s="837">
        <v>0.95553993608758314</v>
      </c>
      <c r="F49" s="850">
        <v>8721.31</v>
      </c>
    </row>
    <row r="50" spans="1:6" ht="14.4" customHeight="1" x14ac:dyDescent="0.3">
      <c r="A50" s="857" t="s">
        <v>2880</v>
      </c>
      <c r="B50" s="849">
        <v>369.6</v>
      </c>
      <c r="C50" s="837">
        <v>0.38359747174393632</v>
      </c>
      <c r="D50" s="849">
        <v>593.90999999999985</v>
      </c>
      <c r="E50" s="837">
        <v>0.61640252825606368</v>
      </c>
      <c r="F50" s="850">
        <v>963.50999999999988</v>
      </c>
    </row>
    <row r="51" spans="1:6" ht="14.4" customHeight="1" x14ac:dyDescent="0.3">
      <c r="A51" s="857" t="s">
        <v>1180</v>
      </c>
      <c r="B51" s="849">
        <v>352.65</v>
      </c>
      <c r="C51" s="837">
        <v>0.11030032716331269</v>
      </c>
      <c r="D51" s="849">
        <v>2844.5299999999993</v>
      </c>
      <c r="E51" s="837">
        <v>0.88969967283668727</v>
      </c>
      <c r="F51" s="850">
        <v>3197.1799999999994</v>
      </c>
    </row>
    <row r="52" spans="1:6" ht="14.4" customHeight="1" x14ac:dyDescent="0.3">
      <c r="A52" s="857" t="s">
        <v>2881</v>
      </c>
      <c r="B52" s="849">
        <v>306.77000000000004</v>
      </c>
      <c r="C52" s="837">
        <v>1</v>
      </c>
      <c r="D52" s="849"/>
      <c r="E52" s="837">
        <v>0</v>
      </c>
      <c r="F52" s="850">
        <v>306.77000000000004</v>
      </c>
    </row>
    <row r="53" spans="1:6" ht="14.4" customHeight="1" x14ac:dyDescent="0.3">
      <c r="A53" s="857" t="s">
        <v>1171</v>
      </c>
      <c r="B53" s="849">
        <v>246.39</v>
      </c>
      <c r="C53" s="837">
        <v>1</v>
      </c>
      <c r="D53" s="849"/>
      <c r="E53" s="837">
        <v>0</v>
      </c>
      <c r="F53" s="850">
        <v>246.39</v>
      </c>
    </row>
    <row r="54" spans="1:6" ht="14.4" customHeight="1" x14ac:dyDescent="0.3">
      <c r="A54" s="857" t="s">
        <v>2882</v>
      </c>
      <c r="B54" s="849">
        <v>219.94</v>
      </c>
      <c r="C54" s="837">
        <v>1</v>
      </c>
      <c r="D54" s="849"/>
      <c r="E54" s="837">
        <v>0</v>
      </c>
      <c r="F54" s="850">
        <v>219.94</v>
      </c>
    </row>
    <row r="55" spans="1:6" ht="14.4" customHeight="1" x14ac:dyDescent="0.3">
      <c r="A55" s="857" t="s">
        <v>2883</v>
      </c>
      <c r="B55" s="849">
        <v>166.5</v>
      </c>
      <c r="C55" s="837">
        <v>1</v>
      </c>
      <c r="D55" s="849"/>
      <c r="E55" s="837">
        <v>0</v>
      </c>
      <c r="F55" s="850">
        <v>166.5</v>
      </c>
    </row>
    <row r="56" spans="1:6" ht="14.4" customHeight="1" x14ac:dyDescent="0.3">
      <c r="A56" s="857" t="s">
        <v>1164</v>
      </c>
      <c r="B56" s="849">
        <v>145.1</v>
      </c>
      <c r="C56" s="837">
        <v>0.2857142857142857</v>
      </c>
      <c r="D56" s="849">
        <v>362.75</v>
      </c>
      <c r="E56" s="837">
        <v>0.7142857142857143</v>
      </c>
      <c r="F56" s="850">
        <v>507.85</v>
      </c>
    </row>
    <row r="57" spans="1:6" ht="14.4" customHeight="1" x14ac:dyDescent="0.3">
      <c r="A57" s="857" t="s">
        <v>1163</v>
      </c>
      <c r="B57" s="849">
        <v>96.84</v>
      </c>
      <c r="C57" s="837">
        <v>7.1184422343264178E-2</v>
      </c>
      <c r="D57" s="849">
        <v>1263.57</v>
      </c>
      <c r="E57" s="837">
        <v>0.92881557765673584</v>
      </c>
      <c r="F57" s="850">
        <v>1360.4099999999999</v>
      </c>
    </row>
    <row r="58" spans="1:6" ht="14.4" customHeight="1" x14ac:dyDescent="0.3">
      <c r="A58" s="857" t="s">
        <v>2884</v>
      </c>
      <c r="B58" s="849">
        <v>93.27</v>
      </c>
      <c r="C58" s="837">
        <v>1</v>
      </c>
      <c r="D58" s="849"/>
      <c r="E58" s="837">
        <v>0</v>
      </c>
      <c r="F58" s="850">
        <v>93.27</v>
      </c>
    </row>
    <row r="59" spans="1:6" ht="14.4" customHeight="1" x14ac:dyDescent="0.3">
      <c r="A59" s="857" t="s">
        <v>1181</v>
      </c>
      <c r="B59" s="849"/>
      <c r="C59" s="837">
        <v>0</v>
      </c>
      <c r="D59" s="849">
        <v>286111.19999999995</v>
      </c>
      <c r="E59" s="837">
        <v>1</v>
      </c>
      <c r="F59" s="850">
        <v>286111.19999999995</v>
      </c>
    </row>
    <row r="60" spans="1:6" ht="14.4" customHeight="1" x14ac:dyDescent="0.3">
      <c r="A60" s="857" t="s">
        <v>1166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2885</v>
      </c>
      <c r="B61" s="849">
        <v>0</v>
      </c>
      <c r="C61" s="837"/>
      <c r="D61" s="849"/>
      <c r="E61" s="837"/>
      <c r="F61" s="850">
        <v>0</v>
      </c>
    </row>
    <row r="62" spans="1:6" ht="14.4" customHeight="1" x14ac:dyDescent="0.3">
      <c r="A62" s="857" t="s">
        <v>2886</v>
      </c>
      <c r="B62" s="849"/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1151</v>
      </c>
      <c r="B63" s="849"/>
      <c r="C63" s="837">
        <v>0</v>
      </c>
      <c r="D63" s="849">
        <v>430.05</v>
      </c>
      <c r="E63" s="837">
        <v>1</v>
      </c>
      <c r="F63" s="850">
        <v>430.05</v>
      </c>
    </row>
    <row r="64" spans="1:6" ht="14.4" customHeight="1" x14ac:dyDescent="0.3">
      <c r="A64" s="857" t="s">
        <v>1170</v>
      </c>
      <c r="B64" s="849">
        <v>0</v>
      </c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1183</v>
      </c>
      <c r="B65" s="849"/>
      <c r="C65" s="837">
        <v>0</v>
      </c>
      <c r="D65" s="849">
        <v>2407.44</v>
      </c>
      <c r="E65" s="837">
        <v>1</v>
      </c>
      <c r="F65" s="850">
        <v>2407.44</v>
      </c>
    </row>
    <row r="66" spans="1:6" ht="14.4" customHeight="1" x14ac:dyDescent="0.3">
      <c r="A66" s="857" t="s">
        <v>2887</v>
      </c>
      <c r="B66" s="849"/>
      <c r="C66" s="837">
        <v>0</v>
      </c>
      <c r="D66" s="849">
        <v>1289.99</v>
      </c>
      <c r="E66" s="837">
        <v>1</v>
      </c>
      <c r="F66" s="850">
        <v>1289.99</v>
      </c>
    </row>
    <row r="67" spans="1:6" ht="14.4" customHeight="1" x14ac:dyDescent="0.3">
      <c r="A67" s="857" t="s">
        <v>1147</v>
      </c>
      <c r="B67" s="849"/>
      <c r="C67" s="837">
        <v>0</v>
      </c>
      <c r="D67" s="849">
        <v>906.24</v>
      </c>
      <c r="E67" s="837">
        <v>1</v>
      </c>
      <c r="F67" s="850">
        <v>906.24</v>
      </c>
    </row>
    <row r="68" spans="1:6" ht="14.4" customHeight="1" x14ac:dyDescent="0.3">
      <c r="A68" s="857" t="s">
        <v>1149</v>
      </c>
      <c r="B68" s="849"/>
      <c r="C68" s="837">
        <v>0</v>
      </c>
      <c r="D68" s="849">
        <v>1720.3799999999999</v>
      </c>
      <c r="E68" s="837">
        <v>1</v>
      </c>
      <c r="F68" s="850">
        <v>1720.3799999999999</v>
      </c>
    </row>
    <row r="69" spans="1:6" ht="14.4" customHeight="1" x14ac:dyDescent="0.3">
      <c r="A69" s="857" t="s">
        <v>2888</v>
      </c>
      <c r="B69" s="849"/>
      <c r="C69" s="837">
        <v>0</v>
      </c>
      <c r="D69" s="849">
        <v>527.36</v>
      </c>
      <c r="E69" s="837">
        <v>1</v>
      </c>
      <c r="F69" s="850">
        <v>527.36</v>
      </c>
    </row>
    <row r="70" spans="1:6" ht="14.4" customHeight="1" x14ac:dyDescent="0.3">
      <c r="A70" s="857" t="s">
        <v>2889</v>
      </c>
      <c r="B70" s="849"/>
      <c r="C70" s="837">
        <v>0</v>
      </c>
      <c r="D70" s="849">
        <v>58.040000000000006</v>
      </c>
      <c r="E70" s="837">
        <v>1</v>
      </c>
      <c r="F70" s="850">
        <v>58.040000000000006</v>
      </c>
    </row>
    <row r="71" spans="1:6" ht="14.4" customHeight="1" x14ac:dyDescent="0.3">
      <c r="A71" s="857" t="s">
        <v>1169</v>
      </c>
      <c r="B71" s="849"/>
      <c r="C71" s="837">
        <v>0</v>
      </c>
      <c r="D71" s="849">
        <v>9.4</v>
      </c>
      <c r="E71" s="837">
        <v>1</v>
      </c>
      <c r="F71" s="850">
        <v>9.4</v>
      </c>
    </row>
    <row r="72" spans="1:6" ht="14.4" customHeight="1" x14ac:dyDescent="0.3">
      <c r="A72" s="857" t="s">
        <v>1141</v>
      </c>
      <c r="B72" s="849"/>
      <c r="C72" s="837">
        <v>0</v>
      </c>
      <c r="D72" s="849">
        <v>13784.8</v>
      </c>
      <c r="E72" s="837">
        <v>1</v>
      </c>
      <c r="F72" s="850">
        <v>13784.8</v>
      </c>
    </row>
    <row r="73" spans="1:6" ht="14.4" customHeight="1" x14ac:dyDescent="0.3">
      <c r="A73" s="857" t="s">
        <v>1145</v>
      </c>
      <c r="B73" s="849"/>
      <c r="C73" s="837">
        <v>0</v>
      </c>
      <c r="D73" s="849">
        <v>38.04</v>
      </c>
      <c r="E73" s="837">
        <v>1</v>
      </c>
      <c r="F73" s="850">
        <v>38.04</v>
      </c>
    </row>
    <row r="74" spans="1:6" ht="14.4" customHeight="1" x14ac:dyDescent="0.3">
      <c r="A74" s="857" t="s">
        <v>1162</v>
      </c>
      <c r="B74" s="849"/>
      <c r="C74" s="837">
        <v>0</v>
      </c>
      <c r="D74" s="849">
        <v>2333.6999999999998</v>
      </c>
      <c r="E74" s="837">
        <v>1</v>
      </c>
      <c r="F74" s="850">
        <v>2333.6999999999998</v>
      </c>
    </row>
    <row r="75" spans="1:6" ht="14.4" customHeight="1" x14ac:dyDescent="0.3">
      <c r="A75" s="857" t="s">
        <v>2890</v>
      </c>
      <c r="B75" s="849"/>
      <c r="C75" s="837">
        <v>0</v>
      </c>
      <c r="D75" s="849">
        <v>201.79</v>
      </c>
      <c r="E75" s="837">
        <v>1</v>
      </c>
      <c r="F75" s="850">
        <v>201.79</v>
      </c>
    </row>
    <row r="76" spans="1:6" ht="14.4" customHeight="1" x14ac:dyDescent="0.3">
      <c r="A76" s="857" t="s">
        <v>1184</v>
      </c>
      <c r="B76" s="849"/>
      <c r="C76" s="837">
        <v>0</v>
      </c>
      <c r="D76" s="849">
        <v>6625.119999999999</v>
      </c>
      <c r="E76" s="837">
        <v>1</v>
      </c>
      <c r="F76" s="850">
        <v>6625.119999999999</v>
      </c>
    </row>
    <row r="77" spans="1:6" ht="14.4" customHeight="1" x14ac:dyDescent="0.3">
      <c r="A77" s="857" t="s">
        <v>1168</v>
      </c>
      <c r="B77" s="849"/>
      <c r="C77" s="837">
        <v>0</v>
      </c>
      <c r="D77" s="849">
        <v>1098.93</v>
      </c>
      <c r="E77" s="837">
        <v>1</v>
      </c>
      <c r="F77" s="850">
        <v>1098.93</v>
      </c>
    </row>
    <row r="78" spans="1:6" ht="14.4" customHeight="1" x14ac:dyDescent="0.3">
      <c r="A78" s="857" t="s">
        <v>2891</v>
      </c>
      <c r="B78" s="849"/>
      <c r="C78" s="837">
        <v>0</v>
      </c>
      <c r="D78" s="849">
        <v>1660.18</v>
      </c>
      <c r="E78" s="837">
        <v>1</v>
      </c>
      <c r="F78" s="850">
        <v>1660.18</v>
      </c>
    </row>
    <row r="79" spans="1:6" ht="14.4" customHeight="1" x14ac:dyDescent="0.3">
      <c r="A79" s="857" t="s">
        <v>2892</v>
      </c>
      <c r="B79" s="849"/>
      <c r="C79" s="837">
        <v>0</v>
      </c>
      <c r="D79" s="849">
        <v>351.51</v>
      </c>
      <c r="E79" s="837">
        <v>1</v>
      </c>
      <c r="F79" s="850">
        <v>351.51</v>
      </c>
    </row>
    <row r="80" spans="1:6" ht="14.4" customHeight="1" x14ac:dyDescent="0.3">
      <c r="A80" s="857" t="s">
        <v>1186</v>
      </c>
      <c r="B80" s="849"/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2893</v>
      </c>
      <c r="B81" s="849">
        <v>0</v>
      </c>
      <c r="C81" s="837"/>
      <c r="D81" s="849"/>
      <c r="E81" s="837"/>
      <c r="F81" s="850">
        <v>0</v>
      </c>
    </row>
    <row r="82" spans="1:6" ht="14.4" customHeight="1" x14ac:dyDescent="0.3">
      <c r="A82" s="857" t="s">
        <v>2894</v>
      </c>
      <c r="B82" s="849"/>
      <c r="C82" s="837"/>
      <c r="D82" s="849">
        <v>0</v>
      </c>
      <c r="E82" s="837"/>
      <c r="F82" s="850">
        <v>0</v>
      </c>
    </row>
    <row r="83" spans="1:6" ht="14.4" customHeight="1" x14ac:dyDescent="0.3">
      <c r="A83" s="857" t="s">
        <v>2895</v>
      </c>
      <c r="B83" s="849"/>
      <c r="C83" s="837">
        <v>0</v>
      </c>
      <c r="D83" s="849">
        <v>333.65</v>
      </c>
      <c r="E83" s="837">
        <v>1</v>
      </c>
      <c r="F83" s="850">
        <v>333.65</v>
      </c>
    </row>
    <row r="84" spans="1:6" ht="14.4" customHeight="1" x14ac:dyDescent="0.3">
      <c r="A84" s="857" t="s">
        <v>1148</v>
      </c>
      <c r="B84" s="849"/>
      <c r="C84" s="837">
        <v>0</v>
      </c>
      <c r="D84" s="849">
        <v>655.85</v>
      </c>
      <c r="E84" s="837">
        <v>1</v>
      </c>
      <c r="F84" s="850">
        <v>655.85</v>
      </c>
    </row>
    <row r="85" spans="1:6" ht="14.4" customHeight="1" thickBot="1" x14ac:dyDescent="0.35">
      <c r="A85" s="858" t="s">
        <v>1173</v>
      </c>
      <c r="B85" s="853"/>
      <c r="C85" s="854"/>
      <c r="D85" s="853">
        <v>0</v>
      </c>
      <c r="E85" s="854"/>
      <c r="F85" s="855">
        <v>0</v>
      </c>
    </row>
    <row r="86" spans="1:6" ht="14.4" customHeight="1" thickBot="1" x14ac:dyDescent="0.35">
      <c r="A86" s="771" t="s">
        <v>3</v>
      </c>
      <c r="B86" s="772">
        <v>80869.510000000009</v>
      </c>
      <c r="C86" s="773">
        <v>7.9346802021926122E-2</v>
      </c>
      <c r="D86" s="772">
        <v>938321.03000000038</v>
      </c>
      <c r="E86" s="773">
        <v>0.92065319797807388</v>
      </c>
      <c r="F86" s="774">
        <v>1019190.5400000004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{992A7711-5B9B-4AB6-8892-FD94201B851D}</x14:id>
        </ext>
      </extLst>
    </cfRule>
  </conditionalFormatting>
  <conditionalFormatting sqref="F31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{1C90847F-C3B5-4ADA-9DAF-BF4CA0B1AC0D}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2A7711-5B9B-4AB6-8892-FD94201B85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1C90847F-C3B5-4ADA-9DAF-BF4CA0B1AC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2921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594</v>
      </c>
      <c r="G3" s="47">
        <f>SUBTOTAL(9,G6:G1048576)</f>
        <v>80869.509999999995</v>
      </c>
      <c r="H3" s="48">
        <f>IF(M3=0,0,G3/M3)</f>
        <v>7.934680202192626E-2</v>
      </c>
      <c r="I3" s="47">
        <f>SUBTOTAL(9,I6:I1048576)</f>
        <v>5550</v>
      </c>
      <c r="J3" s="47">
        <f>SUBTOTAL(9,J6:J1048576)</f>
        <v>938321.02999999945</v>
      </c>
      <c r="K3" s="48">
        <f>IF(M3=0,0,J3/M3)</f>
        <v>0.92065319797807466</v>
      </c>
      <c r="L3" s="47">
        <f>SUBTOTAL(9,L6:L1048576)</f>
        <v>6144</v>
      </c>
      <c r="M3" s="49">
        <f>SUBTOTAL(9,M6:M1048576)</f>
        <v>1019190.5399999985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1477</v>
      </c>
      <c r="B6" s="825" t="s">
        <v>1189</v>
      </c>
      <c r="C6" s="825" t="s">
        <v>1679</v>
      </c>
      <c r="D6" s="825" t="s">
        <v>1680</v>
      </c>
      <c r="E6" s="825" t="s">
        <v>1681</v>
      </c>
      <c r="F6" s="225">
        <v>3</v>
      </c>
      <c r="G6" s="225">
        <v>290.25</v>
      </c>
      <c r="H6" s="830">
        <v>1</v>
      </c>
      <c r="I6" s="225"/>
      <c r="J6" s="225"/>
      <c r="K6" s="830">
        <v>0</v>
      </c>
      <c r="L6" s="225">
        <v>3</v>
      </c>
      <c r="M6" s="848">
        <v>290.25</v>
      </c>
    </row>
    <row r="7" spans="1:13" ht="14.4" customHeight="1" x14ac:dyDescent="0.3">
      <c r="A7" s="831" t="s">
        <v>1477</v>
      </c>
      <c r="B7" s="832" t="s">
        <v>1266</v>
      </c>
      <c r="C7" s="832" t="s">
        <v>1271</v>
      </c>
      <c r="D7" s="832" t="s">
        <v>969</v>
      </c>
      <c r="E7" s="832" t="s">
        <v>1272</v>
      </c>
      <c r="F7" s="849"/>
      <c r="G7" s="849"/>
      <c r="H7" s="837">
        <v>0</v>
      </c>
      <c r="I7" s="849">
        <v>1</v>
      </c>
      <c r="J7" s="849">
        <v>430.05</v>
      </c>
      <c r="K7" s="837">
        <v>1</v>
      </c>
      <c r="L7" s="849">
        <v>1</v>
      </c>
      <c r="M7" s="850">
        <v>430.05</v>
      </c>
    </row>
    <row r="8" spans="1:13" ht="14.4" customHeight="1" x14ac:dyDescent="0.3">
      <c r="A8" s="831" t="s">
        <v>1477</v>
      </c>
      <c r="B8" s="832" t="s">
        <v>1305</v>
      </c>
      <c r="C8" s="832" t="s">
        <v>1715</v>
      </c>
      <c r="D8" s="832" t="s">
        <v>1716</v>
      </c>
      <c r="E8" s="832" t="s">
        <v>1717</v>
      </c>
      <c r="F8" s="849">
        <v>1</v>
      </c>
      <c r="G8" s="849">
        <v>154.36000000000001</v>
      </c>
      <c r="H8" s="837">
        <v>1</v>
      </c>
      <c r="I8" s="849"/>
      <c r="J8" s="849"/>
      <c r="K8" s="837">
        <v>0</v>
      </c>
      <c r="L8" s="849">
        <v>1</v>
      </c>
      <c r="M8" s="850">
        <v>154.36000000000001</v>
      </c>
    </row>
    <row r="9" spans="1:13" ht="14.4" customHeight="1" x14ac:dyDescent="0.3">
      <c r="A9" s="831" t="s">
        <v>1477</v>
      </c>
      <c r="B9" s="832" t="s">
        <v>1305</v>
      </c>
      <c r="C9" s="832" t="s">
        <v>1308</v>
      </c>
      <c r="D9" s="832" t="s">
        <v>1029</v>
      </c>
      <c r="E9" s="832" t="s">
        <v>1309</v>
      </c>
      <c r="F9" s="849"/>
      <c r="G9" s="849"/>
      <c r="H9" s="837">
        <v>0</v>
      </c>
      <c r="I9" s="849">
        <v>61</v>
      </c>
      <c r="J9" s="849">
        <v>9415.9600000000009</v>
      </c>
      <c r="K9" s="837">
        <v>1</v>
      </c>
      <c r="L9" s="849">
        <v>61</v>
      </c>
      <c r="M9" s="850">
        <v>9415.9600000000009</v>
      </c>
    </row>
    <row r="10" spans="1:13" ht="14.4" customHeight="1" x14ac:dyDescent="0.3">
      <c r="A10" s="831" t="s">
        <v>1477</v>
      </c>
      <c r="B10" s="832" t="s">
        <v>1305</v>
      </c>
      <c r="C10" s="832" t="s">
        <v>1721</v>
      </c>
      <c r="D10" s="832" t="s">
        <v>1722</v>
      </c>
      <c r="E10" s="832" t="s">
        <v>1723</v>
      </c>
      <c r="F10" s="849"/>
      <c r="G10" s="849"/>
      <c r="H10" s="837">
        <v>0</v>
      </c>
      <c r="I10" s="849">
        <v>2</v>
      </c>
      <c r="J10" s="849">
        <v>299.04000000000002</v>
      </c>
      <c r="K10" s="837">
        <v>1</v>
      </c>
      <c r="L10" s="849">
        <v>2</v>
      </c>
      <c r="M10" s="850">
        <v>299.04000000000002</v>
      </c>
    </row>
    <row r="11" spans="1:13" ht="14.4" customHeight="1" x14ac:dyDescent="0.3">
      <c r="A11" s="831" t="s">
        <v>1477</v>
      </c>
      <c r="B11" s="832" t="s">
        <v>1305</v>
      </c>
      <c r="C11" s="832" t="s">
        <v>1724</v>
      </c>
      <c r="D11" s="832" t="s">
        <v>1725</v>
      </c>
      <c r="E11" s="832" t="s">
        <v>1726</v>
      </c>
      <c r="F11" s="849"/>
      <c r="G11" s="849"/>
      <c r="H11" s="837">
        <v>0</v>
      </c>
      <c r="I11" s="849">
        <v>9</v>
      </c>
      <c r="J11" s="849">
        <v>681.57</v>
      </c>
      <c r="K11" s="837">
        <v>1</v>
      </c>
      <c r="L11" s="849">
        <v>9</v>
      </c>
      <c r="M11" s="850">
        <v>681.57</v>
      </c>
    </row>
    <row r="12" spans="1:13" ht="14.4" customHeight="1" x14ac:dyDescent="0.3">
      <c r="A12" s="831" t="s">
        <v>1477</v>
      </c>
      <c r="B12" s="832" t="s">
        <v>1305</v>
      </c>
      <c r="C12" s="832" t="s">
        <v>1306</v>
      </c>
      <c r="D12" s="832" t="s">
        <v>1029</v>
      </c>
      <c r="E12" s="832" t="s">
        <v>1307</v>
      </c>
      <c r="F12" s="849"/>
      <c r="G12" s="849"/>
      <c r="H12" s="837">
        <v>0</v>
      </c>
      <c r="I12" s="849">
        <v>2</v>
      </c>
      <c r="J12" s="849">
        <v>450.12</v>
      </c>
      <c r="K12" s="837">
        <v>1</v>
      </c>
      <c r="L12" s="849">
        <v>2</v>
      </c>
      <c r="M12" s="850">
        <v>450.12</v>
      </c>
    </row>
    <row r="13" spans="1:13" ht="14.4" customHeight="1" x14ac:dyDescent="0.3">
      <c r="A13" s="831" t="s">
        <v>1477</v>
      </c>
      <c r="B13" s="832" t="s">
        <v>1314</v>
      </c>
      <c r="C13" s="832" t="s">
        <v>1551</v>
      </c>
      <c r="D13" s="832" t="s">
        <v>1552</v>
      </c>
      <c r="E13" s="832" t="s">
        <v>1044</v>
      </c>
      <c r="F13" s="849">
        <v>2</v>
      </c>
      <c r="G13" s="849">
        <v>341.04</v>
      </c>
      <c r="H13" s="837">
        <v>1</v>
      </c>
      <c r="I13" s="849"/>
      <c r="J13" s="849"/>
      <c r="K13" s="837">
        <v>0</v>
      </c>
      <c r="L13" s="849">
        <v>2</v>
      </c>
      <c r="M13" s="850">
        <v>341.04</v>
      </c>
    </row>
    <row r="14" spans="1:13" ht="14.4" customHeight="1" x14ac:dyDescent="0.3">
      <c r="A14" s="831" t="s">
        <v>1477</v>
      </c>
      <c r="B14" s="832" t="s">
        <v>1314</v>
      </c>
      <c r="C14" s="832" t="s">
        <v>1557</v>
      </c>
      <c r="D14" s="832" t="s">
        <v>1316</v>
      </c>
      <c r="E14" s="832" t="s">
        <v>1558</v>
      </c>
      <c r="F14" s="849"/>
      <c r="G14" s="849"/>
      <c r="H14" s="837">
        <v>0</v>
      </c>
      <c r="I14" s="849">
        <v>4</v>
      </c>
      <c r="J14" s="849">
        <v>341.08</v>
      </c>
      <c r="K14" s="837">
        <v>1</v>
      </c>
      <c r="L14" s="849">
        <v>4</v>
      </c>
      <c r="M14" s="850">
        <v>341.08</v>
      </c>
    </row>
    <row r="15" spans="1:13" ht="14.4" customHeight="1" x14ac:dyDescent="0.3">
      <c r="A15" s="831" t="s">
        <v>1477</v>
      </c>
      <c r="B15" s="832" t="s">
        <v>1314</v>
      </c>
      <c r="C15" s="832" t="s">
        <v>1555</v>
      </c>
      <c r="D15" s="832" t="s">
        <v>1556</v>
      </c>
      <c r="E15" s="832" t="s">
        <v>1044</v>
      </c>
      <c r="F15" s="849">
        <v>32</v>
      </c>
      <c r="G15" s="849">
        <v>5456.64</v>
      </c>
      <c r="H15" s="837">
        <v>1</v>
      </c>
      <c r="I15" s="849"/>
      <c r="J15" s="849"/>
      <c r="K15" s="837">
        <v>0</v>
      </c>
      <c r="L15" s="849">
        <v>32</v>
      </c>
      <c r="M15" s="850">
        <v>5456.64</v>
      </c>
    </row>
    <row r="16" spans="1:13" ht="14.4" customHeight="1" x14ac:dyDescent="0.3">
      <c r="A16" s="831" t="s">
        <v>1477</v>
      </c>
      <c r="B16" s="832" t="s">
        <v>1314</v>
      </c>
      <c r="C16" s="832" t="s">
        <v>1315</v>
      </c>
      <c r="D16" s="832" t="s">
        <v>1316</v>
      </c>
      <c r="E16" s="832" t="s">
        <v>1044</v>
      </c>
      <c r="F16" s="849"/>
      <c r="G16" s="849"/>
      <c r="H16" s="837">
        <v>0</v>
      </c>
      <c r="I16" s="849">
        <v>15</v>
      </c>
      <c r="J16" s="849">
        <v>2557.8000000000002</v>
      </c>
      <c r="K16" s="837">
        <v>1</v>
      </c>
      <c r="L16" s="849">
        <v>15</v>
      </c>
      <c r="M16" s="850">
        <v>2557.8000000000002</v>
      </c>
    </row>
    <row r="17" spans="1:13" ht="14.4" customHeight="1" x14ac:dyDescent="0.3">
      <c r="A17" s="831" t="s">
        <v>1477</v>
      </c>
      <c r="B17" s="832" t="s">
        <v>1314</v>
      </c>
      <c r="C17" s="832" t="s">
        <v>2742</v>
      </c>
      <c r="D17" s="832" t="s">
        <v>1556</v>
      </c>
      <c r="E17" s="832" t="s">
        <v>2198</v>
      </c>
      <c r="F17" s="849">
        <v>1</v>
      </c>
      <c r="G17" s="849">
        <v>119.37</v>
      </c>
      <c r="H17" s="837">
        <v>1</v>
      </c>
      <c r="I17" s="849"/>
      <c r="J17" s="849"/>
      <c r="K17" s="837">
        <v>0</v>
      </c>
      <c r="L17" s="849">
        <v>1</v>
      </c>
      <c r="M17" s="850">
        <v>119.37</v>
      </c>
    </row>
    <row r="18" spans="1:13" ht="14.4" customHeight="1" x14ac:dyDescent="0.3">
      <c r="A18" s="831" t="s">
        <v>1477</v>
      </c>
      <c r="B18" s="832" t="s">
        <v>2896</v>
      </c>
      <c r="C18" s="832" t="s">
        <v>1645</v>
      </c>
      <c r="D18" s="832" t="s">
        <v>1065</v>
      </c>
      <c r="E18" s="832" t="s">
        <v>1646</v>
      </c>
      <c r="F18" s="849">
        <v>6</v>
      </c>
      <c r="G18" s="849">
        <v>592.5</v>
      </c>
      <c r="H18" s="837">
        <v>1</v>
      </c>
      <c r="I18" s="849"/>
      <c r="J18" s="849"/>
      <c r="K18" s="837">
        <v>0</v>
      </c>
      <c r="L18" s="849">
        <v>6</v>
      </c>
      <c r="M18" s="850">
        <v>592.5</v>
      </c>
    </row>
    <row r="19" spans="1:13" ht="14.4" customHeight="1" x14ac:dyDescent="0.3">
      <c r="A19" s="831" t="s">
        <v>1477</v>
      </c>
      <c r="B19" s="832" t="s">
        <v>2896</v>
      </c>
      <c r="C19" s="832" t="s">
        <v>1647</v>
      </c>
      <c r="D19" s="832" t="s">
        <v>1065</v>
      </c>
      <c r="E19" s="832" t="s">
        <v>1646</v>
      </c>
      <c r="F19" s="849">
        <v>2</v>
      </c>
      <c r="G19" s="849">
        <v>197.5</v>
      </c>
      <c r="H19" s="837">
        <v>1</v>
      </c>
      <c r="I19" s="849"/>
      <c r="J19" s="849"/>
      <c r="K19" s="837">
        <v>0</v>
      </c>
      <c r="L19" s="849">
        <v>2</v>
      </c>
      <c r="M19" s="850">
        <v>197.5</v>
      </c>
    </row>
    <row r="20" spans="1:13" ht="14.4" customHeight="1" x14ac:dyDescent="0.3">
      <c r="A20" s="831" t="s">
        <v>1477</v>
      </c>
      <c r="B20" s="832" t="s">
        <v>2897</v>
      </c>
      <c r="C20" s="832" t="s">
        <v>1515</v>
      </c>
      <c r="D20" s="832" t="s">
        <v>1516</v>
      </c>
      <c r="E20" s="832" t="s">
        <v>1517</v>
      </c>
      <c r="F20" s="849"/>
      <c r="G20" s="849"/>
      <c r="H20" s="837">
        <v>0</v>
      </c>
      <c r="I20" s="849">
        <v>20</v>
      </c>
      <c r="J20" s="849">
        <v>1509.1200000000001</v>
      </c>
      <c r="K20" s="837">
        <v>1</v>
      </c>
      <c r="L20" s="849">
        <v>20</v>
      </c>
      <c r="M20" s="850">
        <v>1509.1200000000001</v>
      </c>
    </row>
    <row r="21" spans="1:13" ht="14.4" customHeight="1" x14ac:dyDescent="0.3">
      <c r="A21" s="831" t="s">
        <v>1477</v>
      </c>
      <c r="B21" s="832" t="s">
        <v>2897</v>
      </c>
      <c r="C21" s="832" t="s">
        <v>1518</v>
      </c>
      <c r="D21" s="832" t="s">
        <v>1516</v>
      </c>
      <c r="E21" s="832" t="s">
        <v>1519</v>
      </c>
      <c r="F21" s="849"/>
      <c r="G21" s="849"/>
      <c r="H21" s="837">
        <v>0</v>
      </c>
      <c r="I21" s="849">
        <v>5</v>
      </c>
      <c r="J21" s="849">
        <v>705.45</v>
      </c>
      <c r="K21" s="837">
        <v>1</v>
      </c>
      <c r="L21" s="849">
        <v>5</v>
      </c>
      <c r="M21" s="850">
        <v>705.45</v>
      </c>
    </row>
    <row r="22" spans="1:13" ht="14.4" customHeight="1" x14ac:dyDescent="0.3">
      <c r="A22" s="831" t="s">
        <v>1477</v>
      </c>
      <c r="B22" s="832" t="s">
        <v>1395</v>
      </c>
      <c r="C22" s="832" t="s">
        <v>1396</v>
      </c>
      <c r="D22" s="832" t="s">
        <v>668</v>
      </c>
      <c r="E22" s="832" t="s">
        <v>1397</v>
      </c>
      <c r="F22" s="849"/>
      <c r="G22" s="849"/>
      <c r="H22" s="837"/>
      <c r="I22" s="849">
        <v>5</v>
      </c>
      <c r="J22" s="849">
        <v>0</v>
      </c>
      <c r="K22" s="837"/>
      <c r="L22" s="849">
        <v>5</v>
      </c>
      <c r="M22" s="850">
        <v>0</v>
      </c>
    </row>
    <row r="23" spans="1:13" ht="14.4" customHeight="1" x14ac:dyDescent="0.3">
      <c r="A23" s="831" t="s">
        <v>1477</v>
      </c>
      <c r="B23" s="832" t="s">
        <v>1395</v>
      </c>
      <c r="C23" s="832" t="s">
        <v>1398</v>
      </c>
      <c r="D23" s="832" t="s">
        <v>665</v>
      </c>
      <c r="E23" s="832" t="s">
        <v>1399</v>
      </c>
      <c r="F23" s="849"/>
      <c r="G23" s="849"/>
      <c r="H23" s="837"/>
      <c r="I23" s="849">
        <v>11</v>
      </c>
      <c r="J23" s="849">
        <v>0</v>
      </c>
      <c r="K23" s="837"/>
      <c r="L23" s="849">
        <v>11</v>
      </c>
      <c r="M23" s="850">
        <v>0</v>
      </c>
    </row>
    <row r="24" spans="1:13" ht="14.4" customHeight="1" x14ac:dyDescent="0.3">
      <c r="A24" s="831" t="s">
        <v>1477</v>
      </c>
      <c r="B24" s="832" t="s">
        <v>1395</v>
      </c>
      <c r="C24" s="832" t="s">
        <v>1400</v>
      </c>
      <c r="D24" s="832" t="s">
        <v>665</v>
      </c>
      <c r="E24" s="832" t="s">
        <v>1401</v>
      </c>
      <c r="F24" s="849"/>
      <c r="G24" s="849"/>
      <c r="H24" s="837"/>
      <c r="I24" s="849">
        <v>56</v>
      </c>
      <c r="J24" s="849">
        <v>0</v>
      </c>
      <c r="K24" s="837"/>
      <c r="L24" s="849">
        <v>56</v>
      </c>
      <c r="M24" s="850">
        <v>0</v>
      </c>
    </row>
    <row r="25" spans="1:13" ht="14.4" customHeight="1" x14ac:dyDescent="0.3">
      <c r="A25" s="831" t="s">
        <v>1477</v>
      </c>
      <c r="B25" s="832" t="s">
        <v>1402</v>
      </c>
      <c r="C25" s="832" t="s">
        <v>1525</v>
      </c>
      <c r="D25" s="832" t="s">
        <v>1526</v>
      </c>
      <c r="E25" s="832" t="s">
        <v>1527</v>
      </c>
      <c r="F25" s="849"/>
      <c r="G25" s="849"/>
      <c r="H25" s="837">
        <v>0</v>
      </c>
      <c r="I25" s="849">
        <v>20</v>
      </c>
      <c r="J25" s="849">
        <v>2076</v>
      </c>
      <c r="K25" s="837">
        <v>1</v>
      </c>
      <c r="L25" s="849">
        <v>20</v>
      </c>
      <c r="M25" s="850">
        <v>2076</v>
      </c>
    </row>
    <row r="26" spans="1:13" ht="14.4" customHeight="1" x14ac:dyDescent="0.3">
      <c r="A26" s="831" t="s">
        <v>1477</v>
      </c>
      <c r="B26" s="832" t="s">
        <v>1402</v>
      </c>
      <c r="C26" s="832" t="s">
        <v>1528</v>
      </c>
      <c r="D26" s="832" t="s">
        <v>1526</v>
      </c>
      <c r="E26" s="832" t="s">
        <v>1407</v>
      </c>
      <c r="F26" s="849"/>
      <c r="G26" s="849"/>
      <c r="H26" s="837">
        <v>0</v>
      </c>
      <c r="I26" s="849">
        <v>103</v>
      </c>
      <c r="J26" s="849">
        <v>13364.25</v>
      </c>
      <c r="K26" s="837">
        <v>1</v>
      </c>
      <c r="L26" s="849">
        <v>103</v>
      </c>
      <c r="M26" s="850">
        <v>13364.25</v>
      </c>
    </row>
    <row r="27" spans="1:13" ht="14.4" customHeight="1" x14ac:dyDescent="0.3">
      <c r="A27" s="831" t="s">
        <v>1477</v>
      </c>
      <c r="B27" s="832" t="s">
        <v>1412</v>
      </c>
      <c r="C27" s="832" t="s">
        <v>1413</v>
      </c>
      <c r="D27" s="832" t="s">
        <v>1414</v>
      </c>
      <c r="E27" s="832" t="s">
        <v>1415</v>
      </c>
      <c r="F27" s="849"/>
      <c r="G27" s="849"/>
      <c r="H27" s="837">
        <v>0</v>
      </c>
      <c r="I27" s="849">
        <v>69</v>
      </c>
      <c r="J27" s="849">
        <v>9746.25</v>
      </c>
      <c r="K27" s="837">
        <v>1</v>
      </c>
      <c r="L27" s="849">
        <v>69</v>
      </c>
      <c r="M27" s="850">
        <v>9746.25</v>
      </c>
    </row>
    <row r="28" spans="1:13" ht="14.4" customHeight="1" x14ac:dyDescent="0.3">
      <c r="A28" s="831" t="s">
        <v>1477</v>
      </c>
      <c r="B28" s="832" t="s">
        <v>1423</v>
      </c>
      <c r="C28" s="832" t="s">
        <v>1560</v>
      </c>
      <c r="D28" s="832" t="s">
        <v>996</v>
      </c>
      <c r="E28" s="832" t="s">
        <v>1561</v>
      </c>
      <c r="F28" s="849"/>
      <c r="G28" s="849"/>
      <c r="H28" s="837"/>
      <c r="I28" s="849">
        <v>3</v>
      </c>
      <c r="J28" s="849">
        <v>0</v>
      </c>
      <c r="K28" s="837"/>
      <c r="L28" s="849">
        <v>3</v>
      </c>
      <c r="M28" s="850">
        <v>0</v>
      </c>
    </row>
    <row r="29" spans="1:13" ht="14.4" customHeight="1" x14ac:dyDescent="0.3">
      <c r="A29" s="831" t="s">
        <v>1477</v>
      </c>
      <c r="B29" s="832" t="s">
        <v>1423</v>
      </c>
      <c r="C29" s="832" t="s">
        <v>1426</v>
      </c>
      <c r="D29" s="832" t="s">
        <v>996</v>
      </c>
      <c r="E29" s="832" t="s">
        <v>1427</v>
      </c>
      <c r="F29" s="849"/>
      <c r="G29" s="849"/>
      <c r="H29" s="837">
        <v>0</v>
      </c>
      <c r="I29" s="849">
        <v>1</v>
      </c>
      <c r="J29" s="849">
        <v>58.77</v>
      </c>
      <c r="K29" s="837">
        <v>1</v>
      </c>
      <c r="L29" s="849">
        <v>1</v>
      </c>
      <c r="M29" s="850">
        <v>58.77</v>
      </c>
    </row>
    <row r="30" spans="1:13" ht="14.4" customHeight="1" x14ac:dyDescent="0.3">
      <c r="A30" s="831" t="s">
        <v>1477</v>
      </c>
      <c r="B30" s="832" t="s">
        <v>1430</v>
      </c>
      <c r="C30" s="832" t="s">
        <v>1431</v>
      </c>
      <c r="D30" s="832" t="s">
        <v>1432</v>
      </c>
      <c r="E30" s="832" t="s">
        <v>1433</v>
      </c>
      <c r="F30" s="849"/>
      <c r="G30" s="849"/>
      <c r="H30" s="837">
        <v>0</v>
      </c>
      <c r="I30" s="849">
        <v>8</v>
      </c>
      <c r="J30" s="849">
        <v>470.15999999999997</v>
      </c>
      <c r="K30" s="837">
        <v>1</v>
      </c>
      <c r="L30" s="849">
        <v>8</v>
      </c>
      <c r="M30" s="850">
        <v>470.15999999999997</v>
      </c>
    </row>
    <row r="31" spans="1:13" ht="14.4" customHeight="1" x14ac:dyDescent="0.3">
      <c r="A31" s="831" t="s">
        <v>1477</v>
      </c>
      <c r="B31" s="832" t="s">
        <v>2898</v>
      </c>
      <c r="C31" s="832" t="s">
        <v>1574</v>
      </c>
      <c r="D31" s="832" t="s">
        <v>1575</v>
      </c>
      <c r="E31" s="832" t="s">
        <v>1576</v>
      </c>
      <c r="F31" s="849"/>
      <c r="G31" s="849"/>
      <c r="H31" s="837">
        <v>0</v>
      </c>
      <c r="I31" s="849">
        <v>9</v>
      </c>
      <c r="J31" s="849">
        <v>176.31</v>
      </c>
      <c r="K31" s="837">
        <v>1</v>
      </c>
      <c r="L31" s="849">
        <v>9</v>
      </c>
      <c r="M31" s="850">
        <v>176.31</v>
      </c>
    </row>
    <row r="32" spans="1:13" ht="14.4" customHeight="1" x14ac:dyDescent="0.3">
      <c r="A32" s="831" t="s">
        <v>1477</v>
      </c>
      <c r="B32" s="832" t="s">
        <v>2898</v>
      </c>
      <c r="C32" s="832" t="s">
        <v>1577</v>
      </c>
      <c r="D32" s="832" t="s">
        <v>1575</v>
      </c>
      <c r="E32" s="832" t="s">
        <v>1244</v>
      </c>
      <c r="F32" s="849"/>
      <c r="G32" s="849"/>
      <c r="H32" s="837">
        <v>0</v>
      </c>
      <c r="I32" s="849">
        <v>110</v>
      </c>
      <c r="J32" s="849">
        <v>6464.6999999999989</v>
      </c>
      <c r="K32" s="837">
        <v>1</v>
      </c>
      <c r="L32" s="849">
        <v>110</v>
      </c>
      <c r="M32" s="850">
        <v>6464.6999999999989</v>
      </c>
    </row>
    <row r="33" spans="1:13" ht="14.4" customHeight="1" x14ac:dyDescent="0.3">
      <c r="A33" s="831" t="s">
        <v>1477</v>
      </c>
      <c r="B33" s="832" t="s">
        <v>2898</v>
      </c>
      <c r="C33" s="832" t="s">
        <v>1578</v>
      </c>
      <c r="D33" s="832" t="s">
        <v>1575</v>
      </c>
      <c r="E33" s="832" t="s">
        <v>1579</v>
      </c>
      <c r="F33" s="849"/>
      <c r="G33" s="849"/>
      <c r="H33" s="837">
        <v>0</v>
      </c>
      <c r="I33" s="849">
        <v>1</v>
      </c>
      <c r="J33" s="849">
        <v>97.96</v>
      </c>
      <c r="K33" s="837">
        <v>1</v>
      </c>
      <c r="L33" s="849">
        <v>1</v>
      </c>
      <c r="M33" s="850">
        <v>97.96</v>
      </c>
    </row>
    <row r="34" spans="1:13" ht="14.4" customHeight="1" x14ac:dyDescent="0.3">
      <c r="A34" s="831" t="s">
        <v>1477</v>
      </c>
      <c r="B34" s="832" t="s">
        <v>2898</v>
      </c>
      <c r="C34" s="832" t="s">
        <v>1580</v>
      </c>
      <c r="D34" s="832" t="s">
        <v>1575</v>
      </c>
      <c r="E34" s="832" t="s">
        <v>1581</v>
      </c>
      <c r="F34" s="849"/>
      <c r="G34" s="849"/>
      <c r="H34" s="837">
        <v>0</v>
      </c>
      <c r="I34" s="849">
        <v>2</v>
      </c>
      <c r="J34" s="849">
        <v>352.64</v>
      </c>
      <c r="K34" s="837">
        <v>1</v>
      </c>
      <c r="L34" s="849">
        <v>2</v>
      </c>
      <c r="M34" s="850">
        <v>352.64</v>
      </c>
    </row>
    <row r="35" spans="1:13" ht="14.4" customHeight="1" x14ac:dyDescent="0.3">
      <c r="A35" s="831" t="s">
        <v>1478</v>
      </c>
      <c r="B35" s="832" t="s">
        <v>1205</v>
      </c>
      <c r="C35" s="832" t="s">
        <v>2486</v>
      </c>
      <c r="D35" s="832" t="s">
        <v>747</v>
      </c>
      <c r="E35" s="832" t="s">
        <v>1211</v>
      </c>
      <c r="F35" s="849"/>
      <c r="G35" s="849"/>
      <c r="H35" s="837">
        <v>0</v>
      </c>
      <c r="I35" s="849">
        <v>1</v>
      </c>
      <c r="J35" s="849">
        <v>923.74</v>
      </c>
      <c r="K35" s="837">
        <v>1</v>
      </c>
      <c r="L35" s="849">
        <v>1</v>
      </c>
      <c r="M35" s="850">
        <v>923.74</v>
      </c>
    </row>
    <row r="36" spans="1:13" ht="14.4" customHeight="1" x14ac:dyDescent="0.3">
      <c r="A36" s="831" t="s">
        <v>1478</v>
      </c>
      <c r="B36" s="832" t="s">
        <v>1305</v>
      </c>
      <c r="C36" s="832" t="s">
        <v>1308</v>
      </c>
      <c r="D36" s="832" t="s">
        <v>1029</v>
      </c>
      <c r="E36" s="832" t="s">
        <v>1309</v>
      </c>
      <c r="F36" s="849"/>
      <c r="G36" s="849"/>
      <c r="H36" s="837">
        <v>0</v>
      </c>
      <c r="I36" s="849">
        <v>5</v>
      </c>
      <c r="J36" s="849">
        <v>771.80000000000007</v>
      </c>
      <c r="K36" s="837">
        <v>1</v>
      </c>
      <c r="L36" s="849">
        <v>5</v>
      </c>
      <c r="M36" s="850">
        <v>771.80000000000007</v>
      </c>
    </row>
    <row r="37" spans="1:13" ht="14.4" customHeight="1" x14ac:dyDescent="0.3">
      <c r="A37" s="831" t="s">
        <v>1478</v>
      </c>
      <c r="B37" s="832" t="s">
        <v>1305</v>
      </c>
      <c r="C37" s="832" t="s">
        <v>1724</v>
      </c>
      <c r="D37" s="832" t="s">
        <v>1725</v>
      </c>
      <c r="E37" s="832" t="s">
        <v>1726</v>
      </c>
      <c r="F37" s="849"/>
      <c r="G37" s="849"/>
      <c r="H37" s="837">
        <v>0</v>
      </c>
      <c r="I37" s="849">
        <v>2</v>
      </c>
      <c r="J37" s="849">
        <v>151.46</v>
      </c>
      <c r="K37" s="837">
        <v>1</v>
      </c>
      <c r="L37" s="849">
        <v>2</v>
      </c>
      <c r="M37" s="850">
        <v>151.46</v>
      </c>
    </row>
    <row r="38" spans="1:13" ht="14.4" customHeight="1" x14ac:dyDescent="0.3">
      <c r="A38" s="831" t="s">
        <v>1478</v>
      </c>
      <c r="B38" s="832" t="s">
        <v>1314</v>
      </c>
      <c r="C38" s="832" t="s">
        <v>1557</v>
      </c>
      <c r="D38" s="832" t="s">
        <v>1316</v>
      </c>
      <c r="E38" s="832" t="s">
        <v>1558</v>
      </c>
      <c r="F38" s="849"/>
      <c r="G38" s="849"/>
      <c r="H38" s="837">
        <v>0</v>
      </c>
      <c r="I38" s="849">
        <v>4</v>
      </c>
      <c r="J38" s="849">
        <v>341.08</v>
      </c>
      <c r="K38" s="837">
        <v>1</v>
      </c>
      <c r="L38" s="849">
        <v>4</v>
      </c>
      <c r="M38" s="850">
        <v>341.08</v>
      </c>
    </row>
    <row r="39" spans="1:13" ht="14.4" customHeight="1" x14ac:dyDescent="0.3">
      <c r="A39" s="831" t="s">
        <v>1478</v>
      </c>
      <c r="B39" s="832" t="s">
        <v>1314</v>
      </c>
      <c r="C39" s="832" t="s">
        <v>1315</v>
      </c>
      <c r="D39" s="832" t="s">
        <v>1316</v>
      </c>
      <c r="E39" s="832" t="s">
        <v>1044</v>
      </c>
      <c r="F39" s="849"/>
      <c r="G39" s="849"/>
      <c r="H39" s="837">
        <v>0</v>
      </c>
      <c r="I39" s="849">
        <v>8</v>
      </c>
      <c r="J39" s="849">
        <v>1364.16</v>
      </c>
      <c r="K39" s="837">
        <v>1</v>
      </c>
      <c r="L39" s="849">
        <v>8</v>
      </c>
      <c r="M39" s="850">
        <v>1364.16</v>
      </c>
    </row>
    <row r="40" spans="1:13" ht="14.4" customHeight="1" x14ac:dyDescent="0.3">
      <c r="A40" s="831" t="s">
        <v>1478</v>
      </c>
      <c r="B40" s="832" t="s">
        <v>2896</v>
      </c>
      <c r="C40" s="832" t="s">
        <v>1645</v>
      </c>
      <c r="D40" s="832" t="s">
        <v>1065</v>
      </c>
      <c r="E40" s="832" t="s">
        <v>1646</v>
      </c>
      <c r="F40" s="849">
        <v>2</v>
      </c>
      <c r="G40" s="849">
        <v>197.5</v>
      </c>
      <c r="H40" s="837">
        <v>1</v>
      </c>
      <c r="I40" s="849"/>
      <c r="J40" s="849"/>
      <c r="K40" s="837">
        <v>0</v>
      </c>
      <c r="L40" s="849">
        <v>2</v>
      </c>
      <c r="M40" s="850">
        <v>197.5</v>
      </c>
    </row>
    <row r="41" spans="1:13" ht="14.4" customHeight="1" x14ac:dyDescent="0.3">
      <c r="A41" s="831" t="s">
        <v>1478</v>
      </c>
      <c r="B41" s="832" t="s">
        <v>2897</v>
      </c>
      <c r="C41" s="832" t="s">
        <v>1732</v>
      </c>
      <c r="D41" s="832" t="s">
        <v>1733</v>
      </c>
      <c r="E41" s="832" t="s">
        <v>1734</v>
      </c>
      <c r="F41" s="849">
        <v>1</v>
      </c>
      <c r="G41" s="849">
        <v>56.44</v>
      </c>
      <c r="H41" s="837">
        <v>1</v>
      </c>
      <c r="I41" s="849"/>
      <c r="J41" s="849"/>
      <c r="K41" s="837">
        <v>0</v>
      </c>
      <c r="L41" s="849">
        <v>1</v>
      </c>
      <c r="M41" s="850">
        <v>56.44</v>
      </c>
    </row>
    <row r="42" spans="1:13" ht="14.4" customHeight="1" x14ac:dyDescent="0.3">
      <c r="A42" s="831" t="s">
        <v>1478</v>
      </c>
      <c r="B42" s="832" t="s">
        <v>1380</v>
      </c>
      <c r="C42" s="832" t="s">
        <v>1383</v>
      </c>
      <c r="D42" s="832" t="s">
        <v>1000</v>
      </c>
      <c r="E42" s="832" t="s">
        <v>1384</v>
      </c>
      <c r="F42" s="849"/>
      <c r="G42" s="849"/>
      <c r="H42" s="837"/>
      <c r="I42" s="849">
        <v>3</v>
      </c>
      <c r="J42" s="849">
        <v>0</v>
      </c>
      <c r="K42" s="837"/>
      <c r="L42" s="849">
        <v>3</v>
      </c>
      <c r="M42" s="850">
        <v>0</v>
      </c>
    </row>
    <row r="43" spans="1:13" ht="14.4" customHeight="1" x14ac:dyDescent="0.3">
      <c r="A43" s="831" t="s">
        <v>1478</v>
      </c>
      <c r="B43" s="832" t="s">
        <v>1395</v>
      </c>
      <c r="C43" s="832" t="s">
        <v>1833</v>
      </c>
      <c r="D43" s="832" t="s">
        <v>668</v>
      </c>
      <c r="E43" s="832" t="s">
        <v>1438</v>
      </c>
      <c r="F43" s="849"/>
      <c r="G43" s="849"/>
      <c r="H43" s="837"/>
      <c r="I43" s="849">
        <v>1</v>
      </c>
      <c r="J43" s="849">
        <v>0</v>
      </c>
      <c r="K43" s="837"/>
      <c r="L43" s="849">
        <v>1</v>
      </c>
      <c r="M43" s="850">
        <v>0</v>
      </c>
    </row>
    <row r="44" spans="1:13" ht="14.4" customHeight="1" x14ac:dyDescent="0.3">
      <c r="A44" s="831" t="s">
        <v>1478</v>
      </c>
      <c r="B44" s="832" t="s">
        <v>1395</v>
      </c>
      <c r="C44" s="832" t="s">
        <v>1396</v>
      </c>
      <c r="D44" s="832" t="s">
        <v>668</v>
      </c>
      <c r="E44" s="832" t="s">
        <v>1397</v>
      </c>
      <c r="F44" s="849"/>
      <c r="G44" s="849"/>
      <c r="H44" s="837"/>
      <c r="I44" s="849">
        <v>16</v>
      </c>
      <c r="J44" s="849">
        <v>0</v>
      </c>
      <c r="K44" s="837"/>
      <c r="L44" s="849">
        <v>16</v>
      </c>
      <c r="M44" s="850">
        <v>0</v>
      </c>
    </row>
    <row r="45" spans="1:13" ht="14.4" customHeight="1" x14ac:dyDescent="0.3">
      <c r="A45" s="831" t="s">
        <v>1478</v>
      </c>
      <c r="B45" s="832" t="s">
        <v>1395</v>
      </c>
      <c r="C45" s="832" t="s">
        <v>1398</v>
      </c>
      <c r="D45" s="832" t="s">
        <v>665</v>
      </c>
      <c r="E45" s="832" t="s">
        <v>1399</v>
      </c>
      <c r="F45" s="849"/>
      <c r="G45" s="849"/>
      <c r="H45" s="837"/>
      <c r="I45" s="849">
        <v>2</v>
      </c>
      <c r="J45" s="849">
        <v>0</v>
      </c>
      <c r="K45" s="837"/>
      <c r="L45" s="849">
        <v>2</v>
      </c>
      <c r="M45" s="850">
        <v>0</v>
      </c>
    </row>
    <row r="46" spans="1:13" ht="14.4" customHeight="1" x14ac:dyDescent="0.3">
      <c r="A46" s="831" t="s">
        <v>1478</v>
      </c>
      <c r="B46" s="832" t="s">
        <v>1395</v>
      </c>
      <c r="C46" s="832" t="s">
        <v>1400</v>
      </c>
      <c r="D46" s="832" t="s">
        <v>665</v>
      </c>
      <c r="E46" s="832" t="s">
        <v>1401</v>
      </c>
      <c r="F46" s="849"/>
      <c r="G46" s="849"/>
      <c r="H46" s="837"/>
      <c r="I46" s="849">
        <v>1</v>
      </c>
      <c r="J46" s="849">
        <v>0</v>
      </c>
      <c r="K46" s="837"/>
      <c r="L46" s="849">
        <v>1</v>
      </c>
      <c r="M46" s="850">
        <v>0</v>
      </c>
    </row>
    <row r="47" spans="1:13" ht="14.4" customHeight="1" x14ac:dyDescent="0.3">
      <c r="A47" s="831" t="s">
        <v>1478</v>
      </c>
      <c r="B47" s="832" t="s">
        <v>1402</v>
      </c>
      <c r="C47" s="832" t="s">
        <v>1525</v>
      </c>
      <c r="D47" s="832" t="s">
        <v>1526</v>
      </c>
      <c r="E47" s="832" t="s">
        <v>1527</v>
      </c>
      <c r="F47" s="849"/>
      <c r="G47" s="849"/>
      <c r="H47" s="837">
        <v>0</v>
      </c>
      <c r="I47" s="849">
        <v>14</v>
      </c>
      <c r="J47" s="849">
        <v>1453.1999999999998</v>
      </c>
      <c r="K47" s="837">
        <v>1</v>
      </c>
      <c r="L47" s="849">
        <v>14</v>
      </c>
      <c r="M47" s="850">
        <v>1453.1999999999998</v>
      </c>
    </row>
    <row r="48" spans="1:13" ht="14.4" customHeight="1" x14ac:dyDescent="0.3">
      <c r="A48" s="831" t="s">
        <v>1478</v>
      </c>
      <c r="B48" s="832" t="s">
        <v>1402</v>
      </c>
      <c r="C48" s="832" t="s">
        <v>1528</v>
      </c>
      <c r="D48" s="832" t="s">
        <v>1526</v>
      </c>
      <c r="E48" s="832" t="s">
        <v>1407</v>
      </c>
      <c r="F48" s="849"/>
      <c r="G48" s="849"/>
      <c r="H48" s="837">
        <v>0</v>
      </c>
      <c r="I48" s="849">
        <v>44</v>
      </c>
      <c r="J48" s="849">
        <v>5709</v>
      </c>
      <c r="K48" s="837">
        <v>1</v>
      </c>
      <c r="L48" s="849">
        <v>44</v>
      </c>
      <c r="M48" s="850">
        <v>5709</v>
      </c>
    </row>
    <row r="49" spans="1:13" ht="14.4" customHeight="1" x14ac:dyDescent="0.3">
      <c r="A49" s="831" t="s">
        <v>1478</v>
      </c>
      <c r="B49" s="832" t="s">
        <v>1412</v>
      </c>
      <c r="C49" s="832" t="s">
        <v>1413</v>
      </c>
      <c r="D49" s="832" t="s">
        <v>1414</v>
      </c>
      <c r="E49" s="832" t="s">
        <v>1415</v>
      </c>
      <c r="F49" s="849"/>
      <c r="G49" s="849"/>
      <c r="H49" s="837">
        <v>0</v>
      </c>
      <c r="I49" s="849">
        <v>47</v>
      </c>
      <c r="J49" s="849">
        <v>6638.75</v>
      </c>
      <c r="K49" s="837">
        <v>1</v>
      </c>
      <c r="L49" s="849">
        <v>47</v>
      </c>
      <c r="M49" s="850">
        <v>6638.75</v>
      </c>
    </row>
    <row r="50" spans="1:13" ht="14.4" customHeight="1" x14ac:dyDescent="0.3">
      <c r="A50" s="831" t="s">
        <v>1478</v>
      </c>
      <c r="B50" s="832" t="s">
        <v>1430</v>
      </c>
      <c r="C50" s="832" t="s">
        <v>1434</v>
      </c>
      <c r="D50" s="832" t="s">
        <v>1432</v>
      </c>
      <c r="E50" s="832" t="s">
        <v>1435</v>
      </c>
      <c r="F50" s="849"/>
      <c r="G50" s="849"/>
      <c r="H50" s="837">
        <v>0</v>
      </c>
      <c r="I50" s="849">
        <v>1</v>
      </c>
      <c r="J50" s="849">
        <v>176.32</v>
      </c>
      <c r="K50" s="837">
        <v>1</v>
      </c>
      <c r="L50" s="849">
        <v>1</v>
      </c>
      <c r="M50" s="850">
        <v>176.32</v>
      </c>
    </row>
    <row r="51" spans="1:13" ht="14.4" customHeight="1" x14ac:dyDescent="0.3">
      <c r="A51" s="831" t="s">
        <v>1478</v>
      </c>
      <c r="B51" s="832" t="s">
        <v>2898</v>
      </c>
      <c r="C51" s="832" t="s">
        <v>1574</v>
      </c>
      <c r="D51" s="832" t="s">
        <v>1575</v>
      </c>
      <c r="E51" s="832" t="s">
        <v>1576</v>
      </c>
      <c r="F51" s="849"/>
      <c r="G51" s="849"/>
      <c r="H51" s="837">
        <v>0</v>
      </c>
      <c r="I51" s="849">
        <v>2</v>
      </c>
      <c r="J51" s="849">
        <v>39.18</v>
      </c>
      <c r="K51" s="837">
        <v>1</v>
      </c>
      <c r="L51" s="849">
        <v>2</v>
      </c>
      <c r="M51" s="850">
        <v>39.18</v>
      </c>
    </row>
    <row r="52" spans="1:13" ht="14.4" customHeight="1" x14ac:dyDescent="0.3">
      <c r="A52" s="831" t="s">
        <v>1478</v>
      </c>
      <c r="B52" s="832" t="s">
        <v>2898</v>
      </c>
      <c r="C52" s="832" t="s">
        <v>1577</v>
      </c>
      <c r="D52" s="832" t="s">
        <v>1575</v>
      </c>
      <c r="E52" s="832" t="s">
        <v>1244</v>
      </c>
      <c r="F52" s="849"/>
      <c r="G52" s="849"/>
      <c r="H52" s="837">
        <v>0</v>
      </c>
      <c r="I52" s="849">
        <v>9</v>
      </c>
      <c r="J52" s="849">
        <v>528.93000000000006</v>
      </c>
      <c r="K52" s="837">
        <v>1</v>
      </c>
      <c r="L52" s="849">
        <v>9</v>
      </c>
      <c r="M52" s="850">
        <v>528.93000000000006</v>
      </c>
    </row>
    <row r="53" spans="1:13" ht="14.4" customHeight="1" x14ac:dyDescent="0.3">
      <c r="A53" s="831" t="s">
        <v>1478</v>
      </c>
      <c r="B53" s="832" t="s">
        <v>2898</v>
      </c>
      <c r="C53" s="832" t="s">
        <v>1578</v>
      </c>
      <c r="D53" s="832" t="s">
        <v>1575</v>
      </c>
      <c r="E53" s="832" t="s">
        <v>1579</v>
      </c>
      <c r="F53" s="849"/>
      <c r="G53" s="849"/>
      <c r="H53" s="837">
        <v>0</v>
      </c>
      <c r="I53" s="849">
        <v>2</v>
      </c>
      <c r="J53" s="849">
        <v>195.92</v>
      </c>
      <c r="K53" s="837">
        <v>1</v>
      </c>
      <c r="L53" s="849">
        <v>2</v>
      </c>
      <c r="M53" s="850">
        <v>195.92</v>
      </c>
    </row>
    <row r="54" spans="1:13" ht="14.4" customHeight="1" x14ac:dyDescent="0.3">
      <c r="A54" s="831" t="s">
        <v>1478</v>
      </c>
      <c r="B54" s="832" t="s">
        <v>2898</v>
      </c>
      <c r="C54" s="832" t="s">
        <v>1580</v>
      </c>
      <c r="D54" s="832" t="s">
        <v>1575</v>
      </c>
      <c r="E54" s="832" t="s">
        <v>1581</v>
      </c>
      <c r="F54" s="849"/>
      <c r="G54" s="849"/>
      <c r="H54" s="837">
        <v>0</v>
      </c>
      <c r="I54" s="849">
        <v>8</v>
      </c>
      <c r="J54" s="849">
        <v>1410.56</v>
      </c>
      <c r="K54" s="837">
        <v>1</v>
      </c>
      <c r="L54" s="849">
        <v>8</v>
      </c>
      <c r="M54" s="850">
        <v>1410.56</v>
      </c>
    </row>
    <row r="55" spans="1:13" ht="14.4" customHeight="1" x14ac:dyDescent="0.3">
      <c r="A55" s="831" t="s">
        <v>1478</v>
      </c>
      <c r="B55" s="832" t="s">
        <v>2898</v>
      </c>
      <c r="C55" s="832" t="s">
        <v>1750</v>
      </c>
      <c r="D55" s="832" t="s">
        <v>1583</v>
      </c>
      <c r="E55" s="832" t="s">
        <v>1751</v>
      </c>
      <c r="F55" s="849">
        <v>1</v>
      </c>
      <c r="G55" s="849">
        <v>117.55</v>
      </c>
      <c r="H55" s="837">
        <v>1</v>
      </c>
      <c r="I55" s="849"/>
      <c r="J55" s="849"/>
      <c r="K55" s="837">
        <v>0</v>
      </c>
      <c r="L55" s="849">
        <v>1</v>
      </c>
      <c r="M55" s="850">
        <v>117.55</v>
      </c>
    </row>
    <row r="56" spans="1:13" ht="14.4" customHeight="1" x14ac:dyDescent="0.3">
      <c r="A56" s="831" t="s">
        <v>1479</v>
      </c>
      <c r="B56" s="832" t="s">
        <v>1189</v>
      </c>
      <c r="C56" s="832" t="s">
        <v>1934</v>
      </c>
      <c r="D56" s="832" t="s">
        <v>1193</v>
      </c>
      <c r="E56" s="832" t="s">
        <v>1935</v>
      </c>
      <c r="F56" s="849"/>
      <c r="G56" s="849"/>
      <c r="H56" s="837">
        <v>0</v>
      </c>
      <c r="I56" s="849">
        <v>1</v>
      </c>
      <c r="J56" s="849">
        <v>16.12</v>
      </c>
      <c r="K56" s="837">
        <v>1</v>
      </c>
      <c r="L56" s="849">
        <v>1</v>
      </c>
      <c r="M56" s="850">
        <v>16.12</v>
      </c>
    </row>
    <row r="57" spans="1:13" ht="14.4" customHeight="1" x14ac:dyDescent="0.3">
      <c r="A57" s="831" t="s">
        <v>1479</v>
      </c>
      <c r="B57" s="832" t="s">
        <v>1189</v>
      </c>
      <c r="C57" s="832" t="s">
        <v>1936</v>
      </c>
      <c r="D57" s="832" t="s">
        <v>1193</v>
      </c>
      <c r="E57" s="832" t="s">
        <v>1937</v>
      </c>
      <c r="F57" s="849"/>
      <c r="G57" s="849"/>
      <c r="H57" s="837">
        <v>0</v>
      </c>
      <c r="I57" s="849">
        <v>1</v>
      </c>
      <c r="J57" s="849">
        <v>8.06</v>
      </c>
      <c r="K57" s="837">
        <v>1</v>
      </c>
      <c r="L57" s="849">
        <v>1</v>
      </c>
      <c r="M57" s="850">
        <v>8.06</v>
      </c>
    </row>
    <row r="58" spans="1:13" ht="14.4" customHeight="1" x14ac:dyDescent="0.3">
      <c r="A58" s="831" t="s">
        <v>1479</v>
      </c>
      <c r="B58" s="832" t="s">
        <v>2899</v>
      </c>
      <c r="C58" s="832" t="s">
        <v>1908</v>
      </c>
      <c r="D58" s="832" t="s">
        <v>1909</v>
      </c>
      <c r="E58" s="832" t="s">
        <v>1910</v>
      </c>
      <c r="F58" s="849"/>
      <c r="G58" s="849"/>
      <c r="H58" s="837">
        <v>0</v>
      </c>
      <c r="I58" s="849">
        <v>12</v>
      </c>
      <c r="J58" s="849">
        <v>387</v>
      </c>
      <c r="K58" s="837">
        <v>1</v>
      </c>
      <c r="L58" s="849">
        <v>12</v>
      </c>
      <c r="M58" s="850">
        <v>387</v>
      </c>
    </row>
    <row r="59" spans="1:13" ht="14.4" customHeight="1" x14ac:dyDescent="0.3">
      <c r="A59" s="831" t="s">
        <v>1479</v>
      </c>
      <c r="B59" s="832" t="s">
        <v>1205</v>
      </c>
      <c r="C59" s="832" t="s">
        <v>1928</v>
      </c>
      <c r="D59" s="832" t="s">
        <v>753</v>
      </c>
      <c r="E59" s="832" t="s">
        <v>1207</v>
      </c>
      <c r="F59" s="849"/>
      <c r="G59" s="849"/>
      <c r="H59" s="837">
        <v>0</v>
      </c>
      <c r="I59" s="849">
        <v>1</v>
      </c>
      <c r="J59" s="849">
        <v>1385.62</v>
      </c>
      <c r="K59" s="837">
        <v>1</v>
      </c>
      <c r="L59" s="849">
        <v>1</v>
      </c>
      <c r="M59" s="850">
        <v>1385.62</v>
      </c>
    </row>
    <row r="60" spans="1:13" ht="14.4" customHeight="1" x14ac:dyDescent="0.3">
      <c r="A60" s="831" t="s">
        <v>1479</v>
      </c>
      <c r="B60" s="832" t="s">
        <v>1235</v>
      </c>
      <c r="C60" s="832" t="s">
        <v>1921</v>
      </c>
      <c r="D60" s="832" t="s">
        <v>1922</v>
      </c>
      <c r="E60" s="832" t="s">
        <v>1923</v>
      </c>
      <c r="F60" s="849"/>
      <c r="G60" s="849"/>
      <c r="H60" s="837">
        <v>0</v>
      </c>
      <c r="I60" s="849">
        <v>1</v>
      </c>
      <c r="J60" s="849">
        <v>38.04</v>
      </c>
      <c r="K60" s="837">
        <v>1</v>
      </c>
      <c r="L60" s="849">
        <v>1</v>
      </c>
      <c r="M60" s="850">
        <v>38.04</v>
      </c>
    </row>
    <row r="61" spans="1:13" ht="14.4" customHeight="1" x14ac:dyDescent="0.3">
      <c r="A61" s="831" t="s">
        <v>1479</v>
      </c>
      <c r="B61" s="832" t="s">
        <v>1258</v>
      </c>
      <c r="C61" s="832" t="s">
        <v>1259</v>
      </c>
      <c r="D61" s="832" t="s">
        <v>1260</v>
      </c>
      <c r="E61" s="832" t="s">
        <v>1261</v>
      </c>
      <c r="F61" s="849"/>
      <c r="G61" s="849"/>
      <c r="H61" s="837">
        <v>0</v>
      </c>
      <c r="I61" s="849">
        <v>1</v>
      </c>
      <c r="J61" s="849">
        <v>352.37</v>
      </c>
      <c r="K61" s="837">
        <v>1</v>
      </c>
      <c r="L61" s="849">
        <v>1</v>
      </c>
      <c r="M61" s="850">
        <v>352.37</v>
      </c>
    </row>
    <row r="62" spans="1:13" ht="14.4" customHeight="1" x14ac:dyDescent="0.3">
      <c r="A62" s="831" t="s">
        <v>1479</v>
      </c>
      <c r="B62" s="832" t="s">
        <v>1258</v>
      </c>
      <c r="C62" s="832" t="s">
        <v>1939</v>
      </c>
      <c r="D62" s="832" t="s">
        <v>1260</v>
      </c>
      <c r="E62" s="832" t="s">
        <v>1940</v>
      </c>
      <c r="F62" s="849"/>
      <c r="G62" s="849"/>
      <c r="H62" s="837">
        <v>0</v>
      </c>
      <c r="I62" s="849">
        <v>3</v>
      </c>
      <c r="J62" s="849">
        <v>704.73</v>
      </c>
      <c r="K62" s="837">
        <v>1</v>
      </c>
      <c r="L62" s="849">
        <v>3</v>
      </c>
      <c r="M62" s="850">
        <v>704.73</v>
      </c>
    </row>
    <row r="63" spans="1:13" ht="14.4" customHeight="1" x14ac:dyDescent="0.3">
      <c r="A63" s="831" t="s">
        <v>1479</v>
      </c>
      <c r="B63" s="832" t="s">
        <v>1301</v>
      </c>
      <c r="C63" s="832" t="s">
        <v>1982</v>
      </c>
      <c r="D63" s="832" t="s">
        <v>1983</v>
      </c>
      <c r="E63" s="832" t="s">
        <v>1984</v>
      </c>
      <c r="F63" s="849"/>
      <c r="G63" s="849"/>
      <c r="H63" s="837">
        <v>0</v>
      </c>
      <c r="I63" s="849">
        <v>1</v>
      </c>
      <c r="J63" s="849">
        <v>74.08</v>
      </c>
      <c r="K63" s="837">
        <v>1</v>
      </c>
      <c r="L63" s="849">
        <v>1</v>
      </c>
      <c r="M63" s="850">
        <v>74.08</v>
      </c>
    </row>
    <row r="64" spans="1:13" ht="14.4" customHeight="1" x14ac:dyDescent="0.3">
      <c r="A64" s="831" t="s">
        <v>1479</v>
      </c>
      <c r="B64" s="832" t="s">
        <v>1305</v>
      </c>
      <c r="C64" s="832" t="s">
        <v>1308</v>
      </c>
      <c r="D64" s="832" t="s">
        <v>1029</v>
      </c>
      <c r="E64" s="832" t="s">
        <v>1309</v>
      </c>
      <c r="F64" s="849"/>
      <c r="G64" s="849"/>
      <c r="H64" s="837">
        <v>0</v>
      </c>
      <c r="I64" s="849">
        <v>11</v>
      </c>
      <c r="J64" s="849">
        <v>1697.96</v>
      </c>
      <c r="K64" s="837">
        <v>1</v>
      </c>
      <c r="L64" s="849">
        <v>11</v>
      </c>
      <c r="M64" s="850">
        <v>1697.96</v>
      </c>
    </row>
    <row r="65" spans="1:13" ht="14.4" customHeight="1" x14ac:dyDescent="0.3">
      <c r="A65" s="831" t="s">
        <v>1479</v>
      </c>
      <c r="B65" s="832" t="s">
        <v>1314</v>
      </c>
      <c r="C65" s="832" t="s">
        <v>1557</v>
      </c>
      <c r="D65" s="832" t="s">
        <v>1316</v>
      </c>
      <c r="E65" s="832" t="s">
        <v>1558</v>
      </c>
      <c r="F65" s="849"/>
      <c r="G65" s="849"/>
      <c r="H65" s="837">
        <v>0</v>
      </c>
      <c r="I65" s="849">
        <v>6</v>
      </c>
      <c r="J65" s="849">
        <v>511.62</v>
      </c>
      <c r="K65" s="837">
        <v>1</v>
      </c>
      <c r="L65" s="849">
        <v>6</v>
      </c>
      <c r="M65" s="850">
        <v>511.62</v>
      </c>
    </row>
    <row r="66" spans="1:13" ht="14.4" customHeight="1" x14ac:dyDescent="0.3">
      <c r="A66" s="831" t="s">
        <v>1479</v>
      </c>
      <c r="B66" s="832" t="s">
        <v>1314</v>
      </c>
      <c r="C66" s="832" t="s">
        <v>1315</v>
      </c>
      <c r="D66" s="832" t="s">
        <v>1316</v>
      </c>
      <c r="E66" s="832" t="s">
        <v>1044</v>
      </c>
      <c r="F66" s="849"/>
      <c r="G66" s="849"/>
      <c r="H66" s="837">
        <v>0</v>
      </c>
      <c r="I66" s="849">
        <v>23</v>
      </c>
      <c r="J66" s="849">
        <v>3921.9600000000005</v>
      </c>
      <c r="K66" s="837">
        <v>1</v>
      </c>
      <c r="L66" s="849">
        <v>23</v>
      </c>
      <c r="M66" s="850">
        <v>3921.9600000000005</v>
      </c>
    </row>
    <row r="67" spans="1:13" ht="14.4" customHeight="1" x14ac:dyDescent="0.3">
      <c r="A67" s="831" t="s">
        <v>1479</v>
      </c>
      <c r="B67" s="832" t="s">
        <v>1314</v>
      </c>
      <c r="C67" s="832" t="s">
        <v>1874</v>
      </c>
      <c r="D67" s="832" t="s">
        <v>1316</v>
      </c>
      <c r="E67" s="832" t="s">
        <v>1875</v>
      </c>
      <c r="F67" s="849"/>
      <c r="G67" s="849"/>
      <c r="H67" s="837">
        <v>0</v>
      </c>
      <c r="I67" s="849">
        <v>1</v>
      </c>
      <c r="J67" s="849">
        <v>272.83</v>
      </c>
      <c r="K67" s="837">
        <v>1</v>
      </c>
      <c r="L67" s="849">
        <v>1</v>
      </c>
      <c r="M67" s="850">
        <v>272.83</v>
      </c>
    </row>
    <row r="68" spans="1:13" ht="14.4" customHeight="1" x14ac:dyDescent="0.3">
      <c r="A68" s="831" t="s">
        <v>1479</v>
      </c>
      <c r="B68" s="832" t="s">
        <v>2896</v>
      </c>
      <c r="C68" s="832" t="s">
        <v>1645</v>
      </c>
      <c r="D68" s="832" t="s">
        <v>1065</v>
      </c>
      <c r="E68" s="832" t="s">
        <v>1646</v>
      </c>
      <c r="F68" s="849">
        <v>1</v>
      </c>
      <c r="G68" s="849">
        <v>98.75</v>
      </c>
      <c r="H68" s="837">
        <v>1</v>
      </c>
      <c r="I68" s="849"/>
      <c r="J68" s="849"/>
      <c r="K68" s="837">
        <v>0</v>
      </c>
      <c r="L68" s="849">
        <v>1</v>
      </c>
      <c r="M68" s="850">
        <v>98.75</v>
      </c>
    </row>
    <row r="69" spans="1:13" ht="14.4" customHeight="1" x14ac:dyDescent="0.3">
      <c r="A69" s="831" t="s">
        <v>1479</v>
      </c>
      <c r="B69" s="832" t="s">
        <v>2896</v>
      </c>
      <c r="C69" s="832" t="s">
        <v>1647</v>
      </c>
      <c r="D69" s="832" t="s">
        <v>1065</v>
      </c>
      <c r="E69" s="832" t="s">
        <v>1646</v>
      </c>
      <c r="F69" s="849">
        <v>1</v>
      </c>
      <c r="G69" s="849">
        <v>98.75</v>
      </c>
      <c r="H69" s="837">
        <v>1</v>
      </c>
      <c r="I69" s="849"/>
      <c r="J69" s="849"/>
      <c r="K69" s="837">
        <v>0</v>
      </c>
      <c r="L69" s="849">
        <v>1</v>
      </c>
      <c r="M69" s="850">
        <v>98.75</v>
      </c>
    </row>
    <row r="70" spans="1:13" ht="14.4" customHeight="1" x14ac:dyDescent="0.3">
      <c r="A70" s="831" t="s">
        <v>1479</v>
      </c>
      <c r="B70" s="832" t="s">
        <v>2897</v>
      </c>
      <c r="C70" s="832" t="s">
        <v>1518</v>
      </c>
      <c r="D70" s="832" t="s">
        <v>1516</v>
      </c>
      <c r="E70" s="832" t="s">
        <v>1519</v>
      </c>
      <c r="F70" s="849"/>
      <c r="G70" s="849"/>
      <c r="H70" s="837">
        <v>0</v>
      </c>
      <c r="I70" s="849">
        <v>2</v>
      </c>
      <c r="J70" s="849">
        <v>850.34</v>
      </c>
      <c r="K70" s="837">
        <v>1</v>
      </c>
      <c r="L70" s="849">
        <v>2</v>
      </c>
      <c r="M70" s="850">
        <v>850.34</v>
      </c>
    </row>
    <row r="71" spans="1:13" ht="14.4" customHeight="1" x14ac:dyDescent="0.3">
      <c r="A71" s="831" t="s">
        <v>1479</v>
      </c>
      <c r="B71" s="832" t="s">
        <v>1344</v>
      </c>
      <c r="C71" s="832" t="s">
        <v>1345</v>
      </c>
      <c r="D71" s="832" t="s">
        <v>635</v>
      </c>
      <c r="E71" s="832" t="s">
        <v>1346</v>
      </c>
      <c r="F71" s="849"/>
      <c r="G71" s="849"/>
      <c r="H71" s="837">
        <v>0</v>
      </c>
      <c r="I71" s="849">
        <v>17</v>
      </c>
      <c r="J71" s="849">
        <v>783.63</v>
      </c>
      <c r="K71" s="837">
        <v>1</v>
      </c>
      <c r="L71" s="849">
        <v>17</v>
      </c>
      <c r="M71" s="850">
        <v>783.63</v>
      </c>
    </row>
    <row r="72" spans="1:13" ht="14.4" customHeight="1" x14ac:dyDescent="0.3">
      <c r="A72" s="831" t="s">
        <v>1479</v>
      </c>
      <c r="B72" s="832" t="s">
        <v>1344</v>
      </c>
      <c r="C72" s="832" t="s">
        <v>1929</v>
      </c>
      <c r="D72" s="832" t="s">
        <v>1930</v>
      </c>
      <c r="E72" s="832" t="s">
        <v>1931</v>
      </c>
      <c r="F72" s="849">
        <v>1</v>
      </c>
      <c r="G72" s="849">
        <v>48.42</v>
      </c>
      <c r="H72" s="837">
        <v>1</v>
      </c>
      <c r="I72" s="849"/>
      <c r="J72" s="849"/>
      <c r="K72" s="837">
        <v>0</v>
      </c>
      <c r="L72" s="849">
        <v>1</v>
      </c>
      <c r="M72" s="850">
        <v>48.42</v>
      </c>
    </row>
    <row r="73" spans="1:13" ht="14.4" customHeight="1" x14ac:dyDescent="0.3">
      <c r="A73" s="831" t="s">
        <v>1479</v>
      </c>
      <c r="B73" s="832" t="s">
        <v>1358</v>
      </c>
      <c r="C73" s="832" t="s">
        <v>1359</v>
      </c>
      <c r="D73" s="832" t="s">
        <v>881</v>
      </c>
      <c r="E73" s="832" t="s">
        <v>1360</v>
      </c>
      <c r="F73" s="849"/>
      <c r="G73" s="849"/>
      <c r="H73" s="837"/>
      <c r="I73" s="849">
        <v>7</v>
      </c>
      <c r="J73" s="849">
        <v>0</v>
      </c>
      <c r="K73" s="837"/>
      <c r="L73" s="849">
        <v>7</v>
      </c>
      <c r="M73" s="850">
        <v>0</v>
      </c>
    </row>
    <row r="74" spans="1:13" ht="14.4" customHeight="1" x14ac:dyDescent="0.3">
      <c r="A74" s="831" t="s">
        <v>1479</v>
      </c>
      <c r="B74" s="832" t="s">
        <v>1380</v>
      </c>
      <c r="C74" s="832" t="s">
        <v>1381</v>
      </c>
      <c r="D74" s="832" t="s">
        <v>1000</v>
      </c>
      <c r="E74" s="832" t="s">
        <v>1382</v>
      </c>
      <c r="F74" s="849"/>
      <c r="G74" s="849"/>
      <c r="H74" s="837"/>
      <c r="I74" s="849">
        <v>1</v>
      </c>
      <c r="J74" s="849">
        <v>0</v>
      </c>
      <c r="K74" s="837"/>
      <c r="L74" s="849">
        <v>1</v>
      </c>
      <c r="M74" s="850">
        <v>0</v>
      </c>
    </row>
    <row r="75" spans="1:13" ht="14.4" customHeight="1" x14ac:dyDescent="0.3">
      <c r="A75" s="831" t="s">
        <v>1479</v>
      </c>
      <c r="B75" s="832" t="s">
        <v>1380</v>
      </c>
      <c r="C75" s="832" t="s">
        <v>1966</v>
      </c>
      <c r="D75" s="832" t="s">
        <v>1967</v>
      </c>
      <c r="E75" s="832" t="s">
        <v>1382</v>
      </c>
      <c r="F75" s="849">
        <v>1</v>
      </c>
      <c r="G75" s="849">
        <v>0</v>
      </c>
      <c r="H75" s="837"/>
      <c r="I75" s="849"/>
      <c r="J75" s="849"/>
      <c r="K75" s="837"/>
      <c r="L75" s="849">
        <v>1</v>
      </c>
      <c r="M75" s="850">
        <v>0</v>
      </c>
    </row>
    <row r="76" spans="1:13" ht="14.4" customHeight="1" x14ac:dyDescent="0.3">
      <c r="A76" s="831" t="s">
        <v>1479</v>
      </c>
      <c r="B76" s="832" t="s">
        <v>1380</v>
      </c>
      <c r="C76" s="832" t="s">
        <v>1968</v>
      </c>
      <c r="D76" s="832" t="s">
        <v>1969</v>
      </c>
      <c r="E76" s="832" t="s">
        <v>1970</v>
      </c>
      <c r="F76" s="849">
        <v>8</v>
      </c>
      <c r="G76" s="849">
        <v>0</v>
      </c>
      <c r="H76" s="837"/>
      <c r="I76" s="849"/>
      <c r="J76" s="849"/>
      <c r="K76" s="837"/>
      <c r="L76" s="849">
        <v>8</v>
      </c>
      <c r="M76" s="850">
        <v>0</v>
      </c>
    </row>
    <row r="77" spans="1:13" ht="14.4" customHeight="1" x14ac:dyDescent="0.3">
      <c r="A77" s="831" t="s">
        <v>1479</v>
      </c>
      <c r="B77" s="832" t="s">
        <v>2900</v>
      </c>
      <c r="C77" s="832" t="s">
        <v>1877</v>
      </c>
      <c r="D77" s="832" t="s">
        <v>1878</v>
      </c>
      <c r="E77" s="832" t="s">
        <v>1879</v>
      </c>
      <c r="F77" s="849">
        <v>3</v>
      </c>
      <c r="G77" s="849">
        <v>369.6</v>
      </c>
      <c r="H77" s="837">
        <v>1</v>
      </c>
      <c r="I77" s="849"/>
      <c r="J77" s="849"/>
      <c r="K77" s="837">
        <v>0</v>
      </c>
      <c r="L77" s="849">
        <v>3</v>
      </c>
      <c r="M77" s="850">
        <v>369.6</v>
      </c>
    </row>
    <row r="78" spans="1:13" ht="14.4" customHeight="1" x14ac:dyDescent="0.3">
      <c r="A78" s="831" t="s">
        <v>1479</v>
      </c>
      <c r="B78" s="832" t="s">
        <v>1402</v>
      </c>
      <c r="C78" s="832" t="s">
        <v>1862</v>
      </c>
      <c r="D78" s="832" t="s">
        <v>1530</v>
      </c>
      <c r="E78" s="832" t="s">
        <v>1527</v>
      </c>
      <c r="F78" s="849">
        <v>2</v>
      </c>
      <c r="G78" s="849">
        <v>207.6</v>
      </c>
      <c r="H78" s="837">
        <v>1</v>
      </c>
      <c r="I78" s="849"/>
      <c r="J78" s="849"/>
      <c r="K78" s="837">
        <v>0</v>
      </c>
      <c r="L78" s="849">
        <v>2</v>
      </c>
      <c r="M78" s="850">
        <v>207.6</v>
      </c>
    </row>
    <row r="79" spans="1:13" ht="14.4" customHeight="1" x14ac:dyDescent="0.3">
      <c r="A79" s="831" t="s">
        <v>1479</v>
      </c>
      <c r="B79" s="832" t="s">
        <v>1402</v>
      </c>
      <c r="C79" s="832" t="s">
        <v>1528</v>
      </c>
      <c r="D79" s="832" t="s">
        <v>1526</v>
      </c>
      <c r="E79" s="832" t="s">
        <v>1407</v>
      </c>
      <c r="F79" s="849"/>
      <c r="G79" s="849"/>
      <c r="H79" s="837">
        <v>0</v>
      </c>
      <c r="I79" s="849">
        <v>4</v>
      </c>
      <c r="J79" s="849">
        <v>519</v>
      </c>
      <c r="K79" s="837">
        <v>1</v>
      </c>
      <c r="L79" s="849">
        <v>4</v>
      </c>
      <c r="M79" s="850">
        <v>519</v>
      </c>
    </row>
    <row r="80" spans="1:13" ht="14.4" customHeight="1" x14ac:dyDescent="0.3">
      <c r="A80" s="831" t="s">
        <v>1479</v>
      </c>
      <c r="B80" s="832" t="s">
        <v>1412</v>
      </c>
      <c r="C80" s="832" t="s">
        <v>1924</v>
      </c>
      <c r="D80" s="832" t="s">
        <v>1925</v>
      </c>
      <c r="E80" s="832" t="s">
        <v>1926</v>
      </c>
      <c r="F80" s="849">
        <v>2</v>
      </c>
      <c r="G80" s="849">
        <v>282.5</v>
      </c>
      <c r="H80" s="837">
        <v>1</v>
      </c>
      <c r="I80" s="849"/>
      <c r="J80" s="849"/>
      <c r="K80" s="837">
        <v>0</v>
      </c>
      <c r="L80" s="849">
        <v>2</v>
      </c>
      <c r="M80" s="850">
        <v>282.5</v>
      </c>
    </row>
    <row r="81" spans="1:13" ht="14.4" customHeight="1" x14ac:dyDescent="0.3">
      <c r="A81" s="831" t="s">
        <v>1479</v>
      </c>
      <c r="B81" s="832" t="s">
        <v>1412</v>
      </c>
      <c r="C81" s="832" t="s">
        <v>1413</v>
      </c>
      <c r="D81" s="832" t="s">
        <v>1414</v>
      </c>
      <c r="E81" s="832" t="s">
        <v>1415</v>
      </c>
      <c r="F81" s="849"/>
      <c r="G81" s="849"/>
      <c r="H81" s="837">
        <v>0</v>
      </c>
      <c r="I81" s="849">
        <v>9</v>
      </c>
      <c r="J81" s="849">
        <v>1271.25</v>
      </c>
      <c r="K81" s="837">
        <v>1</v>
      </c>
      <c r="L81" s="849">
        <v>9</v>
      </c>
      <c r="M81" s="850">
        <v>1271.25</v>
      </c>
    </row>
    <row r="82" spans="1:13" ht="14.4" customHeight="1" x14ac:dyDescent="0.3">
      <c r="A82" s="831" t="s">
        <v>1479</v>
      </c>
      <c r="B82" s="832" t="s">
        <v>1423</v>
      </c>
      <c r="C82" s="832" t="s">
        <v>1560</v>
      </c>
      <c r="D82" s="832" t="s">
        <v>996</v>
      </c>
      <c r="E82" s="832" t="s">
        <v>1561</v>
      </c>
      <c r="F82" s="849"/>
      <c r="G82" s="849"/>
      <c r="H82" s="837"/>
      <c r="I82" s="849">
        <v>2</v>
      </c>
      <c r="J82" s="849">
        <v>0</v>
      </c>
      <c r="K82" s="837"/>
      <c r="L82" s="849">
        <v>2</v>
      </c>
      <c r="M82" s="850">
        <v>0</v>
      </c>
    </row>
    <row r="83" spans="1:13" ht="14.4" customHeight="1" x14ac:dyDescent="0.3">
      <c r="A83" s="831" t="s">
        <v>1479</v>
      </c>
      <c r="B83" s="832" t="s">
        <v>1423</v>
      </c>
      <c r="C83" s="832" t="s">
        <v>1426</v>
      </c>
      <c r="D83" s="832" t="s">
        <v>996</v>
      </c>
      <c r="E83" s="832" t="s">
        <v>1427</v>
      </c>
      <c r="F83" s="849"/>
      <c r="G83" s="849"/>
      <c r="H83" s="837">
        <v>0</v>
      </c>
      <c r="I83" s="849">
        <v>3</v>
      </c>
      <c r="J83" s="849">
        <v>176.31</v>
      </c>
      <c r="K83" s="837">
        <v>1</v>
      </c>
      <c r="L83" s="849">
        <v>3</v>
      </c>
      <c r="M83" s="850">
        <v>176.31</v>
      </c>
    </row>
    <row r="84" spans="1:13" ht="14.4" customHeight="1" x14ac:dyDescent="0.3">
      <c r="A84" s="831" t="s">
        <v>1479</v>
      </c>
      <c r="B84" s="832" t="s">
        <v>1430</v>
      </c>
      <c r="C84" s="832" t="s">
        <v>1431</v>
      </c>
      <c r="D84" s="832" t="s">
        <v>1432</v>
      </c>
      <c r="E84" s="832" t="s">
        <v>1433</v>
      </c>
      <c r="F84" s="849"/>
      <c r="G84" s="849"/>
      <c r="H84" s="837">
        <v>0</v>
      </c>
      <c r="I84" s="849">
        <v>2</v>
      </c>
      <c r="J84" s="849">
        <v>117.54</v>
      </c>
      <c r="K84" s="837">
        <v>1</v>
      </c>
      <c r="L84" s="849">
        <v>2</v>
      </c>
      <c r="M84" s="850">
        <v>117.54</v>
      </c>
    </row>
    <row r="85" spans="1:13" ht="14.4" customHeight="1" x14ac:dyDescent="0.3">
      <c r="A85" s="831" t="s">
        <v>1479</v>
      </c>
      <c r="B85" s="832" t="s">
        <v>1430</v>
      </c>
      <c r="C85" s="832" t="s">
        <v>1911</v>
      </c>
      <c r="D85" s="832" t="s">
        <v>1912</v>
      </c>
      <c r="E85" s="832" t="s">
        <v>1581</v>
      </c>
      <c r="F85" s="849">
        <v>1</v>
      </c>
      <c r="G85" s="849">
        <v>176.32</v>
      </c>
      <c r="H85" s="837">
        <v>1</v>
      </c>
      <c r="I85" s="849"/>
      <c r="J85" s="849"/>
      <c r="K85" s="837">
        <v>0</v>
      </c>
      <c r="L85" s="849">
        <v>1</v>
      </c>
      <c r="M85" s="850">
        <v>176.32</v>
      </c>
    </row>
    <row r="86" spans="1:13" ht="14.4" customHeight="1" x14ac:dyDescent="0.3">
      <c r="A86" s="831" t="s">
        <v>1479</v>
      </c>
      <c r="B86" s="832" t="s">
        <v>2898</v>
      </c>
      <c r="C86" s="832" t="s">
        <v>1577</v>
      </c>
      <c r="D86" s="832" t="s">
        <v>1575</v>
      </c>
      <c r="E86" s="832" t="s">
        <v>1244</v>
      </c>
      <c r="F86" s="849"/>
      <c r="G86" s="849"/>
      <c r="H86" s="837">
        <v>0</v>
      </c>
      <c r="I86" s="849">
        <v>2</v>
      </c>
      <c r="J86" s="849">
        <v>117.54</v>
      </c>
      <c r="K86" s="837">
        <v>1</v>
      </c>
      <c r="L86" s="849">
        <v>2</v>
      </c>
      <c r="M86" s="850">
        <v>117.54</v>
      </c>
    </row>
    <row r="87" spans="1:13" ht="14.4" customHeight="1" x14ac:dyDescent="0.3">
      <c r="A87" s="831" t="s">
        <v>1479</v>
      </c>
      <c r="B87" s="832" t="s">
        <v>2898</v>
      </c>
      <c r="C87" s="832" t="s">
        <v>1578</v>
      </c>
      <c r="D87" s="832" t="s">
        <v>1575</v>
      </c>
      <c r="E87" s="832" t="s">
        <v>1579</v>
      </c>
      <c r="F87" s="849"/>
      <c r="G87" s="849"/>
      <c r="H87" s="837">
        <v>0</v>
      </c>
      <c r="I87" s="849">
        <v>2</v>
      </c>
      <c r="J87" s="849">
        <v>195.92</v>
      </c>
      <c r="K87" s="837">
        <v>1</v>
      </c>
      <c r="L87" s="849">
        <v>2</v>
      </c>
      <c r="M87" s="850">
        <v>195.92</v>
      </c>
    </row>
    <row r="88" spans="1:13" ht="14.4" customHeight="1" x14ac:dyDescent="0.3">
      <c r="A88" s="831" t="s">
        <v>1479</v>
      </c>
      <c r="B88" s="832" t="s">
        <v>1441</v>
      </c>
      <c r="C88" s="832" t="s">
        <v>1945</v>
      </c>
      <c r="D88" s="832" t="s">
        <v>1946</v>
      </c>
      <c r="E88" s="832" t="s">
        <v>1947</v>
      </c>
      <c r="F88" s="849"/>
      <c r="G88" s="849"/>
      <c r="H88" s="837">
        <v>0</v>
      </c>
      <c r="I88" s="849">
        <v>20</v>
      </c>
      <c r="J88" s="849">
        <v>3885.2</v>
      </c>
      <c r="K88" s="837">
        <v>1</v>
      </c>
      <c r="L88" s="849">
        <v>20</v>
      </c>
      <c r="M88" s="850">
        <v>3885.2</v>
      </c>
    </row>
    <row r="89" spans="1:13" ht="14.4" customHeight="1" x14ac:dyDescent="0.3">
      <c r="A89" s="831" t="s">
        <v>1479</v>
      </c>
      <c r="B89" s="832" t="s">
        <v>1441</v>
      </c>
      <c r="C89" s="832" t="s">
        <v>1451</v>
      </c>
      <c r="D89" s="832" t="s">
        <v>1010</v>
      </c>
      <c r="E89" s="832" t="s">
        <v>1011</v>
      </c>
      <c r="F89" s="849"/>
      <c r="G89" s="849"/>
      <c r="H89" s="837">
        <v>0</v>
      </c>
      <c r="I89" s="849">
        <v>4</v>
      </c>
      <c r="J89" s="849">
        <v>509.36</v>
      </c>
      <c r="K89" s="837">
        <v>1</v>
      </c>
      <c r="L89" s="849">
        <v>4</v>
      </c>
      <c r="M89" s="850">
        <v>509.36</v>
      </c>
    </row>
    <row r="90" spans="1:13" ht="14.4" customHeight="1" x14ac:dyDescent="0.3">
      <c r="A90" s="831" t="s">
        <v>1479</v>
      </c>
      <c r="B90" s="832" t="s">
        <v>1441</v>
      </c>
      <c r="C90" s="832" t="s">
        <v>1948</v>
      </c>
      <c r="D90" s="832" t="s">
        <v>1949</v>
      </c>
      <c r="E90" s="832" t="s">
        <v>1011</v>
      </c>
      <c r="F90" s="849"/>
      <c r="G90" s="849"/>
      <c r="H90" s="837">
        <v>0</v>
      </c>
      <c r="I90" s="849">
        <v>3</v>
      </c>
      <c r="J90" s="849">
        <v>382.02</v>
      </c>
      <c r="K90" s="837">
        <v>1</v>
      </c>
      <c r="L90" s="849">
        <v>3</v>
      </c>
      <c r="M90" s="850">
        <v>382.02</v>
      </c>
    </row>
    <row r="91" spans="1:13" ht="14.4" customHeight="1" x14ac:dyDescent="0.3">
      <c r="A91" s="831" t="s">
        <v>1479</v>
      </c>
      <c r="B91" s="832" t="s">
        <v>1441</v>
      </c>
      <c r="C91" s="832" t="s">
        <v>1450</v>
      </c>
      <c r="D91" s="832" t="s">
        <v>1012</v>
      </c>
      <c r="E91" s="832" t="s">
        <v>1011</v>
      </c>
      <c r="F91" s="849"/>
      <c r="G91" s="849"/>
      <c r="H91" s="837">
        <v>0</v>
      </c>
      <c r="I91" s="849">
        <v>4</v>
      </c>
      <c r="J91" s="849">
        <v>509.36</v>
      </c>
      <c r="K91" s="837">
        <v>1</v>
      </c>
      <c r="L91" s="849">
        <v>4</v>
      </c>
      <c r="M91" s="850">
        <v>509.36</v>
      </c>
    </row>
    <row r="92" spans="1:13" ht="14.4" customHeight="1" x14ac:dyDescent="0.3">
      <c r="A92" s="831" t="s">
        <v>1479</v>
      </c>
      <c r="B92" s="832" t="s">
        <v>1441</v>
      </c>
      <c r="C92" s="832" t="s">
        <v>1950</v>
      </c>
      <c r="D92" s="832" t="s">
        <v>1024</v>
      </c>
      <c r="E92" s="832" t="s">
        <v>1951</v>
      </c>
      <c r="F92" s="849"/>
      <c r="G92" s="849"/>
      <c r="H92" s="837">
        <v>0</v>
      </c>
      <c r="I92" s="849">
        <v>181</v>
      </c>
      <c r="J92" s="849">
        <v>262638.24</v>
      </c>
      <c r="K92" s="837">
        <v>1</v>
      </c>
      <c r="L92" s="849">
        <v>181</v>
      </c>
      <c r="M92" s="850">
        <v>262638.24</v>
      </c>
    </row>
    <row r="93" spans="1:13" ht="14.4" customHeight="1" x14ac:dyDescent="0.3">
      <c r="A93" s="831" t="s">
        <v>1479</v>
      </c>
      <c r="B93" s="832" t="s">
        <v>1441</v>
      </c>
      <c r="C93" s="832" t="s">
        <v>1952</v>
      </c>
      <c r="D93" s="832" t="s">
        <v>1953</v>
      </c>
      <c r="E93" s="832" t="s">
        <v>1947</v>
      </c>
      <c r="F93" s="849"/>
      <c r="G93" s="849"/>
      <c r="H93" s="837">
        <v>0</v>
      </c>
      <c r="I93" s="849">
        <v>91</v>
      </c>
      <c r="J93" s="849">
        <v>17677.659999999996</v>
      </c>
      <c r="K93" s="837">
        <v>1</v>
      </c>
      <c r="L93" s="849">
        <v>91</v>
      </c>
      <c r="M93" s="850">
        <v>17677.659999999996</v>
      </c>
    </row>
    <row r="94" spans="1:13" ht="14.4" customHeight="1" x14ac:dyDescent="0.3">
      <c r="A94" s="831" t="s">
        <v>1479</v>
      </c>
      <c r="B94" s="832" t="s">
        <v>1441</v>
      </c>
      <c r="C94" s="832" t="s">
        <v>1954</v>
      </c>
      <c r="D94" s="832" t="s">
        <v>1955</v>
      </c>
      <c r="E94" s="832" t="s">
        <v>1011</v>
      </c>
      <c r="F94" s="849"/>
      <c r="G94" s="849"/>
      <c r="H94" s="837">
        <v>0</v>
      </c>
      <c r="I94" s="849">
        <v>4</v>
      </c>
      <c r="J94" s="849">
        <v>509.36</v>
      </c>
      <c r="K94" s="837">
        <v>1</v>
      </c>
      <c r="L94" s="849">
        <v>4</v>
      </c>
      <c r="M94" s="850">
        <v>509.36</v>
      </c>
    </row>
    <row r="95" spans="1:13" ht="14.4" customHeight="1" x14ac:dyDescent="0.3">
      <c r="A95" s="831" t="s">
        <v>1480</v>
      </c>
      <c r="B95" s="832" t="s">
        <v>1305</v>
      </c>
      <c r="C95" s="832" t="s">
        <v>1724</v>
      </c>
      <c r="D95" s="832" t="s">
        <v>1725</v>
      </c>
      <c r="E95" s="832" t="s">
        <v>1726</v>
      </c>
      <c r="F95" s="849"/>
      <c r="G95" s="849"/>
      <c r="H95" s="837">
        <v>0</v>
      </c>
      <c r="I95" s="849">
        <v>1</v>
      </c>
      <c r="J95" s="849">
        <v>75.73</v>
      </c>
      <c r="K95" s="837">
        <v>1</v>
      </c>
      <c r="L95" s="849">
        <v>1</v>
      </c>
      <c r="M95" s="850">
        <v>75.73</v>
      </c>
    </row>
    <row r="96" spans="1:13" ht="14.4" customHeight="1" x14ac:dyDescent="0.3">
      <c r="A96" s="831" t="s">
        <v>1481</v>
      </c>
      <c r="B96" s="832" t="s">
        <v>1305</v>
      </c>
      <c r="C96" s="832" t="s">
        <v>1308</v>
      </c>
      <c r="D96" s="832" t="s">
        <v>1029</v>
      </c>
      <c r="E96" s="832" t="s">
        <v>1309</v>
      </c>
      <c r="F96" s="849"/>
      <c r="G96" s="849"/>
      <c r="H96" s="837">
        <v>0</v>
      </c>
      <c r="I96" s="849">
        <v>31</v>
      </c>
      <c r="J96" s="849">
        <v>4785.16</v>
      </c>
      <c r="K96" s="837">
        <v>1</v>
      </c>
      <c r="L96" s="849">
        <v>31</v>
      </c>
      <c r="M96" s="850">
        <v>4785.16</v>
      </c>
    </row>
    <row r="97" spans="1:13" ht="14.4" customHeight="1" x14ac:dyDescent="0.3">
      <c r="A97" s="831" t="s">
        <v>1481</v>
      </c>
      <c r="B97" s="832" t="s">
        <v>1305</v>
      </c>
      <c r="C97" s="832" t="s">
        <v>1721</v>
      </c>
      <c r="D97" s="832" t="s">
        <v>1722</v>
      </c>
      <c r="E97" s="832" t="s">
        <v>1723</v>
      </c>
      <c r="F97" s="849"/>
      <c r="G97" s="849"/>
      <c r="H97" s="837">
        <v>0</v>
      </c>
      <c r="I97" s="849">
        <v>3</v>
      </c>
      <c r="J97" s="849">
        <v>448.56000000000006</v>
      </c>
      <c r="K97" s="837">
        <v>1</v>
      </c>
      <c r="L97" s="849">
        <v>3</v>
      </c>
      <c r="M97" s="850">
        <v>448.56000000000006</v>
      </c>
    </row>
    <row r="98" spans="1:13" ht="14.4" customHeight="1" x14ac:dyDescent="0.3">
      <c r="A98" s="831" t="s">
        <v>1481</v>
      </c>
      <c r="B98" s="832" t="s">
        <v>1305</v>
      </c>
      <c r="C98" s="832" t="s">
        <v>1724</v>
      </c>
      <c r="D98" s="832" t="s">
        <v>1725</v>
      </c>
      <c r="E98" s="832" t="s">
        <v>1726</v>
      </c>
      <c r="F98" s="849"/>
      <c r="G98" s="849"/>
      <c r="H98" s="837">
        <v>0</v>
      </c>
      <c r="I98" s="849">
        <v>20</v>
      </c>
      <c r="J98" s="849">
        <v>1514.6000000000001</v>
      </c>
      <c r="K98" s="837">
        <v>1</v>
      </c>
      <c r="L98" s="849">
        <v>20</v>
      </c>
      <c r="M98" s="850">
        <v>1514.6000000000001</v>
      </c>
    </row>
    <row r="99" spans="1:13" ht="14.4" customHeight="1" x14ac:dyDescent="0.3">
      <c r="A99" s="831" t="s">
        <v>1481</v>
      </c>
      <c r="B99" s="832" t="s">
        <v>1314</v>
      </c>
      <c r="C99" s="832" t="s">
        <v>1557</v>
      </c>
      <c r="D99" s="832" t="s">
        <v>1316</v>
      </c>
      <c r="E99" s="832" t="s">
        <v>1558</v>
      </c>
      <c r="F99" s="849"/>
      <c r="G99" s="849"/>
      <c r="H99" s="837">
        <v>0</v>
      </c>
      <c r="I99" s="849">
        <v>1</v>
      </c>
      <c r="J99" s="849">
        <v>85.27</v>
      </c>
      <c r="K99" s="837">
        <v>1</v>
      </c>
      <c r="L99" s="849">
        <v>1</v>
      </c>
      <c r="M99" s="850">
        <v>85.27</v>
      </c>
    </row>
    <row r="100" spans="1:13" ht="14.4" customHeight="1" x14ac:dyDescent="0.3">
      <c r="A100" s="831" t="s">
        <v>1481</v>
      </c>
      <c r="B100" s="832" t="s">
        <v>1314</v>
      </c>
      <c r="C100" s="832" t="s">
        <v>1874</v>
      </c>
      <c r="D100" s="832" t="s">
        <v>1316</v>
      </c>
      <c r="E100" s="832" t="s">
        <v>1875</v>
      </c>
      <c r="F100" s="849"/>
      <c r="G100" s="849"/>
      <c r="H100" s="837">
        <v>0</v>
      </c>
      <c r="I100" s="849">
        <v>6</v>
      </c>
      <c r="J100" s="849">
        <v>1636.98</v>
      </c>
      <c r="K100" s="837">
        <v>1</v>
      </c>
      <c r="L100" s="849">
        <v>6</v>
      </c>
      <c r="M100" s="850">
        <v>1636.98</v>
      </c>
    </row>
    <row r="101" spans="1:13" ht="14.4" customHeight="1" x14ac:dyDescent="0.3">
      <c r="A101" s="831" t="s">
        <v>1481</v>
      </c>
      <c r="B101" s="832" t="s">
        <v>2897</v>
      </c>
      <c r="C101" s="832" t="s">
        <v>1515</v>
      </c>
      <c r="D101" s="832" t="s">
        <v>1516</v>
      </c>
      <c r="E101" s="832" t="s">
        <v>1517</v>
      </c>
      <c r="F101" s="849"/>
      <c r="G101" s="849"/>
      <c r="H101" s="837">
        <v>0</v>
      </c>
      <c r="I101" s="849">
        <v>2</v>
      </c>
      <c r="J101" s="849">
        <v>141.08000000000001</v>
      </c>
      <c r="K101" s="837">
        <v>1</v>
      </c>
      <c r="L101" s="849">
        <v>2</v>
      </c>
      <c r="M101" s="850">
        <v>141.08000000000001</v>
      </c>
    </row>
    <row r="102" spans="1:13" ht="14.4" customHeight="1" x14ac:dyDescent="0.3">
      <c r="A102" s="831" t="s">
        <v>1481</v>
      </c>
      <c r="B102" s="832" t="s">
        <v>1358</v>
      </c>
      <c r="C102" s="832" t="s">
        <v>1359</v>
      </c>
      <c r="D102" s="832" t="s">
        <v>881</v>
      </c>
      <c r="E102" s="832" t="s">
        <v>1360</v>
      </c>
      <c r="F102" s="849"/>
      <c r="G102" s="849"/>
      <c r="H102" s="837"/>
      <c r="I102" s="849">
        <v>9</v>
      </c>
      <c r="J102" s="849">
        <v>0</v>
      </c>
      <c r="K102" s="837"/>
      <c r="L102" s="849">
        <v>9</v>
      </c>
      <c r="M102" s="850">
        <v>0</v>
      </c>
    </row>
    <row r="103" spans="1:13" ht="14.4" customHeight="1" x14ac:dyDescent="0.3">
      <c r="A103" s="831" t="s">
        <v>1481</v>
      </c>
      <c r="B103" s="832" t="s">
        <v>1380</v>
      </c>
      <c r="C103" s="832" t="s">
        <v>1383</v>
      </c>
      <c r="D103" s="832" t="s">
        <v>1000</v>
      </c>
      <c r="E103" s="832" t="s">
        <v>1384</v>
      </c>
      <c r="F103" s="849"/>
      <c r="G103" s="849"/>
      <c r="H103" s="837"/>
      <c r="I103" s="849">
        <v>6</v>
      </c>
      <c r="J103" s="849">
        <v>0</v>
      </c>
      <c r="K103" s="837"/>
      <c r="L103" s="849">
        <v>6</v>
      </c>
      <c r="M103" s="850">
        <v>0</v>
      </c>
    </row>
    <row r="104" spans="1:13" ht="14.4" customHeight="1" x14ac:dyDescent="0.3">
      <c r="A104" s="831" t="s">
        <v>1481</v>
      </c>
      <c r="B104" s="832" t="s">
        <v>2900</v>
      </c>
      <c r="C104" s="832" t="s">
        <v>2033</v>
      </c>
      <c r="D104" s="832" t="s">
        <v>2034</v>
      </c>
      <c r="E104" s="832" t="s">
        <v>1427</v>
      </c>
      <c r="F104" s="849"/>
      <c r="G104" s="849"/>
      <c r="H104" s="837">
        <v>0</v>
      </c>
      <c r="I104" s="849">
        <v>8</v>
      </c>
      <c r="J104" s="849">
        <v>527.91999999999985</v>
      </c>
      <c r="K104" s="837">
        <v>1</v>
      </c>
      <c r="L104" s="849">
        <v>8</v>
      </c>
      <c r="M104" s="850">
        <v>527.91999999999985</v>
      </c>
    </row>
    <row r="105" spans="1:13" ht="14.4" customHeight="1" x14ac:dyDescent="0.3">
      <c r="A105" s="831" t="s">
        <v>1481</v>
      </c>
      <c r="B105" s="832" t="s">
        <v>1395</v>
      </c>
      <c r="C105" s="832" t="s">
        <v>1833</v>
      </c>
      <c r="D105" s="832" t="s">
        <v>668</v>
      </c>
      <c r="E105" s="832" t="s">
        <v>1438</v>
      </c>
      <c r="F105" s="849"/>
      <c r="G105" s="849"/>
      <c r="H105" s="837"/>
      <c r="I105" s="849">
        <v>1</v>
      </c>
      <c r="J105" s="849">
        <v>0</v>
      </c>
      <c r="K105" s="837"/>
      <c r="L105" s="849">
        <v>1</v>
      </c>
      <c r="M105" s="850">
        <v>0</v>
      </c>
    </row>
    <row r="106" spans="1:13" ht="14.4" customHeight="1" x14ac:dyDescent="0.3">
      <c r="A106" s="831" t="s">
        <v>1481</v>
      </c>
      <c r="B106" s="832" t="s">
        <v>1395</v>
      </c>
      <c r="C106" s="832" t="s">
        <v>1396</v>
      </c>
      <c r="D106" s="832" t="s">
        <v>668</v>
      </c>
      <c r="E106" s="832" t="s">
        <v>1397</v>
      </c>
      <c r="F106" s="849"/>
      <c r="G106" s="849"/>
      <c r="H106" s="837"/>
      <c r="I106" s="849">
        <v>6</v>
      </c>
      <c r="J106" s="849">
        <v>0</v>
      </c>
      <c r="K106" s="837"/>
      <c r="L106" s="849">
        <v>6</v>
      </c>
      <c r="M106" s="850">
        <v>0</v>
      </c>
    </row>
    <row r="107" spans="1:13" ht="14.4" customHeight="1" x14ac:dyDescent="0.3">
      <c r="A107" s="831" t="s">
        <v>1481</v>
      </c>
      <c r="B107" s="832" t="s">
        <v>1395</v>
      </c>
      <c r="C107" s="832" t="s">
        <v>1398</v>
      </c>
      <c r="D107" s="832" t="s">
        <v>665</v>
      </c>
      <c r="E107" s="832" t="s">
        <v>1399</v>
      </c>
      <c r="F107" s="849"/>
      <c r="G107" s="849"/>
      <c r="H107" s="837"/>
      <c r="I107" s="849">
        <v>8</v>
      </c>
      <c r="J107" s="849">
        <v>0</v>
      </c>
      <c r="K107" s="837"/>
      <c r="L107" s="849">
        <v>8</v>
      </c>
      <c r="M107" s="850">
        <v>0</v>
      </c>
    </row>
    <row r="108" spans="1:13" ht="14.4" customHeight="1" x14ac:dyDescent="0.3">
      <c r="A108" s="831" t="s">
        <v>1481</v>
      </c>
      <c r="B108" s="832" t="s">
        <v>1402</v>
      </c>
      <c r="C108" s="832" t="s">
        <v>2019</v>
      </c>
      <c r="D108" s="832" t="s">
        <v>1530</v>
      </c>
      <c r="E108" s="832" t="s">
        <v>2020</v>
      </c>
      <c r="F108" s="849">
        <v>6</v>
      </c>
      <c r="G108" s="849">
        <v>519</v>
      </c>
      <c r="H108" s="837">
        <v>1</v>
      </c>
      <c r="I108" s="849"/>
      <c r="J108" s="849"/>
      <c r="K108" s="837">
        <v>0</v>
      </c>
      <c r="L108" s="849">
        <v>6</v>
      </c>
      <c r="M108" s="850">
        <v>519</v>
      </c>
    </row>
    <row r="109" spans="1:13" ht="14.4" customHeight="1" x14ac:dyDescent="0.3">
      <c r="A109" s="831" t="s">
        <v>1481</v>
      </c>
      <c r="B109" s="832" t="s">
        <v>1402</v>
      </c>
      <c r="C109" s="832" t="s">
        <v>2021</v>
      </c>
      <c r="D109" s="832" t="s">
        <v>1530</v>
      </c>
      <c r="E109" s="832" t="s">
        <v>1405</v>
      </c>
      <c r="F109" s="849">
        <v>44</v>
      </c>
      <c r="G109" s="849">
        <v>6850.8</v>
      </c>
      <c r="H109" s="837">
        <v>1</v>
      </c>
      <c r="I109" s="849"/>
      <c r="J109" s="849"/>
      <c r="K109" s="837">
        <v>0</v>
      </c>
      <c r="L109" s="849">
        <v>44</v>
      </c>
      <c r="M109" s="850">
        <v>6850.8</v>
      </c>
    </row>
    <row r="110" spans="1:13" ht="14.4" customHeight="1" x14ac:dyDescent="0.3">
      <c r="A110" s="831" t="s">
        <v>1481</v>
      </c>
      <c r="B110" s="832" t="s">
        <v>1402</v>
      </c>
      <c r="C110" s="832" t="s">
        <v>2022</v>
      </c>
      <c r="D110" s="832" t="s">
        <v>1537</v>
      </c>
      <c r="E110" s="832" t="s">
        <v>1527</v>
      </c>
      <c r="F110" s="849">
        <v>1</v>
      </c>
      <c r="G110" s="849">
        <v>103.8</v>
      </c>
      <c r="H110" s="837">
        <v>1</v>
      </c>
      <c r="I110" s="849"/>
      <c r="J110" s="849"/>
      <c r="K110" s="837">
        <v>0</v>
      </c>
      <c r="L110" s="849">
        <v>1</v>
      </c>
      <c r="M110" s="850">
        <v>103.8</v>
      </c>
    </row>
    <row r="111" spans="1:13" ht="14.4" customHeight="1" x14ac:dyDescent="0.3">
      <c r="A111" s="831" t="s">
        <v>1481</v>
      </c>
      <c r="B111" s="832" t="s">
        <v>1402</v>
      </c>
      <c r="C111" s="832" t="s">
        <v>2023</v>
      </c>
      <c r="D111" s="832" t="s">
        <v>640</v>
      </c>
      <c r="E111" s="832" t="s">
        <v>1407</v>
      </c>
      <c r="F111" s="849">
        <v>26</v>
      </c>
      <c r="G111" s="849">
        <v>3373.5</v>
      </c>
      <c r="H111" s="837">
        <v>1</v>
      </c>
      <c r="I111" s="849"/>
      <c r="J111" s="849"/>
      <c r="K111" s="837">
        <v>0</v>
      </c>
      <c r="L111" s="849">
        <v>26</v>
      </c>
      <c r="M111" s="850">
        <v>3373.5</v>
      </c>
    </row>
    <row r="112" spans="1:13" ht="14.4" customHeight="1" x14ac:dyDescent="0.3">
      <c r="A112" s="831" t="s">
        <v>1481</v>
      </c>
      <c r="B112" s="832" t="s">
        <v>1402</v>
      </c>
      <c r="C112" s="832" t="s">
        <v>1525</v>
      </c>
      <c r="D112" s="832" t="s">
        <v>1526</v>
      </c>
      <c r="E112" s="832" t="s">
        <v>1527</v>
      </c>
      <c r="F112" s="849"/>
      <c r="G112" s="849"/>
      <c r="H112" s="837">
        <v>0</v>
      </c>
      <c r="I112" s="849">
        <v>189</v>
      </c>
      <c r="J112" s="849">
        <v>19618.199999999997</v>
      </c>
      <c r="K112" s="837">
        <v>1</v>
      </c>
      <c r="L112" s="849">
        <v>189</v>
      </c>
      <c r="M112" s="850">
        <v>19618.199999999997</v>
      </c>
    </row>
    <row r="113" spans="1:13" ht="14.4" customHeight="1" x14ac:dyDescent="0.3">
      <c r="A113" s="831" t="s">
        <v>1481</v>
      </c>
      <c r="B113" s="832" t="s">
        <v>1402</v>
      </c>
      <c r="C113" s="832" t="s">
        <v>1528</v>
      </c>
      <c r="D113" s="832" t="s">
        <v>1526</v>
      </c>
      <c r="E113" s="832" t="s">
        <v>1407</v>
      </c>
      <c r="F113" s="849"/>
      <c r="G113" s="849"/>
      <c r="H113" s="837">
        <v>0</v>
      </c>
      <c r="I113" s="849">
        <v>725</v>
      </c>
      <c r="J113" s="849">
        <v>94068.75</v>
      </c>
      <c r="K113" s="837">
        <v>1</v>
      </c>
      <c r="L113" s="849">
        <v>725</v>
      </c>
      <c r="M113" s="850">
        <v>94068.75</v>
      </c>
    </row>
    <row r="114" spans="1:13" ht="14.4" customHeight="1" x14ac:dyDescent="0.3">
      <c r="A114" s="831" t="s">
        <v>1481</v>
      </c>
      <c r="B114" s="832" t="s">
        <v>1402</v>
      </c>
      <c r="C114" s="832" t="s">
        <v>2024</v>
      </c>
      <c r="D114" s="832" t="s">
        <v>2025</v>
      </c>
      <c r="E114" s="832" t="s">
        <v>1405</v>
      </c>
      <c r="F114" s="849">
        <v>4</v>
      </c>
      <c r="G114" s="849">
        <v>622.79999999999995</v>
      </c>
      <c r="H114" s="837">
        <v>1</v>
      </c>
      <c r="I114" s="849"/>
      <c r="J114" s="849"/>
      <c r="K114" s="837">
        <v>0</v>
      </c>
      <c r="L114" s="849">
        <v>4</v>
      </c>
      <c r="M114" s="850">
        <v>622.79999999999995</v>
      </c>
    </row>
    <row r="115" spans="1:13" ht="14.4" customHeight="1" x14ac:dyDescent="0.3">
      <c r="A115" s="831" t="s">
        <v>1481</v>
      </c>
      <c r="B115" s="832" t="s">
        <v>1402</v>
      </c>
      <c r="C115" s="832" t="s">
        <v>1403</v>
      </c>
      <c r="D115" s="832" t="s">
        <v>1404</v>
      </c>
      <c r="E115" s="832" t="s">
        <v>1405</v>
      </c>
      <c r="F115" s="849">
        <v>6</v>
      </c>
      <c r="G115" s="849">
        <v>934.19999999999993</v>
      </c>
      <c r="H115" s="837">
        <v>1</v>
      </c>
      <c r="I115" s="849"/>
      <c r="J115" s="849"/>
      <c r="K115" s="837">
        <v>0</v>
      </c>
      <c r="L115" s="849">
        <v>6</v>
      </c>
      <c r="M115" s="850">
        <v>934.19999999999993</v>
      </c>
    </row>
    <row r="116" spans="1:13" ht="14.4" customHeight="1" x14ac:dyDescent="0.3">
      <c r="A116" s="831" t="s">
        <v>1481</v>
      </c>
      <c r="B116" s="832" t="s">
        <v>1412</v>
      </c>
      <c r="C116" s="832" t="s">
        <v>1413</v>
      </c>
      <c r="D116" s="832" t="s">
        <v>1414</v>
      </c>
      <c r="E116" s="832" t="s">
        <v>1415</v>
      </c>
      <c r="F116" s="849"/>
      <c r="G116" s="849"/>
      <c r="H116" s="837">
        <v>0</v>
      </c>
      <c r="I116" s="849">
        <v>40</v>
      </c>
      <c r="J116" s="849">
        <v>5650</v>
      </c>
      <c r="K116" s="837">
        <v>1</v>
      </c>
      <c r="L116" s="849">
        <v>40</v>
      </c>
      <c r="M116" s="850">
        <v>5650</v>
      </c>
    </row>
    <row r="117" spans="1:13" ht="14.4" customHeight="1" x14ac:dyDescent="0.3">
      <c r="A117" s="831" t="s">
        <v>1481</v>
      </c>
      <c r="B117" s="832" t="s">
        <v>1430</v>
      </c>
      <c r="C117" s="832" t="s">
        <v>1434</v>
      </c>
      <c r="D117" s="832" t="s">
        <v>1432</v>
      </c>
      <c r="E117" s="832" t="s">
        <v>1435</v>
      </c>
      <c r="F117" s="849"/>
      <c r="G117" s="849"/>
      <c r="H117" s="837">
        <v>0</v>
      </c>
      <c r="I117" s="849">
        <v>1</v>
      </c>
      <c r="J117" s="849">
        <v>176.32</v>
      </c>
      <c r="K117" s="837">
        <v>1</v>
      </c>
      <c r="L117" s="849">
        <v>1</v>
      </c>
      <c r="M117" s="850">
        <v>176.32</v>
      </c>
    </row>
    <row r="118" spans="1:13" ht="14.4" customHeight="1" x14ac:dyDescent="0.3">
      <c r="A118" s="831" t="s">
        <v>1481</v>
      </c>
      <c r="B118" s="832" t="s">
        <v>1430</v>
      </c>
      <c r="C118" s="832" t="s">
        <v>2056</v>
      </c>
      <c r="D118" s="832" t="s">
        <v>1912</v>
      </c>
      <c r="E118" s="832" t="s">
        <v>2057</v>
      </c>
      <c r="F118" s="849">
        <v>1</v>
      </c>
      <c r="G118" s="849">
        <v>0</v>
      </c>
      <c r="H118" s="837"/>
      <c r="I118" s="849"/>
      <c r="J118" s="849"/>
      <c r="K118" s="837"/>
      <c r="L118" s="849">
        <v>1</v>
      </c>
      <c r="M118" s="850">
        <v>0</v>
      </c>
    </row>
    <row r="119" spans="1:13" ht="14.4" customHeight="1" x14ac:dyDescent="0.3">
      <c r="A119" s="831" t="s">
        <v>1481</v>
      </c>
      <c r="B119" s="832" t="s">
        <v>2898</v>
      </c>
      <c r="C119" s="832" t="s">
        <v>1577</v>
      </c>
      <c r="D119" s="832" t="s">
        <v>1575</v>
      </c>
      <c r="E119" s="832" t="s">
        <v>1244</v>
      </c>
      <c r="F119" s="849"/>
      <c r="G119" s="849"/>
      <c r="H119" s="837">
        <v>0</v>
      </c>
      <c r="I119" s="849">
        <v>4</v>
      </c>
      <c r="J119" s="849">
        <v>235.08</v>
      </c>
      <c r="K119" s="837">
        <v>1</v>
      </c>
      <c r="L119" s="849">
        <v>4</v>
      </c>
      <c r="M119" s="850">
        <v>235.08</v>
      </c>
    </row>
    <row r="120" spans="1:13" ht="14.4" customHeight="1" x14ac:dyDescent="0.3">
      <c r="A120" s="831" t="s">
        <v>1481</v>
      </c>
      <c r="B120" s="832" t="s">
        <v>2898</v>
      </c>
      <c r="C120" s="832" t="s">
        <v>2035</v>
      </c>
      <c r="D120" s="832" t="s">
        <v>1583</v>
      </c>
      <c r="E120" s="832" t="s">
        <v>1581</v>
      </c>
      <c r="F120" s="849">
        <v>1</v>
      </c>
      <c r="G120" s="849">
        <v>176.32</v>
      </c>
      <c r="H120" s="837">
        <v>1</v>
      </c>
      <c r="I120" s="849"/>
      <c r="J120" s="849"/>
      <c r="K120" s="837">
        <v>0</v>
      </c>
      <c r="L120" s="849">
        <v>1</v>
      </c>
      <c r="M120" s="850">
        <v>176.32</v>
      </c>
    </row>
    <row r="121" spans="1:13" ht="14.4" customHeight="1" x14ac:dyDescent="0.3">
      <c r="A121" s="831" t="s">
        <v>1481</v>
      </c>
      <c r="B121" s="832" t="s">
        <v>1195</v>
      </c>
      <c r="C121" s="832" t="s">
        <v>1196</v>
      </c>
      <c r="D121" s="832" t="s">
        <v>1197</v>
      </c>
      <c r="E121" s="832" t="s">
        <v>1198</v>
      </c>
      <c r="F121" s="849"/>
      <c r="G121" s="849"/>
      <c r="H121" s="837">
        <v>0</v>
      </c>
      <c r="I121" s="849">
        <v>3</v>
      </c>
      <c r="J121" s="849">
        <v>1242.21</v>
      </c>
      <c r="K121" s="837">
        <v>1</v>
      </c>
      <c r="L121" s="849">
        <v>3</v>
      </c>
      <c r="M121" s="850">
        <v>1242.21</v>
      </c>
    </row>
    <row r="122" spans="1:13" ht="14.4" customHeight="1" x14ac:dyDescent="0.3">
      <c r="A122" s="831" t="s">
        <v>1482</v>
      </c>
      <c r="B122" s="832" t="s">
        <v>2901</v>
      </c>
      <c r="C122" s="832" t="s">
        <v>2147</v>
      </c>
      <c r="D122" s="832" t="s">
        <v>2148</v>
      </c>
      <c r="E122" s="832" t="s">
        <v>2149</v>
      </c>
      <c r="F122" s="849"/>
      <c r="G122" s="849"/>
      <c r="H122" s="837">
        <v>0</v>
      </c>
      <c r="I122" s="849">
        <v>2</v>
      </c>
      <c r="J122" s="849">
        <v>1660.18</v>
      </c>
      <c r="K122" s="837">
        <v>1</v>
      </c>
      <c r="L122" s="849">
        <v>2</v>
      </c>
      <c r="M122" s="850">
        <v>1660.18</v>
      </c>
    </row>
    <row r="123" spans="1:13" ht="14.4" customHeight="1" x14ac:dyDescent="0.3">
      <c r="A123" s="831" t="s">
        <v>1482</v>
      </c>
      <c r="B123" s="832" t="s">
        <v>2902</v>
      </c>
      <c r="C123" s="832" t="s">
        <v>2121</v>
      </c>
      <c r="D123" s="832" t="s">
        <v>2122</v>
      </c>
      <c r="E123" s="832" t="s">
        <v>1598</v>
      </c>
      <c r="F123" s="849">
        <v>2</v>
      </c>
      <c r="G123" s="849">
        <v>86.42</v>
      </c>
      <c r="H123" s="837">
        <v>1</v>
      </c>
      <c r="I123" s="849"/>
      <c r="J123" s="849"/>
      <c r="K123" s="837">
        <v>0</v>
      </c>
      <c r="L123" s="849">
        <v>2</v>
      </c>
      <c r="M123" s="850">
        <v>86.42</v>
      </c>
    </row>
    <row r="124" spans="1:13" ht="14.4" customHeight="1" x14ac:dyDescent="0.3">
      <c r="A124" s="831" t="s">
        <v>1482</v>
      </c>
      <c r="B124" s="832" t="s">
        <v>1238</v>
      </c>
      <c r="C124" s="832" t="s">
        <v>2107</v>
      </c>
      <c r="D124" s="832" t="s">
        <v>2108</v>
      </c>
      <c r="E124" s="832" t="s">
        <v>1970</v>
      </c>
      <c r="F124" s="849"/>
      <c r="G124" s="849"/>
      <c r="H124" s="837">
        <v>0</v>
      </c>
      <c r="I124" s="849">
        <v>1</v>
      </c>
      <c r="J124" s="849">
        <v>234.07</v>
      </c>
      <c r="K124" s="837">
        <v>1</v>
      </c>
      <c r="L124" s="849">
        <v>1</v>
      </c>
      <c r="M124" s="850">
        <v>234.07</v>
      </c>
    </row>
    <row r="125" spans="1:13" ht="14.4" customHeight="1" x14ac:dyDescent="0.3">
      <c r="A125" s="831" t="s">
        <v>1482</v>
      </c>
      <c r="B125" s="832" t="s">
        <v>1242</v>
      </c>
      <c r="C125" s="832" t="s">
        <v>2131</v>
      </c>
      <c r="D125" s="832" t="s">
        <v>2132</v>
      </c>
      <c r="E125" s="832" t="s">
        <v>2133</v>
      </c>
      <c r="F125" s="849"/>
      <c r="G125" s="849"/>
      <c r="H125" s="837">
        <v>0</v>
      </c>
      <c r="I125" s="849">
        <v>2</v>
      </c>
      <c r="J125" s="849">
        <v>572.36</v>
      </c>
      <c r="K125" s="837">
        <v>1</v>
      </c>
      <c r="L125" s="849">
        <v>2</v>
      </c>
      <c r="M125" s="850">
        <v>572.36</v>
      </c>
    </row>
    <row r="126" spans="1:13" ht="14.4" customHeight="1" x14ac:dyDescent="0.3">
      <c r="A126" s="831" t="s">
        <v>1482</v>
      </c>
      <c r="B126" s="832" t="s">
        <v>2903</v>
      </c>
      <c r="C126" s="832" t="s">
        <v>2139</v>
      </c>
      <c r="D126" s="832" t="s">
        <v>2140</v>
      </c>
      <c r="E126" s="832" t="s">
        <v>2141</v>
      </c>
      <c r="F126" s="849"/>
      <c r="G126" s="849"/>
      <c r="H126" s="837">
        <v>0</v>
      </c>
      <c r="I126" s="849">
        <v>2</v>
      </c>
      <c r="J126" s="849">
        <v>527.36</v>
      </c>
      <c r="K126" s="837">
        <v>1</v>
      </c>
      <c r="L126" s="849">
        <v>2</v>
      </c>
      <c r="M126" s="850">
        <v>527.36</v>
      </c>
    </row>
    <row r="127" spans="1:13" ht="14.4" customHeight="1" x14ac:dyDescent="0.3">
      <c r="A127" s="831" t="s">
        <v>1482</v>
      </c>
      <c r="B127" s="832" t="s">
        <v>1305</v>
      </c>
      <c r="C127" s="832" t="s">
        <v>1308</v>
      </c>
      <c r="D127" s="832" t="s">
        <v>1029</v>
      </c>
      <c r="E127" s="832" t="s">
        <v>1309</v>
      </c>
      <c r="F127" s="849"/>
      <c r="G127" s="849"/>
      <c r="H127" s="837">
        <v>0</v>
      </c>
      <c r="I127" s="849">
        <v>14</v>
      </c>
      <c r="J127" s="849">
        <v>2161.04</v>
      </c>
      <c r="K127" s="837">
        <v>1</v>
      </c>
      <c r="L127" s="849">
        <v>14</v>
      </c>
      <c r="M127" s="850">
        <v>2161.04</v>
      </c>
    </row>
    <row r="128" spans="1:13" ht="14.4" customHeight="1" x14ac:dyDescent="0.3">
      <c r="A128" s="831" t="s">
        <v>1482</v>
      </c>
      <c r="B128" s="832" t="s">
        <v>1305</v>
      </c>
      <c r="C128" s="832" t="s">
        <v>1724</v>
      </c>
      <c r="D128" s="832" t="s">
        <v>1725</v>
      </c>
      <c r="E128" s="832" t="s">
        <v>1726</v>
      </c>
      <c r="F128" s="849"/>
      <c r="G128" s="849"/>
      <c r="H128" s="837">
        <v>0</v>
      </c>
      <c r="I128" s="849">
        <v>5</v>
      </c>
      <c r="J128" s="849">
        <v>378.65</v>
      </c>
      <c r="K128" s="837">
        <v>1</v>
      </c>
      <c r="L128" s="849">
        <v>5</v>
      </c>
      <c r="M128" s="850">
        <v>378.65</v>
      </c>
    </row>
    <row r="129" spans="1:13" ht="14.4" customHeight="1" x14ac:dyDescent="0.3">
      <c r="A129" s="831" t="s">
        <v>1482</v>
      </c>
      <c r="B129" s="832" t="s">
        <v>2896</v>
      </c>
      <c r="C129" s="832" t="s">
        <v>1645</v>
      </c>
      <c r="D129" s="832" t="s">
        <v>1065</v>
      </c>
      <c r="E129" s="832" t="s">
        <v>1646</v>
      </c>
      <c r="F129" s="849">
        <v>2</v>
      </c>
      <c r="G129" s="849">
        <v>197.5</v>
      </c>
      <c r="H129" s="837">
        <v>1</v>
      </c>
      <c r="I129" s="849"/>
      <c r="J129" s="849"/>
      <c r="K129" s="837">
        <v>0</v>
      </c>
      <c r="L129" s="849">
        <v>2</v>
      </c>
      <c r="M129" s="850">
        <v>197.5</v>
      </c>
    </row>
    <row r="130" spans="1:13" ht="14.4" customHeight="1" x14ac:dyDescent="0.3">
      <c r="A130" s="831" t="s">
        <v>1482</v>
      </c>
      <c r="B130" s="832" t="s">
        <v>1347</v>
      </c>
      <c r="C130" s="832" t="s">
        <v>2104</v>
      </c>
      <c r="D130" s="832" t="s">
        <v>2105</v>
      </c>
      <c r="E130" s="832" t="s">
        <v>614</v>
      </c>
      <c r="F130" s="849">
        <v>2</v>
      </c>
      <c r="G130" s="849">
        <v>145.1</v>
      </c>
      <c r="H130" s="837">
        <v>1</v>
      </c>
      <c r="I130" s="849"/>
      <c r="J130" s="849"/>
      <c r="K130" s="837">
        <v>0</v>
      </c>
      <c r="L130" s="849">
        <v>2</v>
      </c>
      <c r="M130" s="850">
        <v>145.1</v>
      </c>
    </row>
    <row r="131" spans="1:13" ht="14.4" customHeight="1" x14ac:dyDescent="0.3">
      <c r="A131" s="831" t="s">
        <v>1482</v>
      </c>
      <c r="B131" s="832" t="s">
        <v>1347</v>
      </c>
      <c r="C131" s="832" t="s">
        <v>1348</v>
      </c>
      <c r="D131" s="832" t="s">
        <v>613</v>
      </c>
      <c r="E131" s="832" t="s">
        <v>614</v>
      </c>
      <c r="F131" s="849"/>
      <c r="G131" s="849"/>
      <c r="H131" s="837">
        <v>0</v>
      </c>
      <c r="I131" s="849">
        <v>5</v>
      </c>
      <c r="J131" s="849">
        <v>362.75</v>
      </c>
      <c r="K131" s="837">
        <v>1</v>
      </c>
      <c r="L131" s="849">
        <v>5</v>
      </c>
      <c r="M131" s="850">
        <v>362.75</v>
      </c>
    </row>
    <row r="132" spans="1:13" ht="14.4" customHeight="1" x14ac:dyDescent="0.3">
      <c r="A132" s="831" t="s">
        <v>1482</v>
      </c>
      <c r="B132" s="832" t="s">
        <v>1395</v>
      </c>
      <c r="C132" s="832" t="s">
        <v>1398</v>
      </c>
      <c r="D132" s="832" t="s">
        <v>665</v>
      </c>
      <c r="E132" s="832" t="s">
        <v>1399</v>
      </c>
      <c r="F132" s="849"/>
      <c r="G132" s="849"/>
      <c r="H132" s="837"/>
      <c r="I132" s="849">
        <v>2</v>
      </c>
      <c r="J132" s="849">
        <v>0</v>
      </c>
      <c r="K132" s="837"/>
      <c r="L132" s="849">
        <v>2</v>
      </c>
      <c r="M132" s="850">
        <v>0</v>
      </c>
    </row>
    <row r="133" spans="1:13" ht="14.4" customHeight="1" x14ac:dyDescent="0.3">
      <c r="A133" s="831" t="s">
        <v>1482</v>
      </c>
      <c r="B133" s="832" t="s">
        <v>1402</v>
      </c>
      <c r="C133" s="832" t="s">
        <v>1525</v>
      </c>
      <c r="D133" s="832" t="s">
        <v>1526</v>
      </c>
      <c r="E133" s="832" t="s">
        <v>1527</v>
      </c>
      <c r="F133" s="849"/>
      <c r="G133" s="849"/>
      <c r="H133" s="837">
        <v>0</v>
      </c>
      <c r="I133" s="849">
        <v>3</v>
      </c>
      <c r="J133" s="849">
        <v>311.39999999999998</v>
      </c>
      <c r="K133" s="837">
        <v>1</v>
      </c>
      <c r="L133" s="849">
        <v>3</v>
      </c>
      <c r="M133" s="850">
        <v>311.39999999999998</v>
      </c>
    </row>
    <row r="134" spans="1:13" ht="14.4" customHeight="1" x14ac:dyDescent="0.3">
      <c r="A134" s="831" t="s">
        <v>1482</v>
      </c>
      <c r="B134" s="832" t="s">
        <v>1412</v>
      </c>
      <c r="C134" s="832" t="s">
        <v>1413</v>
      </c>
      <c r="D134" s="832" t="s">
        <v>1414</v>
      </c>
      <c r="E134" s="832" t="s">
        <v>1415</v>
      </c>
      <c r="F134" s="849"/>
      <c r="G134" s="849"/>
      <c r="H134" s="837">
        <v>0</v>
      </c>
      <c r="I134" s="849">
        <v>17</v>
      </c>
      <c r="J134" s="849">
        <v>2401.25</v>
      </c>
      <c r="K134" s="837">
        <v>1</v>
      </c>
      <c r="L134" s="849">
        <v>17</v>
      </c>
      <c r="M134" s="850">
        <v>2401.25</v>
      </c>
    </row>
    <row r="135" spans="1:13" ht="14.4" customHeight="1" x14ac:dyDescent="0.3">
      <c r="A135" s="831" t="s">
        <v>1482</v>
      </c>
      <c r="B135" s="832" t="s">
        <v>1423</v>
      </c>
      <c r="C135" s="832" t="s">
        <v>1424</v>
      </c>
      <c r="D135" s="832" t="s">
        <v>996</v>
      </c>
      <c r="E135" s="832" t="s">
        <v>1425</v>
      </c>
      <c r="F135" s="849"/>
      <c r="G135" s="849"/>
      <c r="H135" s="837">
        <v>0</v>
      </c>
      <c r="I135" s="849">
        <v>1</v>
      </c>
      <c r="J135" s="849">
        <v>117.55</v>
      </c>
      <c r="K135" s="837">
        <v>1</v>
      </c>
      <c r="L135" s="849">
        <v>1</v>
      </c>
      <c r="M135" s="850">
        <v>117.55</v>
      </c>
    </row>
    <row r="136" spans="1:13" ht="14.4" customHeight="1" x14ac:dyDescent="0.3">
      <c r="A136" s="831" t="s">
        <v>1482</v>
      </c>
      <c r="B136" s="832" t="s">
        <v>1423</v>
      </c>
      <c r="C136" s="832" t="s">
        <v>1560</v>
      </c>
      <c r="D136" s="832" t="s">
        <v>996</v>
      </c>
      <c r="E136" s="832" t="s">
        <v>1561</v>
      </c>
      <c r="F136" s="849"/>
      <c r="G136" s="849"/>
      <c r="H136" s="837"/>
      <c r="I136" s="849">
        <v>1</v>
      </c>
      <c r="J136" s="849">
        <v>0</v>
      </c>
      <c r="K136" s="837"/>
      <c r="L136" s="849">
        <v>1</v>
      </c>
      <c r="M136" s="850">
        <v>0</v>
      </c>
    </row>
    <row r="137" spans="1:13" ht="14.4" customHeight="1" x14ac:dyDescent="0.3">
      <c r="A137" s="831" t="s">
        <v>1482</v>
      </c>
      <c r="B137" s="832" t="s">
        <v>1430</v>
      </c>
      <c r="C137" s="832" t="s">
        <v>1431</v>
      </c>
      <c r="D137" s="832" t="s">
        <v>1432</v>
      </c>
      <c r="E137" s="832" t="s">
        <v>1433</v>
      </c>
      <c r="F137" s="849"/>
      <c r="G137" s="849"/>
      <c r="H137" s="837">
        <v>0</v>
      </c>
      <c r="I137" s="849">
        <v>2</v>
      </c>
      <c r="J137" s="849">
        <v>117.54</v>
      </c>
      <c r="K137" s="837">
        <v>1</v>
      </c>
      <c r="L137" s="849">
        <v>2</v>
      </c>
      <c r="M137" s="850">
        <v>117.54</v>
      </c>
    </row>
    <row r="138" spans="1:13" ht="14.4" customHeight="1" x14ac:dyDescent="0.3">
      <c r="A138" s="831" t="s">
        <v>1482</v>
      </c>
      <c r="B138" s="832" t="s">
        <v>1430</v>
      </c>
      <c r="C138" s="832" t="s">
        <v>1434</v>
      </c>
      <c r="D138" s="832" t="s">
        <v>1432</v>
      </c>
      <c r="E138" s="832" t="s">
        <v>1435</v>
      </c>
      <c r="F138" s="849"/>
      <c r="G138" s="849"/>
      <c r="H138" s="837">
        <v>0</v>
      </c>
      <c r="I138" s="849">
        <v>3</v>
      </c>
      <c r="J138" s="849">
        <v>528.96</v>
      </c>
      <c r="K138" s="837">
        <v>1</v>
      </c>
      <c r="L138" s="849">
        <v>3</v>
      </c>
      <c r="M138" s="850">
        <v>528.96</v>
      </c>
    </row>
    <row r="139" spans="1:13" ht="14.4" customHeight="1" x14ac:dyDescent="0.3">
      <c r="A139" s="831" t="s">
        <v>1483</v>
      </c>
      <c r="B139" s="832" t="s">
        <v>1305</v>
      </c>
      <c r="C139" s="832" t="s">
        <v>1308</v>
      </c>
      <c r="D139" s="832" t="s">
        <v>1029</v>
      </c>
      <c r="E139" s="832" t="s">
        <v>1309</v>
      </c>
      <c r="F139" s="849"/>
      <c r="G139" s="849"/>
      <c r="H139" s="837">
        <v>0</v>
      </c>
      <c r="I139" s="849">
        <v>8</v>
      </c>
      <c r="J139" s="849">
        <v>1234.8800000000001</v>
      </c>
      <c r="K139" s="837">
        <v>1</v>
      </c>
      <c r="L139" s="849">
        <v>8</v>
      </c>
      <c r="M139" s="850">
        <v>1234.8800000000001</v>
      </c>
    </row>
    <row r="140" spans="1:13" ht="14.4" customHeight="1" x14ac:dyDescent="0.3">
      <c r="A140" s="831" t="s">
        <v>1483</v>
      </c>
      <c r="B140" s="832" t="s">
        <v>1305</v>
      </c>
      <c r="C140" s="832" t="s">
        <v>1724</v>
      </c>
      <c r="D140" s="832" t="s">
        <v>1725</v>
      </c>
      <c r="E140" s="832" t="s">
        <v>1726</v>
      </c>
      <c r="F140" s="849"/>
      <c r="G140" s="849"/>
      <c r="H140" s="837">
        <v>0</v>
      </c>
      <c r="I140" s="849">
        <v>3</v>
      </c>
      <c r="J140" s="849">
        <v>227.19</v>
      </c>
      <c r="K140" s="837">
        <v>1</v>
      </c>
      <c r="L140" s="849">
        <v>3</v>
      </c>
      <c r="M140" s="850">
        <v>227.19</v>
      </c>
    </row>
    <row r="141" spans="1:13" ht="14.4" customHeight="1" x14ac:dyDescent="0.3">
      <c r="A141" s="831" t="s">
        <v>1483</v>
      </c>
      <c r="B141" s="832" t="s">
        <v>1314</v>
      </c>
      <c r="C141" s="832" t="s">
        <v>1557</v>
      </c>
      <c r="D141" s="832" t="s">
        <v>1316</v>
      </c>
      <c r="E141" s="832" t="s">
        <v>1558</v>
      </c>
      <c r="F141" s="849"/>
      <c r="G141" s="849"/>
      <c r="H141" s="837">
        <v>0</v>
      </c>
      <c r="I141" s="849">
        <v>2</v>
      </c>
      <c r="J141" s="849">
        <v>170.54</v>
      </c>
      <c r="K141" s="837">
        <v>1</v>
      </c>
      <c r="L141" s="849">
        <v>2</v>
      </c>
      <c r="M141" s="850">
        <v>170.54</v>
      </c>
    </row>
    <row r="142" spans="1:13" ht="14.4" customHeight="1" x14ac:dyDescent="0.3">
      <c r="A142" s="831" t="s">
        <v>1483</v>
      </c>
      <c r="B142" s="832" t="s">
        <v>1314</v>
      </c>
      <c r="C142" s="832" t="s">
        <v>1315</v>
      </c>
      <c r="D142" s="832" t="s">
        <v>1316</v>
      </c>
      <c r="E142" s="832" t="s">
        <v>1044</v>
      </c>
      <c r="F142" s="849"/>
      <c r="G142" s="849"/>
      <c r="H142" s="837">
        <v>0</v>
      </c>
      <c r="I142" s="849">
        <v>4</v>
      </c>
      <c r="J142" s="849">
        <v>682.08</v>
      </c>
      <c r="K142" s="837">
        <v>1</v>
      </c>
      <c r="L142" s="849">
        <v>4</v>
      </c>
      <c r="M142" s="850">
        <v>682.08</v>
      </c>
    </row>
    <row r="143" spans="1:13" ht="14.4" customHeight="1" x14ac:dyDescent="0.3">
      <c r="A143" s="831" t="s">
        <v>1483</v>
      </c>
      <c r="B143" s="832" t="s">
        <v>1314</v>
      </c>
      <c r="C143" s="832" t="s">
        <v>1874</v>
      </c>
      <c r="D143" s="832" t="s">
        <v>1316</v>
      </c>
      <c r="E143" s="832" t="s">
        <v>1875</v>
      </c>
      <c r="F143" s="849"/>
      <c r="G143" s="849"/>
      <c r="H143" s="837">
        <v>0</v>
      </c>
      <c r="I143" s="849">
        <v>1</v>
      </c>
      <c r="J143" s="849">
        <v>272.83</v>
      </c>
      <c r="K143" s="837">
        <v>1</v>
      </c>
      <c r="L143" s="849">
        <v>1</v>
      </c>
      <c r="M143" s="850">
        <v>272.83</v>
      </c>
    </row>
    <row r="144" spans="1:13" ht="14.4" customHeight="1" x14ac:dyDescent="0.3">
      <c r="A144" s="831" t="s">
        <v>1483</v>
      </c>
      <c r="B144" s="832" t="s">
        <v>1358</v>
      </c>
      <c r="C144" s="832" t="s">
        <v>1359</v>
      </c>
      <c r="D144" s="832" t="s">
        <v>881</v>
      </c>
      <c r="E144" s="832" t="s">
        <v>1360</v>
      </c>
      <c r="F144" s="849"/>
      <c r="G144" s="849"/>
      <c r="H144" s="837"/>
      <c r="I144" s="849">
        <v>4</v>
      </c>
      <c r="J144" s="849">
        <v>0</v>
      </c>
      <c r="K144" s="837"/>
      <c r="L144" s="849">
        <v>4</v>
      </c>
      <c r="M144" s="850">
        <v>0</v>
      </c>
    </row>
    <row r="145" spans="1:13" ht="14.4" customHeight="1" x14ac:dyDescent="0.3">
      <c r="A145" s="831" t="s">
        <v>1483</v>
      </c>
      <c r="B145" s="832" t="s">
        <v>1395</v>
      </c>
      <c r="C145" s="832" t="s">
        <v>1396</v>
      </c>
      <c r="D145" s="832" t="s">
        <v>668</v>
      </c>
      <c r="E145" s="832" t="s">
        <v>1397</v>
      </c>
      <c r="F145" s="849"/>
      <c r="G145" s="849"/>
      <c r="H145" s="837"/>
      <c r="I145" s="849">
        <v>2</v>
      </c>
      <c r="J145" s="849">
        <v>0</v>
      </c>
      <c r="K145" s="837"/>
      <c r="L145" s="849">
        <v>2</v>
      </c>
      <c r="M145" s="850">
        <v>0</v>
      </c>
    </row>
    <row r="146" spans="1:13" ht="14.4" customHeight="1" x14ac:dyDescent="0.3">
      <c r="A146" s="831" t="s">
        <v>1483</v>
      </c>
      <c r="B146" s="832" t="s">
        <v>1402</v>
      </c>
      <c r="C146" s="832" t="s">
        <v>1525</v>
      </c>
      <c r="D146" s="832" t="s">
        <v>1526</v>
      </c>
      <c r="E146" s="832" t="s">
        <v>1527</v>
      </c>
      <c r="F146" s="849"/>
      <c r="G146" s="849"/>
      <c r="H146" s="837">
        <v>0</v>
      </c>
      <c r="I146" s="849">
        <v>7</v>
      </c>
      <c r="J146" s="849">
        <v>726.59999999999991</v>
      </c>
      <c r="K146" s="837">
        <v>1</v>
      </c>
      <c r="L146" s="849">
        <v>7</v>
      </c>
      <c r="M146" s="850">
        <v>726.59999999999991</v>
      </c>
    </row>
    <row r="147" spans="1:13" ht="14.4" customHeight="1" x14ac:dyDescent="0.3">
      <c r="A147" s="831" t="s">
        <v>1483</v>
      </c>
      <c r="B147" s="832" t="s">
        <v>1402</v>
      </c>
      <c r="C147" s="832" t="s">
        <v>1528</v>
      </c>
      <c r="D147" s="832" t="s">
        <v>1526</v>
      </c>
      <c r="E147" s="832" t="s">
        <v>1407</v>
      </c>
      <c r="F147" s="849"/>
      <c r="G147" s="849"/>
      <c r="H147" s="837">
        <v>0</v>
      </c>
      <c r="I147" s="849">
        <v>7</v>
      </c>
      <c r="J147" s="849">
        <v>908.25</v>
      </c>
      <c r="K147" s="837">
        <v>1</v>
      </c>
      <c r="L147" s="849">
        <v>7</v>
      </c>
      <c r="M147" s="850">
        <v>908.25</v>
      </c>
    </row>
    <row r="148" spans="1:13" ht="14.4" customHeight="1" x14ac:dyDescent="0.3">
      <c r="A148" s="831" t="s">
        <v>1483</v>
      </c>
      <c r="B148" s="832" t="s">
        <v>1412</v>
      </c>
      <c r="C148" s="832" t="s">
        <v>1413</v>
      </c>
      <c r="D148" s="832" t="s">
        <v>1414</v>
      </c>
      <c r="E148" s="832" t="s">
        <v>1415</v>
      </c>
      <c r="F148" s="849"/>
      <c r="G148" s="849"/>
      <c r="H148" s="837">
        <v>0</v>
      </c>
      <c r="I148" s="849">
        <v>6</v>
      </c>
      <c r="J148" s="849">
        <v>847.5</v>
      </c>
      <c r="K148" s="837">
        <v>1</v>
      </c>
      <c r="L148" s="849">
        <v>6</v>
      </c>
      <c r="M148" s="850">
        <v>847.5</v>
      </c>
    </row>
    <row r="149" spans="1:13" ht="14.4" customHeight="1" x14ac:dyDescent="0.3">
      <c r="A149" s="831" t="s">
        <v>1483</v>
      </c>
      <c r="B149" s="832" t="s">
        <v>1423</v>
      </c>
      <c r="C149" s="832" t="s">
        <v>1428</v>
      </c>
      <c r="D149" s="832" t="s">
        <v>996</v>
      </c>
      <c r="E149" s="832" t="s">
        <v>1429</v>
      </c>
      <c r="F149" s="849"/>
      <c r="G149" s="849"/>
      <c r="H149" s="837">
        <v>0</v>
      </c>
      <c r="I149" s="849">
        <v>1</v>
      </c>
      <c r="J149" s="849">
        <v>176.32</v>
      </c>
      <c r="K149" s="837">
        <v>1</v>
      </c>
      <c r="L149" s="849">
        <v>1</v>
      </c>
      <c r="M149" s="850">
        <v>176.32</v>
      </c>
    </row>
    <row r="150" spans="1:13" ht="14.4" customHeight="1" x14ac:dyDescent="0.3">
      <c r="A150" s="831" t="s">
        <v>1483</v>
      </c>
      <c r="B150" s="832" t="s">
        <v>2898</v>
      </c>
      <c r="C150" s="832" t="s">
        <v>1574</v>
      </c>
      <c r="D150" s="832" t="s">
        <v>1575</v>
      </c>
      <c r="E150" s="832" t="s">
        <v>1576</v>
      </c>
      <c r="F150" s="849"/>
      <c r="G150" s="849"/>
      <c r="H150" s="837">
        <v>0</v>
      </c>
      <c r="I150" s="849">
        <v>1</v>
      </c>
      <c r="J150" s="849">
        <v>19.59</v>
      </c>
      <c r="K150" s="837">
        <v>1</v>
      </c>
      <c r="L150" s="849">
        <v>1</v>
      </c>
      <c r="M150" s="850">
        <v>19.59</v>
      </c>
    </row>
    <row r="151" spans="1:13" ht="14.4" customHeight="1" x14ac:dyDescent="0.3">
      <c r="A151" s="831" t="s">
        <v>1483</v>
      </c>
      <c r="B151" s="832" t="s">
        <v>2898</v>
      </c>
      <c r="C151" s="832" t="s">
        <v>1580</v>
      </c>
      <c r="D151" s="832" t="s">
        <v>1575</v>
      </c>
      <c r="E151" s="832" t="s">
        <v>1581</v>
      </c>
      <c r="F151" s="849"/>
      <c r="G151" s="849"/>
      <c r="H151" s="837">
        <v>0</v>
      </c>
      <c r="I151" s="849">
        <v>1</v>
      </c>
      <c r="J151" s="849">
        <v>176.32</v>
      </c>
      <c r="K151" s="837">
        <v>1</v>
      </c>
      <c r="L151" s="849">
        <v>1</v>
      </c>
      <c r="M151" s="850">
        <v>176.32</v>
      </c>
    </row>
    <row r="152" spans="1:13" ht="14.4" customHeight="1" x14ac:dyDescent="0.3">
      <c r="A152" s="831" t="s">
        <v>1484</v>
      </c>
      <c r="B152" s="832" t="s">
        <v>1242</v>
      </c>
      <c r="C152" s="832" t="s">
        <v>1245</v>
      </c>
      <c r="D152" s="832" t="s">
        <v>910</v>
      </c>
      <c r="E152" s="832" t="s">
        <v>1246</v>
      </c>
      <c r="F152" s="849"/>
      <c r="G152" s="849"/>
      <c r="H152" s="837">
        <v>0</v>
      </c>
      <c r="I152" s="849">
        <v>1</v>
      </c>
      <c r="J152" s="849">
        <v>143.09</v>
      </c>
      <c r="K152" s="837">
        <v>1</v>
      </c>
      <c r="L152" s="849">
        <v>1</v>
      </c>
      <c r="M152" s="850">
        <v>143.09</v>
      </c>
    </row>
    <row r="153" spans="1:13" ht="14.4" customHeight="1" x14ac:dyDescent="0.3">
      <c r="A153" s="831" t="s">
        <v>1484</v>
      </c>
      <c r="B153" s="832" t="s">
        <v>1305</v>
      </c>
      <c r="C153" s="832" t="s">
        <v>1308</v>
      </c>
      <c r="D153" s="832" t="s">
        <v>1029</v>
      </c>
      <c r="E153" s="832" t="s">
        <v>1309</v>
      </c>
      <c r="F153" s="849"/>
      <c r="G153" s="849"/>
      <c r="H153" s="837">
        <v>0</v>
      </c>
      <c r="I153" s="849">
        <v>6</v>
      </c>
      <c r="J153" s="849">
        <v>926.16000000000008</v>
      </c>
      <c r="K153" s="837">
        <v>1</v>
      </c>
      <c r="L153" s="849">
        <v>6</v>
      </c>
      <c r="M153" s="850">
        <v>926.16000000000008</v>
      </c>
    </row>
    <row r="154" spans="1:13" ht="14.4" customHeight="1" x14ac:dyDescent="0.3">
      <c r="A154" s="831" t="s">
        <v>1484</v>
      </c>
      <c r="B154" s="832" t="s">
        <v>1314</v>
      </c>
      <c r="C154" s="832" t="s">
        <v>2162</v>
      </c>
      <c r="D154" s="832" t="s">
        <v>1552</v>
      </c>
      <c r="E154" s="832" t="s">
        <v>1646</v>
      </c>
      <c r="F154" s="849">
        <v>3</v>
      </c>
      <c r="G154" s="849">
        <v>716.16</v>
      </c>
      <c r="H154" s="837">
        <v>1</v>
      </c>
      <c r="I154" s="849"/>
      <c r="J154" s="849"/>
      <c r="K154" s="837">
        <v>0</v>
      </c>
      <c r="L154" s="849">
        <v>3</v>
      </c>
      <c r="M154" s="850">
        <v>716.16</v>
      </c>
    </row>
    <row r="155" spans="1:13" ht="14.4" customHeight="1" x14ac:dyDescent="0.3">
      <c r="A155" s="831" t="s">
        <v>1484</v>
      </c>
      <c r="B155" s="832" t="s">
        <v>1314</v>
      </c>
      <c r="C155" s="832" t="s">
        <v>1874</v>
      </c>
      <c r="D155" s="832" t="s">
        <v>1316</v>
      </c>
      <c r="E155" s="832" t="s">
        <v>1875</v>
      </c>
      <c r="F155" s="849"/>
      <c r="G155" s="849"/>
      <c r="H155" s="837">
        <v>0</v>
      </c>
      <c r="I155" s="849">
        <v>4</v>
      </c>
      <c r="J155" s="849">
        <v>1091.32</v>
      </c>
      <c r="K155" s="837">
        <v>1</v>
      </c>
      <c r="L155" s="849">
        <v>4</v>
      </c>
      <c r="M155" s="850">
        <v>1091.32</v>
      </c>
    </row>
    <row r="156" spans="1:13" ht="14.4" customHeight="1" x14ac:dyDescent="0.3">
      <c r="A156" s="831" t="s">
        <v>1484</v>
      </c>
      <c r="B156" s="832" t="s">
        <v>2897</v>
      </c>
      <c r="C156" s="832" t="s">
        <v>2160</v>
      </c>
      <c r="D156" s="832" t="s">
        <v>2161</v>
      </c>
      <c r="E156" s="832" t="s">
        <v>1517</v>
      </c>
      <c r="F156" s="849">
        <v>1</v>
      </c>
      <c r="G156" s="849">
        <v>119.69</v>
      </c>
      <c r="H156" s="837">
        <v>1</v>
      </c>
      <c r="I156" s="849"/>
      <c r="J156" s="849"/>
      <c r="K156" s="837">
        <v>0</v>
      </c>
      <c r="L156" s="849">
        <v>1</v>
      </c>
      <c r="M156" s="850">
        <v>119.69</v>
      </c>
    </row>
    <row r="157" spans="1:13" ht="14.4" customHeight="1" x14ac:dyDescent="0.3">
      <c r="A157" s="831" t="s">
        <v>1484</v>
      </c>
      <c r="B157" s="832" t="s">
        <v>2897</v>
      </c>
      <c r="C157" s="832" t="s">
        <v>1515</v>
      </c>
      <c r="D157" s="832" t="s">
        <v>1516</v>
      </c>
      <c r="E157" s="832" t="s">
        <v>1517</v>
      </c>
      <c r="F157" s="849"/>
      <c r="G157" s="849"/>
      <c r="H157" s="837">
        <v>0</v>
      </c>
      <c r="I157" s="849">
        <v>2</v>
      </c>
      <c r="J157" s="849">
        <v>190.24</v>
      </c>
      <c r="K157" s="837">
        <v>1</v>
      </c>
      <c r="L157" s="849">
        <v>2</v>
      </c>
      <c r="M157" s="850">
        <v>190.24</v>
      </c>
    </row>
    <row r="158" spans="1:13" ht="14.4" customHeight="1" x14ac:dyDescent="0.3">
      <c r="A158" s="831" t="s">
        <v>1484</v>
      </c>
      <c r="B158" s="832" t="s">
        <v>2897</v>
      </c>
      <c r="C158" s="832" t="s">
        <v>2158</v>
      </c>
      <c r="D158" s="832" t="s">
        <v>1516</v>
      </c>
      <c r="E158" s="832" t="s">
        <v>2159</v>
      </c>
      <c r="F158" s="849"/>
      <c r="G158" s="849"/>
      <c r="H158" s="837">
        <v>0</v>
      </c>
      <c r="I158" s="849">
        <v>1</v>
      </c>
      <c r="J158" s="849">
        <v>70.540000000000006</v>
      </c>
      <c r="K158" s="837">
        <v>1</v>
      </c>
      <c r="L158" s="849">
        <v>1</v>
      </c>
      <c r="M158" s="850">
        <v>70.540000000000006</v>
      </c>
    </row>
    <row r="159" spans="1:13" ht="14.4" customHeight="1" x14ac:dyDescent="0.3">
      <c r="A159" s="831" t="s">
        <v>1484</v>
      </c>
      <c r="B159" s="832" t="s">
        <v>2897</v>
      </c>
      <c r="C159" s="832" t="s">
        <v>1518</v>
      </c>
      <c r="D159" s="832" t="s">
        <v>1516</v>
      </c>
      <c r="E159" s="832" t="s">
        <v>1519</v>
      </c>
      <c r="F159" s="849"/>
      <c r="G159" s="849"/>
      <c r="H159" s="837">
        <v>0</v>
      </c>
      <c r="I159" s="849">
        <v>4</v>
      </c>
      <c r="J159" s="849">
        <v>1132.52</v>
      </c>
      <c r="K159" s="837">
        <v>1</v>
      </c>
      <c r="L159" s="849">
        <v>4</v>
      </c>
      <c r="M159" s="850">
        <v>1132.52</v>
      </c>
    </row>
    <row r="160" spans="1:13" ht="14.4" customHeight="1" x14ac:dyDescent="0.3">
      <c r="A160" s="831" t="s">
        <v>1484</v>
      </c>
      <c r="B160" s="832" t="s">
        <v>1344</v>
      </c>
      <c r="C160" s="832" t="s">
        <v>1345</v>
      </c>
      <c r="D160" s="832" t="s">
        <v>635</v>
      </c>
      <c r="E160" s="832" t="s">
        <v>1346</v>
      </c>
      <c r="F160" s="849"/>
      <c r="G160" s="849"/>
      <c r="H160" s="837">
        <v>0</v>
      </c>
      <c r="I160" s="849">
        <v>4</v>
      </c>
      <c r="J160" s="849">
        <v>167.34</v>
      </c>
      <c r="K160" s="837">
        <v>1</v>
      </c>
      <c r="L160" s="849">
        <v>4</v>
      </c>
      <c r="M160" s="850">
        <v>167.34</v>
      </c>
    </row>
    <row r="161" spans="1:13" ht="14.4" customHeight="1" x14ac:dyDescent="0.3">
      <c r="A161" s="831" t="s">
        <v>1484</v>
      </c>
      <c r="B161" s="832" t="s">
        <v>1358</v>
      </c>
      <c r="C161" s="832" t="s">
        <v>1359</v>
      </c>
      <c r="D161" s="832" t="s">
        <v>881</v>
      </c>
      <c r="E161" s="832" t="s">
        <v>1360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" customHeight="1" x14ac:dyDescent="0.3">
      <c r="A162" s="831" t="s">
        <v>1484</v>
      </c>
      <c r="B162" s="832" t="s">
        <v>1395</v>
      </c>
      <c r="C162" s="832" t="s">
        <v>1833</v>
      </c>
      <c r="D162" s="832" t="s">
        <v>668</v>
      </c>
      <c r="E162" s="832" t="s">
        <v>1438</v>
      </c>
      <c r="F162" s="849"/>
      <c r="G162" s="849"/>
      <c r="H162" s="837"/>
      <c r="I162" s="849">
        <v>2</v>
      </c>
      <c r="J162" s="849">
        <v>0</v>
      </c>
      <c r="K162" s="837"/>
      <c r="L162" s="849">
        <v>2</v>
      </c>
      <c r="M162" s="850">
        <v>0</v>
      </c>
    </row>
    <row r="163" spans="1:13" ht="14.4" customHeight="1" x14ac:dyDescent="0.3">
      <c r="A163" s="831" t="s">
        <v>1484</v>
      </c>
      <c r="B163" s="832" t="s">
        <v>1412</v>
      </c>
      <c r="C163" s="832" t="s">
        <v>1924</v>
      </c>
      <c r="D163" s="832" t="s">
        <v>1925</v>
      </c>
      <c r="E163" s="832" t="s">
        <v>1926</v>
      </c>
      <c r="F163" s="849">
        <v>10</v>
      </c>
      <c r="G163" s="849">
        <v>1412.5</v>
      </c>
      <c r="H163" s="837">
        <v>1</v>
      </c>
      <c r="I163" s="849"/>
      <c r="J163" s="849"/>
      <c r="K163" s="837">
        <v>0</v>
      </c>
      <c r="L163" s="849">
        <v>10</v>
      </c>
      <c r="M163" s="850">
        <v>1412.5</v>
      </c>
    </row>
    <row r="164" spans="1:13" ht="14.4" customHeight="1" x14ac:dyDescent="0.3">
      <c r="A164" s="831" t="s">
        <v>1484</v>
      </c>
      <c r="B164" s="832" t="s">
        <v>1412</v>
      </c>
      <c r="C164" s="832" t="s">
        <v>1413</v>
      </c>
      <c r="D164" s="832" t="s">
        <v>1414</v>
      </c>
      <c r="E164" s="832" t="s">
        <v>1415</v>
      </c>
      <c r="F164" s="849"/>
      <c r="G164" s="849"/>
      <c r="H164" s="837">
        <v>0</v>
      </c>
      <c r="I164" s="849">
        <v>37</v>
      </c>
      <c r="J164" s="849">
        <v>5226.25</v>
      </c>
      <c r="K164" s="837">
        <v>1</v>
      </c>
      <c r="L164" s="849">
        <v>37</v>
      </c>
      <c r="M164" s="850">
        <v>5226.25</v>
      </c>
    </row>
    <row r="165" spans="1:13" ht="14.4" customHeight="1" x14ac:dyDescent="0.3">
      <c r="A165" s="831" t="s">
        <v>1484</v>
      </c>
      <c r="B165" s="832" t="s">
        <v>1412</v>
      </c>
      <c r="C165" s="832" t="s">
        <v>2173</v>
      </c>
      <c r="D165" s="832" t="s">
        <v>2174</v>
      </c>
      <c r="E165" s="832" t="s">
        <v>2175</v>
      </c>
      <c r="F165" s="849">
        <v>19</v>
      </c>
      <c r="G165" s="849">
        <v>2683.75</v>
      </c>
      <c r="H165" s="837">
        <v>1</v>
      </c>
      <c r="I165" s="849"/>
      <c r="J165" s="849"/>
      <c r="K165" s="837">
        <v>0</v>
      </c>
      <c r="L165" s="849">
        <v>19</v>
      </c>
      <c r="M165" s="850">
        <v>2683.75</v>
      </c>
    </row>
    <row r="166" spans="1:13" ht="14.4" customHeight="1" x14ac:dyDescent="0.3">
      <c r="A166" s="831" t="s">
        <v>1484</v>
      </c>
      <c r="B166" s="832" t="s">
        <v>2904</v>
      </c>
      <c r="C166" s="832" t="s">
        <v>2151</v>
      </c>
      <c r="D166" s="832" t="s">
        <v>2152</v>
      </c>
      <c r="E166" s="832" t="s">
        <v>2153</v>
      </c>
      <c r="F166" s="849">
        <v>2</v>
      </c>
      <c r="G166" s="849">
        <v>0</v>
      </c>
      <c r="H166" s="837"/>
      <c r="I166" s="849"/>
      <c r="J166" s="849"/>
      <c r="K166" s="837"/>
      <c r="L166" s="849">
        <v>2</v>
      </c>
      <c r="M166" s="850">
        <v>0</v>
      </c>
    </row>
    <row r="167" spans="1:13" ht="14.4" customHeight="1" x14ac:dyDescent="0.3">
      <c r="A167" s="831" t="s">
        <v>1484</v>
      </c>
      <c r="B167" s="832" t="s">
        <v>2905</v>
      </c>
      <c r="C167" s="832" t="s">
        <v>2155</v>
      </c>
      <c r="D167" s="832" t="s">
        <v>2156</v>
      </c>
      <c r="E167" s="832" t="s">
        <v>2157</v>
      </c>
      <c r="F167" s="849"/>
      <c r="G167" s="849"/>
      <c r="H167" s="837"/>
      <c r="I167" s="849">
        <v>2</v>
      </c>
      <c r="J167" s="849">
        <v>0</v>
      </c>
      <c r="K167" s="837"/>
      <c r="L167" s="849">
        <v>2</v>
      </c>
      <c r="M167" s="850">
        <v>0</v>
      </c>
    </row>
    <row r="168" spans="1:13" ht="14.4" customHeight="1" x14ac:dyDescent="0.3">
      <c r="A168" s="831" t="s">
        <v>1484</v>
      </c>
      <c r="B168" s="832" t="s">
        <v>1423</v>
      </c>
      <c r="C168" s="832" t="s">
        <v>2163</v>
      </c>
      <c r="D168" s="832" t="s">
        <v>2164</v>
      </c>
      <c r="E168" s="832" t="s">
        <v>1429</v>
      </c>
      <c r="F168" s="849">
        <v>2</v>
      </c>
      <c r="G168" s="849">
        <v>352.64</v>
      </c>
      <c r="H168" s="837">
        <v>1</v>
      </c>
      <c r="I168" s="849"/>
      <c r="J168" s="849"/>
      <c r="K168" s="837">
        <v>0</v>
      </c>
      <c r="L168" s="849">
        <v>2</v>
      </c>
      <c r="M168" s="850">
        <v>352.64</v>
      </c>
    </row>
    <row r="169" spans="1:13" ht="14.4" customHeight="1" x14ac:dyDescent="0.3">
      <c r="A169" s="831" t="s">
        <v>1484</v>
      </c>
      <c r="B169" s="832" t="s">
        <v>1423</v>
      </c>
      <c r="C169" s="832" t="s">
        <v>2165</v>
      </c>
      <c r="D169" s="832" t="s">
        <v>996</v>
      </c>
      <c r="E169" s="832" t="s">
        <v>2166</v>
      </c>
      <c r="F169" s="849"/>
      <c r="G169" s="849"/>
      <c r="H169" s="837"/>
      <c r="I169" s="849">
        <v>1</v>
      </c>
      <c r="J169" s="849">
        <v>0</v>
      </c>
      <c r="K169" s="837"/>
      <c r="L169" s="849">
        <v>1</v>
      </c>
      <c r="M169" s="850">
        <v>0</v>
      </c>
    </row>
    <row r="170" spans="1:13" ht="14.4" customHeight="1" x14ac:dyDescent="0.3">
      <c r="A170" s="831" t="s">
        <v>1484</v>
      </c>
      <c r="B170" s="832" t="s">
        <v>1423</v>
      </c>
      <c r="C170" s="832" t="s">
        <v>1424</v>
      </c>
      <c r="D170" s="832" t="s">
        <v>996</v>
      </c>
      <c r="E170" s="832" t="s">
        <v>1425</v>
      </c>
      <c r="F170" s="849"/>
      <c r="G170" s="849"/>
      <c r="H170" s="837">
        <v>0</v>
      </c>
      <c r="I170" s="849">
        <v>2</v>
      </c>
      <c r="J170" s="849">
        <v>235.1</v>
      </c>
      <c r="K170" s="837">
        <v>1</v>
      </c>
      <c r="L170" s="849">
        <v>2</v>
      </c>
      <c r="M170" s="850">
        <v>235.1</v>
      </c>
    </row>
    <row r="171" spans="1:13" ht="14.4" customHeight="1" x14ac:dyDescent="0.3">
      <c r="A171" s="831" t="s">
        <v>1484</v>
      </c>
      <c r="B171" s="832" t="s">
        <v>1423</v>
      </c>
      <c r="C171" s="832" t="s">
        <v>1426</v>
      </c>
      <c r="D171" s="832" t="s">
        <v>996</v>
      </c>
      <c r="E171" s="832" t="s">
        <v>1427</v>
      </c>
      <c r="F171" s="849"/>
      <c r="G171" s="849"/>
      <c r="H171" s="837">
        <v>0</v>
      </c>
      <c r="I171" s="849">
        <v>1</v>
      </c>
      <c r="J171" s="849">
        <v>58.77</v>
      </c>
      <c r="K171" s="837">
        <v>1</v>
      </c>
      <c r="L171" s="849">
        <v>1</v>
      </c>
      <c r="M171" s="850">
        <v>58.77</v>
      </c>
    </row>
    <row r="172" spans="1:13" ht="14.4" customHeight="1" x14ac:dyDescent="0.3">
      <c r="A172" s="831" t="s">
        <v>1484</v>
      </c>
      <c r="B172" s="832" t="s">
        <v>1430</v>
      </c>
      <c r="C172" s="832" t="s">
        <v>1434</v>
      </c>
      <c r="D172" s="832" t="s">
        <v>1432</v>
      </c>
      <c r="E172" s="832" t="s">
        <v>1435</v>
      </c>
      <c r="F172" s="849"/>
      <c r="G172" s="849"/>
      <c r="H172" s="837">
        <v>0</v>
      </c>
      <c r="I172" s="849">
        <v>1</v>
      </c>
      <c r="J172" s="849">
        <v>176.32</v>
      </c>
      <c r="K172" s="837">
        <v>1</v>
      </c>
      <c r="L172" s="849">
        <v>1</v>
      </c>
      <c r="M172" s="850">
        <v>176.32</v>
      </c>
    </row>
    <row r="173" spans="1:13" ht="14.4" customHeight="1" x14ac:dyDescent="0.3">
      <c r="A173" s="831" t="s">
        <v>1484</v>
      </c>
      <c r="B173" s="832" t="s">
        <v>1430</v>
      </c>
      <c r="C173" s="832" t="s">
        <v>2172</v>
      </c>
      <c r="D173" s="832" t="s">
        <v>1801</v>
      </c>
      <c r="E173" s="832" t="s">
        <v>1435</v>
      </c>
      <c r="F173" s="849">
        <v>1</v>
      </c>
      <c r="G173" s="849">
        <v>176.32</v>
      </c>
      <c r="H173" s="837">
        <v>1</v>
      </c>
      <c r="I173" s="849"/>
      <c r="J173" s="849"/>
      <c r="K173" s="837">
        <v>0</v>
      </c>
      <c r="L173" s="849">
        <v>1</v>
      </c>
      <c r="M173" s="850">
        <v>176.32</v>
      </c>
    </row>
    <row r="174" spans="1:13" ht="14.4" customHeight="1" x14ac:dyDescent="0.3">
      <c r="A174" s="831" t="s">
        <v>1485</v>
      </c>
      <c r="B174" s="832" t="s">
        <v>1238</v>
      </c>
      <c r="C174" s="832" t="s">
        <v>2185</v>
      </c>
      <c r="D174" s="832" t="s">
        <v>2186</v>
      </c>
      <c r="E174" s="832" t="s">
        <v>1581</v>
      </c>
      <c r="F174" s="849">
        <v>3</v>
      </c>
      <c r="G174" s="849">
        <v>315.95999999999998</v>
      </c>
      <c r="H174" s="837">
        <v>1</v>
      </c>
      <c r="I174" s="849"/>
      <c r="J174" s="849"/>
      <c r="K174" s="837">
        <v>0</v>
      </c>
      <c r="L174" s="849">
        <v>3</v>
      </c>
      <c r="M174" s="850">
        <v>315.95999999999998</v>
      </c>
    </row>
    <row r="175" spans="1:13" ht="14.4" customHeight="1" x14ac:dyDescent="0.3">
      <c r="A175" s="831" t="s">
        <v>1485</v>
      </c>
      <c r="B175" s="832" t="s">
        <v>1238</v>
      </c>
      <c r="C175" s="832" t="s">
        <v>2187</v>
      </c>
      <c r="D175" s="832" t="s">
        <v>2186</v>
      </c>
      <c r="E175" s="832" t="s">
        <v>1244</v>
      </c>
      <c r="F175" s="849">
        <v>1</v>
      </c>
      <c r="G175" s="849">
        <v>35.11</v>
      </c>
      <c r="H175" s="837">
        <v>1</v>
      </c>
      <c r="I175" s="849"/>
      <c r="J175" s="849"/>
      <c r="K175" s="837">
        <v>0</v>
      </c>
      <c r="L175" s="849">
        <v>1</v>
      </c>
      <c r="M175" s="850">
        <v>35.11</v>
      </c>
    </row>
    <row r="176" spans="1:13" ht="14.4" customHeight="1" x14ac:dyDescent="0.3">
      <c r="A176" s="831" t="s">
        <v>1485</v>
      </c>
      <c r="B176" s="832" t="s">
        <v>1242</v>
      </c>
      <c r="C176" s="832" t="s">
        <v>1243</v>
      </c>
      <c r="D176" s="832" t="s">
        <v>910</v>
      </c>
      <c r="E176" s="832" t="s">
        <v>1244</v>
      </c>
      <c r="F176" s="849"/>
      <c r="G176" s="849"/>
      <c r="H176" s="837">
        <v>0</v>
      </c>
      <c r="I176" s="849">
        <v>1</v>
      </c>
      <c r="J176" s="849">
        <v>47.7</v>
      </c>
      <c r="K176" s="837">
        <v>1</v>
      </c>
      <c r="L176" s="849">
        <v>1</v>
      </c>
      <c r="M176" s="850">
        <v>47.7</v>
      </c>
    </row>
    <row r="177" spans="1:13" ht="14.4" customHeight="1" x14ac:dyDescent="0.3">
      <c r="A177" s="831" t="s">
        <v>1485</v>
      </c>
      <c r="B177" s="832" t="s">
        <v>1242</v>
      </c>
      <c r="C177" s="832" t="s">
        <v>1245</v>
      </c>
      <c r="D177" s="832" t="s">
        <v>910</v>
      </c>
      <c r="E177" s="832" t="s">
        <v>1246</v>
      </c>
      <c r="F177" s="849"/>
      <c r="G177" s="849"/>
      <c r="H177" s="837">
        <v>0</v>
      </c>
      <c r="I177" s="849">
        <v>1</v>
      </c>
      <c r="J177" s="849">
        <v>143.09</v>
      </c>
      <c r="K177" s="837">
        <v>1</v>
      </c>
      <c r="L177" s="849">
        <v>1</v>
      </c>
      <c r="M177" s="850">
        <v>143.09</v>
      </c>
    </row>
    <row r="178" spans="1:13" ht="14.4" customHeight="1" x14ac:dyDescent="0.3">
      <c r="A178" s="831" t="s">
        <v>1485</v>
      </c>
      <c r="B178" s="832" t="s">
        <v>1305</v>
      </c>
      <c r="C178" s="832" t="s">
        <v>1308</v>
      </c>
      <c r="D178" s="832" t="s">
        <v>1029</v>
      </c>
      <c r="E178" s="832" t="s">
        <v>1309</v>
      </c>
      <c r="F178" s="849"/>
      <c r="G178" s="849"/>
      <c r="H178" s="837">
        <v>0</v>
      </c>
      <c r="I178" s="849">
        <v>9</v>
      </c>
      <c r="J178" s="849">
        <v>1389.2400000000002</v>
      </c>
      <c r="K178" s="837">
        <v>1</v>
      </c>
      <c r="L178" s="849">
        <v>9</v>
      </c>
      <c r="M178" s="850">
        <v>1389.2400000000002</v>
      </c>
    </row>
    <row r="179" spans="1:13" ht="14.4" customHeight="1" x14ac:dyDescent="0.3">
      <c r="A179" s="831" t="s">
        <v>1485</v>
      </c>
      <c r="B179" s="832" t="s">
        <v>1314</v>
      </c>
      <c r="C179" s="832" t="s">
        <v>1551</v>
      </c>
      <c r="D179" s="832" t="s">
        <v>1552</v>
      </c>
      <c r="E179" s="832" t="s">
        <v>1044</v>
      </c>
      <c r="F179" s="849">
        <v>5</v>
      </c>
      <c r="G179" s="849">
        <v>852.6</v>
      </c>
      <c r="H179" s="837">
        <v>1</v>
      </c>
      <c r="I179" s="849"/>
      <c r="J179" s="849"/>
      <c r="K179" s="837">
        <v>0</v>
      </c>
      <c r="L179" s="849">
        <v>5</v>
      </c>
      <c r="M179" s="850">
        <v>852.6</v>
      </c>
    </row>
    <row r="180" spans="1:13" ht="14.4" customHeight="1" x14ac:dyDescent="0.3">
      <c r="A180" s="831" t="s">
        <v>1485</v>
      </c>
      <c r="B180" s="832" t="s">
        <v>1314</v>
      </c>
      <c r="C180" s="832" t="s">
        <v>1315</v>
      </c>
      <c r="D180" s="832" t="s">
        <v>1316</v>
      </c>
      <c r="E180" s="832" t="s">
        <v>1044</v>
      </c>
      <c r="F180" s="849"/>
      <c r="G180" s="849"/>
      <c r="H180" s="837">
        <v>0</v>
      </c>
      <c r="I180" s="849">
        <v>1</v>
      </c>
      <c r="J180" s="849">
        <v>170.52</v>
      </c>
      <c r="K180" s="837">
        <v>1</v>
      </c>
      <c r="L180" s="849">
        <v>1</v>
      </c>
      <c r="M180" s="850">
        <v>170.52</v>
      </c>
    </row>
    <row r="181" spans="1:13" ht="14.4" customHeight="1" x14ac:dyDescent="0.3">
      <c r="A181" s="831" t="s">
        <v>1485</v>
      </c>
      <c r="B181" s="832" t="s">
        <v>2896</v>
      </c>
      <c r="C181" s="832" t="s">
        <v>1645</v>
      </c>
      <c r="D181" s="832" t="s">
        <v>1065</v>
      </c>
      <c r="E181" s="832" t="s">
        <v>1646</v>
      </c>
      <c r="F181" s="849">
        <v>1</v>
      </c>
      <c r="G181" s="849">
        <v>98.75</v>
      </c>
      <c r="H181" s="837">
        <v>1</v>
      </c>
      <c r="I181" s="849"/>
      <c r="J181" s="849"/>
      <c r="K181" s="837">
        <v>0</v>
      </c>
      <c r="L181" s="849">
        <v>1</v>
      </c>
      <c r="M181" s="850">
        <v>98.75</v>
      </c>
    </row>
    <row r="182" spans="1:13" ht="14.4" customHeight="1" x14ac:dyDescent="0.3">
      <c r="A182" s="831" t="s">
        <v>1485</v>
      </c>
      <c r="B182" s="832" t="s">
        <v>1369</v>
      </c>
      <c r="C182" s="832" t="s">
        <v>2205</v>
      </c>
      <c r="D182" s="832" t="s">
        <v>2206</v>
      </c>
      <c r="E182" s="832" t="s">
        <v>2207</v>
      </c>
      <c r="F182" s="849"/>
      <c r="G182" s="849"/>
      <c r="H182" s="837">
        <v>0</v>
      </c>
      <c r="I182" s="849">
        <v>3</v>
      </c>
      <c r="J182" s="849">
        <v>1098.93</v>
      </c>
      <c r="K182" s="837">
        <v>1</v>
      </c>
      <c r="L182" s="849">
        <v>3</v>
      </c>
      <c r="M182" s="850">
        <v>1098.93</v>
      </c>
    </row>
    <row r="183" spans="1:13" ht="14.4" customHeight="1" x14ac:dyDescent="0.3">
      <c r="A183" s="831" t="s">
        <v>1485</v>
      </c>
      <c r="B183" s="832" t="s">
        <v>1395</v>
      </c>
      <c r="C183" s="832" t="s">
        <v>1833</v>
      </c>
      <c r="D183" s="832" t="s">
        <v>668</v>
      </c>
      <c r="E183" s="832" t="s">
        <v>1438</v>
      </c>
      <c r="F183" s="849"/>
      <c r="G183" s="849"/>
      <c r="H183" s="837"/>
      <c r="I183" s="849">
        <v>2</v>
      </c>
      <c r="J183" s="849">
        <v>0</v>
      </c>
      <c r="K183" s="837"/>
      <c r="L183" s="849">
        <v>2</v>
      </c>
      <c r="M183" s="850">
        <v>0</v>
      </c>
    </row>
    <row r="184" spans="1:13" ht="14.4" customHeight="1" x14ac:dyDescent="0.3">
      <c r="A184" s="831" t="s">
        <v>1485</v>
      </c>
      <c r="B184" s="832" t="s">
        <v>1395</v>
      </c>
      <c r="C184" s="832" t="s">
        <v>1396</v>
      </c>
      <c r="D184" s="832" t="s">
        <v>668</v>
      </c>
      <c r="E184" s="832" t="s">
        <v>1397</v>
      </c>
      <c r="F184" s="849"/>
      <c r="G184" s="849"/>
      <c r="H184" s="837"/>
      <c r="I184" s="849">
        <v>1</v>
      </c>
      <c r="J184" s="849">
        <v>0</v>
      </c>
      <c r="K184" s="837"/>
      <c r="L184" s="849">
        <v>1</v>
      </c>
      <c r="M184" s="850">
        <v>0</v>
      </c>
    </row>
    <row r="185" spans="1:13" ht="14.4" customHeight="1" x14ac:dyDescent="0.3">
      <c r="A185" s="831" t="s">
        <v>1485</v>
      </c>
      <c r="B185" s="832" t="s">
        <v>1402</v>
      </c>
      <c r="C185" s="832" t="s">
        <v>1525</v>
      </c>
      <c r="D185" s="832" t="s">
        <v>1526</v>
      </c>
      <c r="E185" s="832" t="s">
        <v>1527</v>
      </c>
      <c r="F185" s="849"/>
      <c r="G185" s="849"/>
      <c r="H185" s="837">
        <v>0</v>
      </c>
      <c r="I185" s="849">
        <v>5</v>
      </c>
      <c r="J185" s="849">
        <v>519</v>
      </c>
      <c r="K185" s="837">
        <v>1</v>
      </c>
      <c r="L185" s="849">
        <v>5</v>
      </c>
      <c r="M185" s="850">
        <v>519</v>
      </c>
    </row>
    <row r="186" spans="1:13" ht="14.4" customHeight="1" x14ac:dyDescent="0.3">
      <c r="A186" s="831" t="s">
        <v>1485</v>
      </c>
      <c r="B186" s="832" t="s">
        <v>1412</v>
      </c>
      <c r="C186" s="832" t="s">
        <v>1413</v>
      </c>
      <c r="D186" s="832" t="s">
        <v>1414</v>
      </c>
      <c r="E186" s="832" t="s">
        <v>1415</v>
      </c>
      <c r="F186" s="849"/>
      <c r="G186" s="849"/>
      <c r="H186" s="837">
        <v>0</v>
      </c>
      <c r="I186" s="849">
        <v>140</v>
      </c>
      <c r="J186" s="849">
        <v>19775</v>
      </c>
      <c r="K186" s="837">
        <v>1</v>
      </c>
      <c r="L186" s="849">
        <v>140</v>
      </c>
      <c r="M186" s="850">
        <v>19775</v>
      </c>
    </row>
    <row r="187" spans="1:13" ht="14.4" customHeight="1" x14ac:dyDescent="0.3">
      <c r="A187" s="831" t="s">
        <v>1485</v>
      </c>
      <c r="B187" s="832" t="s">
        <v>1423</v>
      </c>
      <c r="C187" s="832" t="s">
        <v>1560</v>
      </c>
      <c r="D187" s="832" t="s">
        <v>996</v>
      </c>
      <c r="E187" s="832" t="s">
        <v>1561</v>
      </c>
      <c r="F187" s="849"/>
      <c r="G187" s="849"/>
      <c r="H187" s="837"/>
      <c r="I187" s="849">
        <v>1</v>
      </c>
      <c r="J187" s="849">
        <v>0</v>
      </c>
      <c r="K187" s="837"/>
      <c r="L187" s="849">
        <v>1</v>
      </c>
      <c r="M187" s="850">
        <v>0</v>
      </c>
    </row>
    <row r="188" spans="1:13" ht="14.4" customHeight="1" x14ac:dyDescent="0.3">
      <c r="A188" s="831" t="s">
        <v>1485</v>
      </c>
      <c r="B188" s="832" t="s">
        <v>1423</v>
      </c>
      <c r="C188" s="832" t="s">
        <v>1426</v>
      </c>
      <c r="D188" s="832" t="s">
        <v>996</v>
      </c>
      <c r="E188" s="832" t="s">
        <v>1427</v>
      </c>
      <c r="F188" s="849"/>
      <c r="G188" s="849"/>
      <c r="H188" s="837">
        <v>0</v>
      </c>
      <c r="I188" s="849">
        <v>1</v>
      </c>
      <c r="J188" s="849">
        <v>58.77</v>
      </c>
      <c r="K188" s="837">
        <v>1</v>
      </c>
      <c r="L188" s="849">
        <v>1</v>
      </c>
      <c r="M188" s="850">
        <v>58.77</v>
      </c>
    </row>
    <row r="189" spans="1:13" ht="14.4" customHeight="1" x14ac:dyDescent="0.3">
      <c r="A189" s="831" t="s">
        <v>1485</v>
      </c>
      <c r="B189" s="832" t="s">
        <v>1436</v>
      </c>
      <c r="C189" s="832" t="s">
        <v>1437</v>
      </c>
      <c r="D189" s="832" t="s">
        <v>739</v>
      </c>
      <c r="E189" s="832" t="s">
        <v>1438</v>
      </c>
      <c r="F189" s="849"/>
      <c r="G189" s="849"/>
      <c r="H189" s="837">
        <v>0</v>
      </c>
      <c r="I189" s="849">
        <v>1</v>
      </c>
      <c r="J189" s="849">
        <v>58.77</v>
      </c>
      <c r="K189" s="837">
        <v>1</v>
      </c>
      <c r="L189" s="849">
        <v>1</v>
      </c>
      <c r="M189" s="850">
        <v>58.77</v>
      </c>
    </row>
    <row r="190" spans="1:13" ht="14.4" customHeight="1" x14ac:dyDescent="0.3">
      <c r="A190" s="831" t="s">
        <v>1485</v>
      </c>
      <c r="B190" s="832" t="s">
        <v>2898</v>
      </c>
      <c r="C190" s="832" t="s">
        <v>1574</v>
      </c>
      <c r="D190" s="832" t="s">
        <v>1575</v>
      </c>
      <c r="E190" s="832" t="s">
        <v>1576</v>
      </c>
      <c r="F190" s="849"/>
      <c r="G190" s="849"/>
      <c r="H190" s="837">
        <v>0</v>
      </c>
      <c r="I190" s="849">
        <v>2</v>
      </c>
      <c r="J190" s="849">
        <v>39.18</v>
      </c>
      <c r="K190" s="837">
        <v>1</v>
      </c>
      <c r="L190" s="849">
        <v>2</v>
      </c>
      <c r="M190" s="850">
        <v>39.18</v>
      </c>
    </row>
    <row r="191" spans="1:13" ht="14.4" customHeight="1" x14ac:dyDescent="0.3">
      <c r="A191" s="831" t="s">
        <v>1485</v>
      </c>
      <c r="B191" s="832" t="s">
        <v>2898</v>
      </c>
      <c r="C191" s="832" t="s">
        <v>1577</v>
      </c>
      <c r="D191" s="832" t="s">
        <v>1575</v>
      </c>
      <c r="E191" s="832" t="s">
        <v>1244</v>
      </c>
      <c r="F191" s="849"/>
      <c r="G191" s="849"/>
      <c r="H191" s="837">
        <v>0</v>
      </c>
      <c r="I191" s="849">
        <v>1</v>
      </c>
      <c r="J191" s="849">
        <v>58.77</v>
      </c>
      <c r="K191" s="837">
        <v>1</v>
      </c>
      <c r="L191" s="849">
        <v>1</v>
      </c>
      <c r="M191" s="850">
        <v>58.77</v>
      </c>
    </row>
    <row r="192" spans="1:13" ht="14.4" customHeight="1" x14ac:dyDescent="0.3">
      <c r="A192" s="831" t="s">
        <v>1485</v>
      </c>
      <c r="B192" s="832" t="s">
        <v>2898</v>
      </c>
      <c r="C192" s="832" t="s">
        <v>1580</v>
      </c>
      <c r="D192" s="832" t="s">
        <v>1575</v>
      </c>
      <c r="E192" s="832" t="s">
        <v>1581</v>
      </c>
      <c r="F192" s="849"/>
      <c r="G192" s="849"/>
      <c r="H192" s="837">
        <v>0</v>
      </c>
      <c r="I192" s="849">
        <v>1</v>
      </c>
      <c r="J192" s="849">
        <v>176.32</v>
      </c>
      <c r="K192" s="837">
        <v>1</v>
      </c>
      <c r="L192" s="849">
        <v>1</v>
      </c>
      <c r="M192" s="850">
        <v>176.32</v>
      </c>
    </row>
    <row r="193" spans="1:13" ht="14.4" customHeight="1" x14ac:dyDescent="0.3">
      <c r="A193" s="831" t="s">
        <v>1486</v>
      </c>
      <c r="B193" s="832" t="s">
        <v>1205</v>
      </c>
      <c r="C193" s="832" t="s">
        <v>2631</v>
      </c>
      <c r="D193" s="832" t="s">
        <v>747</v>
      </c>
      <c r="E193" s="832" t="s">
        <v>1219</v>
      </c>
      <c r="F193" s="849"/>
      <c r="G193" s="849"/>
      <c r="H193" s="837">
        <v>0</v>
      </c>
      <c r="I193" s="849">
        <v>1</v>
      </c>
      <c r="J193" s="849">
        <v>490.89</v>
      </c>
      <c r="K193" s="837">
        <v>1</v>
      </c>
      <c r="L193" s="849">
        <v>1</v>
      </c>
      <c r="M193" s="850">
        <v>490.89</v>
      </c>
    </row>
    <row r="194" spans="1:13" ht="14.4" customHeight="1" x14ac:dyDescent="0.3">
      <c r="A194" s="831" t="s">
        <v>1486</v>
      </c>
      <c r="B194" s="832" t="s">
        <v>1205</v>
      </c>
      <c r="C194" s="832" t="s">
        <v>2486</v>
      </c>
      <c r="D194" s="832" t="s">
        <v>747</v>
      </c>
      <c r="E194" s="832" t="s">
        <v>1211</v>
      </c>
      <c r="F194" s="849"/>
      <c r="G194" s="849"/>
      <c r="H194" s="837">
        <v>0</v>
      </c>
      <c r="I194" s="849">
        <v>1</v>
      </c>
      <c r="J194" s="849">
        <v>923.74</v>
      </c>
      <c r="K194" s="837">
        <v>1</v>
      </c>
      <c r="L194" s="849">
        <v>1</v>
      </c>
      <c r="M194" s="850">
        <v>923.74</v>
      </c>
    </row>
    <row r="195" spans="1:13" ht="14.4" customHeight="1" x14ac:dyDescent="0.3">
      <c r="A195" s="831" t="s">
        <v>1486</v>
      </c>
      <c r="B195" s="832" t="s">
        <v>1205</v>
      </c>
      <c r="C195" s="832" t="s">
        <v>2487</v>
      </c>
      <c r="D195" s="832" t="s">
        <v>753</v>
      </c>
      <c r="E195" s="832" t="s">
        <v>1209</v>
      </c>
      <c r="F195" s="849"/>
      <c r="G195" s="849"/>
      <c r="H195" s="837">
        <v>0</v>
      </c>
      <c r="I195" s="849">
        <v>2</v>
      </c>
      <c r="J195" s="849">
        <v>3694.98</v>
      </c>
      <c r="K195" s="837">
        <v>1</v>
      </c>
      <c r="L195" s="849">
        <v>2</v>
      </c>
      <c r="M195" s="850">
        <v>3694.98</v>
      </c>
    </row>
    <row r="196" spans="1:13" ht="14.4" customHeight="1" x14ac:dyDescent="0.3">
      <c r="A196" s="831" t="s">
        <v>1486</v>
      </c>
      <c r="B196" s="832" t="s">
        <v>2906</v>
      </c>
      <c r="C196" s="832" t="s">
        <v>2483</v>
      </c>
      <c r="D196" s="832" t="s">
        <v>2484</v>
      </c>
      <c r="E196" s="832" t="s">
        <v>2485</v>
      </c>
      <c r="F196" s="849"/>
      <c r="G196" s="849"/>
      <c r="H196" s="837">
        <v>0</v>
      </c>
      <c r="I196" s="849">
        <v>1</v>
      </c>
      <c r="J196" s="849">
        <v>351.51</v>
      </c>
      <c r="K196" s="837">
        <v>1</v>
      </c>
      <c r="L196" s="849">
        <v>1</v>
      </c>
      <c r="M196" s="850">
        <v>351.51</v>
      </c>
    </row>
    <row r="197" spans="1:13" ht="14.4" customHeight="1" x14ac:dyDescent="0.3">
      <c r="A197" s="831" t="s">
        <v>1486</v>
      </c>
      <c r="B197" s="832" t="s">
        <v>1238</v>
      </c>
      <c r="C197" s="832" t="s">
        <v>2467</v>
      </c>
      <c r="D197" s="832" t="s">
        <v>2468</v>
      </c>
      <c r="E197" s="832" t="s">
        <v>1392</v>
      </c>
      <c r="F197" s="849">
        <v>3</v>
      </c>
      <c r="G197" s="849">
        <v>196.62</v>
      </c>
      <c r="H197" s="837">
        <v>1</v>
      </c>
      <c r="I197" s="849"/>
      <c r="J197" s="849"/>
      <c r="K197" s="837">
        <v>0</v>
      </c>
      <c r="L197" s="849">
        <v>3</v>
      </c>
      <c r="M197" s="850">
        <v>196.62</v>
      </c>
    </row>
    <row r="198" spans="1:13" ht="14.4" customHeight="1" x14ac:dyDescent="0.3">
      <c r="A198" s="831" t="s">
        <v>1486</v>
      </c>
      <c r="B198" s="832" t="s">
        <v>2907</v>
      </c>
      <c r="C198" s="832" t="s">
        <v>2234</v>
      </c>
      <c r="D198" s="832" t="s">
        <v>2235</v>
      </c>
      <c r="E198" s="832" t="s">
        <v>2236</v>
      </c>
      <c r="F198" s="849">
        <v>1</v>
      </c>
      <c r="G198" s="849">
        <v>31.09</v>
      </c>
      <c r="H198" s="837">
        <v>1</v>
      </c>
      <c r="I198" s="849"/>
      <c r="J198" s="849"/>
      <c r="K198" s="837">
        <v>0</v>
      </c>
      <c r="L198" s="849">
        <v>1</v>
      </c>
      <c r="M198" s="850">
        <v>31.09</v>
      </c>
    </row>
    <row r="199" spans="1:13" ht="14.4" customHeight="1" x14ac:dyDescent="0.3">
      <c r="A199" s="831" t="s">
        <v>1486</v>
      </c>
      <c r="B199" s="832" t="s">
        <v>1305</v>
      </c>
      <c r="C199" s="832" t="s">
        <v>1308</v>
      </c>
      <c r="D199" s="832" t="s">
        <v>1029</v>
      </c>
      <c r="E199" s="832" t="s">
        <v>1309</v>
      </c>
      <c r="F199" s="849"/>
      <c r="G199" s="849"/>
      <c r="H199" s="837">
        <v>0</v>
      </c>
      <c r="I199" s="849">
        <v>15</v>
      </c>
      <c r="J199" s="849">
        <v>2315.4</v>
      </c>
      <c r="K199" s="837">
        <v>1</v>
      </c>
      <c r="L199" s="849">
        <v>15</v>
      </c>
      <c r="M199" s="850">
        <v>2315.4</v>
      </c>
    </row>
    <row r="200" spans="1:13" ht="14.4" customHeight="1" x14ac:dyDescent="0.3">
      <c r="A200" s="831" t="s">
        <v>1486</v>
      </c>
      <c r="B200" s="832" t="s">
        <v>1305</v>
      </c>
      <c r="C200" s="832" t="s">
        <v>1721</v>
      </c>
      <c r="D200" s="832" t="s">
        <v>1722</v>
      </c>
      <c r="E200" s="832" t="s">
        <v>1723</v>
      </c>
      <c r="F200" s="849"/>
      <c r="G200" s="849"/>
      <c r="H200" s="837">
        <v>0</v>
      </c>
      <c r="I200" s="849">
        <v>4</v>
      </c>
      <c r="J200" s="849">
        <v>598.08000000000004</v>
      </c>
      <c r="K200" s="837">
        <v>1</v>
      </c>
      <c r="L200" s="849">
        <v>4</v>
      </c>
      <c r="M200" s="850">
        <v>598.08000000000004</v>
      </c>
    </row>
    <row r="201" spans="1:13" ht="14.4" customHeight="1" x14ac:dyDescent="0.3">
      <c r="A201" s="831" t="s">
        <v>1486</v>
      </c>
      <c r="B201" s="832" t="s">
        <v>1305</v>
      </c>
      <c r="C201" s="832" t="s">
        <v>1724</v>
      </c>
      <c r="D201" s="832" t="s">
        <v>1725</v>
      </c>
      <c r="E201" s="832" t="s">
        <v>1726</v>
      </c>
      <c r="F201" s="849"/>
      <c r="G201" s="849"/>
      <c r="H201" s="837">
        <v>0</v>
      </c>
      <c r="I201" s="849">
        <v>41</v>
      </c>
      <c r="J201" s="849">
        <v>3104.9300000000003</v>
      </c>
      <c r="K201" s="837">
        <v>1</v>
      </c>
      <c r="L201" s="849">
        <v>41</v>
      </c>
      <c r="M201" s="850">
        <v>3104.9300000000003</v>
      </c>
    </row>
    <row r="202" spans="1:13" ht="14.4" customHeight="1" x14ac:dyDescent="0.3">
      <c r="A202" s="831" t="s">
        <v>1486</v>
      </c>
      <c r="B202" s="832" t="s">
        <v>1305</v>
      </c>
      <c r="C202" s="832" t="s">
        <v>1306</v>
      </c>
      <c r="D202" s="832" t="s">
        <v>1029</v>
      </c>
      <c r="E202" s="832" t="s">
        <v>1307</v>
      </c>
      <c r="F202" s="849"/>
      <c r="G202" s="849"/>
      <c r="H202" s="837">
        <v>0</v>
      </c>
      <c r="I202" s="849">
        <v>28</v>
      </c>
      <c r="J202" s="849">
        <v>6301.6799999999994</v>
      </c>
      <c r="K202" s="837">
        <v>1</v>
      </c>
      <c r="L202" s="849">
        <v>28</v>
      </c>
      <c r="M202" s="850">
        <v>6301.6799999999994</v>
      </c>
    </row>
    <row r="203" spans="1:13" ht="14.4" customHeight="1" x14ac:dyDescent="0.3">
      <c r="A203" s="831" t="s">
        <v>1486</v>
      </c>
      <c r="B203" s="832" t="s">
        <v>1314</v>
      </c>
      <c r="C203" s="832" t="s">
        <v>1315</v>
      </c>
      <c r="D203" s="832" t="s">
        <v>1316</v>
      </c>
      <c r="E203" s="832" t="s">
        <v>1044</v>
      </c>
      <c r="F203" s="849"/>
      <c r="G203" s="849"/>
      <c r="H203" s="837">
        <v>0</v>
      </c>
      <c r="I203" s="849">
        <v>3</v>
      </c>
      <c r="J203" s="849">
        <v>511.56000000000006</v>
      </c>
      <c r="K203" s="837">
        <v>1</v>
      </c>
      <c r="L203" s="849">
        <v>3</v>
      </c>
      <c r="M203" s="850">
        <v>511.56000000000006</v>
      </c>
    </row>
    <row r="204" spans="1:13" ht="14.4" customHeight="1" x14ac:dyDescent="0.3">
      <c r="A204" s="831" t="s">
        <v>1486</v>
      </c>
      <c r="B204" s="832" t="s">
        <v>1314</v>
      </c>
      <c r="C204" s="832" t="s">
        <v>1874</v>
      </c>
      <c r="D204" s="832" t="s">
        <v>1316</v>
      </c>
      <c r="E204" s="832" t="s">
        <v>1875</v>
      </c>
      <c r="F204" s="849"/>
      <c r="G204" s="849"/>
      <c r="H204" s="837">
        <v>0</v>
      </c>
      <c r="I204" s="849">
        <v>7</v>
      </c>
      <c r="J204" s="849">
        <v>1909.81</v>
      </c>
      <c r="K204" s="837">
        <v>1</v>
      </c>
      <c r="L204" s="849">
        <v>7</v>
      </c>
      <c r="M204" s="850">
        <v>1909.81</v>
      </c>
    </row>
    <row r="205" spans="1:13" ht="14.4" customHeight="1" x14ac:dyDescent="0.3">
      <c r="A205" s="831" t="s">
        <v>1486</v>
      </c>
      <c r="B205" s="832" t="s">
        <v>2896</v>
      </c>
      <c r="C205" s="832" t="s">
        <v>1645</v>
      </c>
      <c r="D205" s="832" t="s">
        <v>1065</v>
      </c>
      <c r="E205" s="832" t="s">
        <v>1646</v>
      </c>
      <c r="F205" s="849">
        <v>1</v>
      </c>
      <c r="G205" s="849">
        <v>98.75</v>
      </c>
      <c r="H205" s="837">
        <v>1</v>
      </c>
      <c r="I205" s="849"/>
      <c r="J205" s="849"/>
      <c r="K205" s="837">
        <v>0</v>
      </c>
      <c r="L205" s="849">
        <v>1</v>
      </c>
      <c r="M205" s="850">
        <v>98.75</v>
      </c>
    </row>
    <row r="206" spans="1:13" ht="14.4" customHeight="1" x14ac:dyDescent="0.3">
      <c r="A206" s="831" t="s">
        <v>1486</v>
      </c>
      <c r="B206" s="832" t="s">
        <v>2896</v>
      </c>
      <c r="C206" s="832" t="s">
        <v>1647</v>
      </c>
      <c r="D206" s="832" t="s">
        <v>1065</v>
      </c>
      <c r="E206" s="832" t="s">
        <v>1646</v>
      </c>
      <c r="F206" s="849">
        <v>2</v>
      </c>
      <c r="G206" s="849">
        <v>210.47</v>
      </c>
      <c r="H206" s="837">
        <v>1</v>
      </c>
      <c r="I206" s="849"/>
      <c r="J206" s="849"/>
      <c r="K206" s="837">
        <v>0</v>
      </c>
      <c r="L206" s="849">
        <v>2</v>
      </c>
      <c r="M206" s="850">
        <v>210.47</v>
      </c>
    </row>
    <row r="207" spans="1:13" ht="14.4" customHeight="1" x14ac:dyDescent="0.3">
      <c r="A207" s="831" t="s">
        <v>1486</v>
      </c>
      <c r="B207" s="832" t="s">
        <v>2908</v>
      </c>
      <c r="C207" s="832" t="s">
        <v>2475</v>
      </c>
      <c r="D207" s="832" t="s">
        <v>2476</v>
      </c>
      <c r="E207" s="832" t="s">
        <v>2477</v>
      </c>
      <c r="F207" s="849"/>
      <c r="G207" s="849"/>
      <c r="H207" s="837">
        <v>0</v>
      </c>
      <c r="I207" s="849">
        <v>1</v>
      </c>
      <c r="J207" s="849">
        <v>434.19</v>
      </c>
      <c r="K207" s="837">
        <v>1</v>
      </c>
      <c r="L207" s="849">
        <v>1</v>
      </c>
      <c r="M207" s="850">
        <v>434.19</v>
      </c>
    </row>
    <row r="208" spans="1:13" ht="14.4" customHeight="1" x14ac:dyDescent="0.3">
      <c r="A208" s="831" t="s">
        <v>1486</v>
      </c>
      <c r="B208" s="832" t="s">
        <v>1344</v>
      </c>
      <c r="C208" s="832" t="s">
        <v>1929</v>
      </c>
      <c r="D208" s="832" t="s">
        <v>1930</v>
      </c>
      <c r="E208" s="832" t="s">
        <v>1931</v>
      </c>
      <c r="F208" s="849">
        <v>1</v>
      </c>
      <c r="G208" s="849">
        <v>48.42</v>
      </c>
      <c r="H208" s="837">
        <v>1</v>
      </c>
      <c r="I208" s="849"/>
      <c r="J208" s="849"/>
      <c r="K208" s="837">
        <v>0</v>
      </c>
      <c r="L208" s="849">
        <v>1</v>
      </c>
      <c r="M208" s="850">
        <v>48.42</v>
      </c>
    </row>
    <row r="209" spans="1:13" ht="14.4" customHeight="1" x14ac:dyDescent="0.3">
      <c r="A209" s="831" t="s">
        <v>1486</v>
      </c>
      <c r="B209" s="832" t="s">
        <v>1358</v>
      </c>
      <c r="C209" s="832" t="s">
        <v>1359</v>
      </c>
      <c r="D209" s="832" t="s">
        <v>881</v>
      </c>
      <c r="E209" s="832" t="s">
        <v>1360</v>
      </c>
      <c r="F209" s="849"/>
      <c r="G209" s="849"/>
      <c r="H209" s="837"/>
      <c r="I209" s="849">
        <v>2</v>
      </c>
      <c r="J209" s="849">
        <v>0</v>
      </c>
      <c r="K209" s="837"/>
      <c r="L209" s="849">
        <v>2</v>
      </c>
      <c r="M209" s="850">
        <v>0</v>
      </c>
    </row>
    <row r="210" spans="1:13" ht="14.4" customHeight="1" x14ac:dyDescent="0.3">
      <c r="A210" s="831" t="s">
        <v>1486</v>
      </c>
      <c r="B210" s="832" t="s">
        <v>2909</v>
      </c>
      <c r="C210" s="832" t="s">
        <v>2479</v>
      </c>
      <c r="D210" s="832" t="s">
        <v>2480</v>
      </c>
      <c r="E210" s="832" t="s">
        <v>2481</v>
      </c>
      <c r="F210" s="849"/>
      <c r="G210" s="849"/>
      <c r="H210" s="837"/>
      <c r="I210" s="849">
        <v>1</v>
      </c>
      <c r="J210" s="849">
        <v>0</v>
      </c>
      <c r="K210" s="837"/>
      <c r="L210" s="849">
        <v>1</v>
      </c>
      <c r="M210" s="850">
        <v>0</v>
      </c>
    </row>
    <row r="211" spans="1:13" ht="14.4" customHeight="1" x14ac:dyDescent="0.3">
      <c r="A211" s="831" t="s">
        <v>1486</v>
      </c>
      <c r="B211" s="832" t="s">
        <v>1380</v>
      </c>
      <c r="C211" s="832" t="s">
        <v>1381</v>
      </c>
      <c r="D211" s="832" t="s">
        <v>1000</v>
      </c>
      <c r="E211" s="832" t="s">
        <v>1382</v>
      </c>
      <c r="F211" s="849"/>
      <c r="G211" s="849"/>
      <c r="H211" s="837"/>
      <c r="I211" s="849">
        <v>1</v>
      </c>
      <c r="J211" s="849">
        <v>0</v>
      </c>
      <c r="K211" s="837"/>
      <c r="L211" s="849">
        <v>1</v>
      </c>
      <c r="M211" s="850">
        <v>0</v>
      </c>
    </row>
    <row r="212" spans="1:13" ht="14.4" customHeight="1" x14ac:dyDescent="0.3">
      <c r="A212" s="831" t="s">
        <v>1486</v>
      </c>
      <c r="B212" s="832" t="s">
        <v>2900</v>
      </c>
      <c r="C212" s="832" t="s">
        <v>2033</v>
      </c>
      <c r="D212" s="832" t="s">
        <v>2034</v>
      </c>
      <c r="E212" s="832" t="s">
        <v>1427</v>
      </c>
      <c r="F212" s="849"/>
      <c r="G212" s="849"/>
      <c r="H212" s="837">
        <v>0</v>
      </c>
      <c r="I212" s="849">
        <v>1</v>
      </c>
      <c r="J212" s="849">
        <v>65.989999999999995</v>
      </c>
      <c r="K212" s="837">
        <v>1</v>
      </c>
      <c r="L212" s="849">
        <v>1</v>
      </c>
      <c r="M212" s="850">
        <v>65.989999999999995</v>
      </c>
    </row>
    <row r="213" spans="1:13" ht="14.4" customHeight="1" x14ac:dyDescent="0.3">
      <c r="A213" s="831" t="s">
        <v>1486</v>
      </c>
      <c r="B213" s="832" t="s">
        <v>1395</v>
      </c>
      <c r="C213" s="832" t="s">
        <v>1396</v>
      </c>
      <c r="D213" s="832" t="s">
        <v>668</v>
      </c>
      <c r="E213" s="832" t="s">
        <v>1397</v>
      </c>
      <c r="F213" s="849"/>
      <c r="G213" s="849"/>
      <c r="H213" s="837"/>
      <c r="I213" s="849">
        <v>3</v>
      </c>
      <c r="J213" s="849">
        <v>0</v>
      </c>
      <c r="K213" s="837"/>
      <c r="L213" s="849">
        <v>3</v>
      </c>
      <c r="M213" s="850">
        <v>0</v>
      </c>
    </row>
    <row r="214" spans="1:13" ht="14.4" customHeight="1" x14ac:dyDescent="0.3">
      <c r="A214" s="831" t="s">
        <v>1486</v>
      </c>
      <c r="B214" s="832" t="s">
        <v>1395</v>
      </c>
      <c r="C214" s="832" t="s">
        <v>1398</v>
      </c>
      <c r="D214" s="832" t="s">
        <v>665</v>
      </c>
      <c r="E214" s="832" t="s">
        <v>1399</v>
      </c>
      <c r="F214" s="849"/>
      <c r="G214" s="849"/>
      <c r="H214" s="837"/>
      <c r="I214" s="849">
        <v>2</v>
      </c>
      <c r="J214" s="849">
        <v>0</v>
      </c>
      <c r="K214" s="837"/>
      <c r="L214" s="849">
        <v>2</v>
      </c>
      <c r="M214" s="850">
        <v>0</v>
      </c>
    </row>
    <row r="215" spans="1:13" ht="14.4" customHeight="1" x14ac:dyDescent="0.3">
      <c r="A215" s="831" t="s">
        <v>1486</v>
      </c>
      <c r="B215" s="832" t="s">
        <v>1402</v>
      </c>
      <c r="C215" s="832" t="s">
        <v>2021</v>
      </c>
      <c r="D215" s="832" t="s">
        <v>1530</v>
      </c>
      <c r="E215" s="832" t="s">
        <v>1405</v>
      </c>
      <c r="F215" s="849">
        <v>3</v>
      </c>
      <c r="G215" s="849">
        <v>467.09999999999997</v>
      </c>
      <c r="H215" s="837">
        <v>1</v>
      </c>
      <c r="I215" s="849"/>
      <c r="J215" s="849"/>
      <c r="K215" s="837">
        <v>0</v>
      </c>
      <c r="L215" s="849">
        <v>3</v>
      </c>
      <c r="M215" s="850">
        <v>467.09999999999997</v>
      </c>
    </row>
    <row r="216" spans="1:13" ht="14.4" customHeight="1" x14ac:dyDescent="0.3">
      <c r="A216" s="831" t="s">
        <v>1486</v>
      </c>
      <c r="B216" s="832" t="s">
        <v>1402</v>
      </c>
      <c r="C216" s="832" t="s">
        <v>1525</v>
      </c>
      <c r="D216" s="832" t="s">
        <v>1526</v>
      </c>
      <c r="E216" s="832" t="s">
        <v>1527</v>
      </c>
      <c r="F216" s="849"/>
      <c r="G216" s="849"/>
      <c r="H216" s="837">
        <v>0</v>
      </c>
      <c r="I216" s="849">
        <v>24</v>
      </c>
      <c r="J216" s="849">
        <v>2491.1999999999998</v>
      </c>
      <c r="K216" s="837">
        <v>1</v>
      </c>
      <c r="L216" s="849">
        <v>24</v>
      </c>
      <c r="M216" s="850">
        <v>2491.1999999999998</v>
      </c>
    </row>
    <row r="217" spans="1:13" ht="14.4" customHeight="1" x14ac:dyDescent="0.3">
      <c r="A217" s="831" t="s">
        <v>1486</v>
      </c>
      <c r="B217" s="832" t="s">
        <v>1402</v>
      </c>
      <c r="C217" s="832" t="s">
        <v>1528</v>
      </c>
      <c r="D217" s="832" t="s">
        <v>1526</v>
      </c>
      <c r="E217" s="832" t="s">
        <v>1407</v>
      </c>
      <c r="F217" s="849"/>
      <c r="G217" s="849"/>
      <c r="H217" s="837">
        <v>0</v>
      </c>
      <c r="I217" s="849">
        <v>21</v>
      </c>
      <c r="J217" s="849">
        <v>2724.75</v>
      </c>
      <c r="K217" s="837">
        <v>1</v>
      </c>
      <c r="L217" s="849">
        <v>21</v>
      </c>
      <c r="M217" s="850">
        <v>2724.75</v>
      </c>
    </row>
    <row r="218" spans="1:13" ht="14.4" customHeight="1" x14ac:dyDescent="0.3">
      <c r="A218" s="831" t="s">
        <v>1486</v>
      </c>
      <c r="B218" s="832" t="s">
        <v>1412</v>
      </c>
      <c r="C218" s="832" t="s">
        <v>1924</v>
      </c>
      <c r="D218" s="832" t="s">
        <v>1925</v>
      </c>
      <c r="E218" s="832" t="s">
        <v>1926</v>
      </c>
      <c r="F218" s="849">
        <v>1</v>
      </c>
      <c r="G218" s="849">
        <v>141.25</v>
      </c>
      <c r="H218" s="837">
        <v>1</v>
      </c>
      <c r="I218" s="849"/>
      <c r="J218" s="849"/>
      <c r="K218" s="837">
        <v>0</v>
      </c>
      <c r="L218" s="849">
        <v>1</v>
      </c>
      <c r="M218" s="850">
        <v>141.25</v>
      </c>
    </row>
    <row r="219" spans="1:13" ht="14.4" customHeight="1" x14ac:dyDescent="0.3">
      <c r="A219" s="831" t="s">
        <v>1486</v>
      </c>
      <c r="B219" s="832" t="s">
        <v>1412</v>
      </c>
      <c r="C219" s="832" t="s">
        <v>1413</v>
      </c>
      <c r="D219" s="832" t="s">
        <v>1414</v>
      </c>
      <c r="E219" s="832" t="s">
        <v>1415</v>
      </c>
      <c r="F219" s="849"/>
      <c r="G219" s="849"/>
      <c r="H219" s="837">
        <v>0</v>
      </c>
      <c r="I219" s="849">
        <v>49</v>
      </c>
      <c r="J219" s="849">
        <v>6921.25</v>
      </c>
      <c r="K219" s="837">
        <v>1</v>
      </c>
      <c r="L219" s="849">
        <v>49</v>
      </c>
      <c r="M219" s="850">
        <v>6921.25</v>
      </c>
    </row>
    <row r="220" spans="1:13" ht="14.4" customHeight="1" x14ac:dyDescent="0.3">
      <c r="A220" s="831" t="s">
        <v>1486</v>
      </c>
      <c r="B220" s="832" t="s">
        <v>1430</v>
      </c>
      <c r="C220" s="832" t="s">
        <v>1431</v>
      </c>
      <c r="D220" s="832" t="s">
        <v>1432</v>
      </c>
      <c r="E220" s="832" t="s">
        <v>1433</v>
      </c>
      <c r="F220" s="849"/>
      <c r="G220" s="849"/>
      <c r="H220" s="837">
        <v>0</v>
      </c>
      <c r="I220" s="849">
        <v>1</v>
      </c>
      <c r="J220" s="849">
        <v>58.77</v>
      </c>
      <c r="K220" s="837">
        <v>1</v>
      </c>
      <c r="L220" s="849">
        <v>1</v>
      </c>
      <c r="M220" s="850">
        <v>58.77</v>
      </c>
    </row>
    <row r="221" spans="1:13" ht="14.4" customHeight="1" x14ac:dyDescent="0.3">
      <c r="A221" s="831" t="s">
        <v>1486</v>
      </c>
      <c r="B221" s="832" t="s">
        <v>1430</v>
      </c>
      <c r="C221" s="832" t="s">
        <v>1434</v>
      </c>
      <c r="D221" s="832" t="s">
        <v>1432</v>
      </c>
      <c r="E221" s="832" t="s">
        <v>1435</v>
      </c>
      <c r="F221" s="849"/>
      <c r="G221" s="849"/>
      <c r="H221" s="837">
        <v>0</v>
      </c>
      <c r="I221" s="849">
        <v>2</v>
      </c>
      <c r="J221" s="849">
        <v>352.64</v>
      </c>
      <c r="K221" s="837">
        <v>1</v>
      </c>
      <c r="L221" s="849">
        <v>2</v>
      </c>
      <c r="M221" s="850">
        <v>352.64</v>
      </c>
    </row>
    <row r="222" spans="1:13" ht="14.4" customHeight="1" x14ac:dyDescent="0.3">
      <c r="A222" s="831" t="s">
        <v>1486</v>
      </c>
      <c r="B222" s="832" t="s">
        <v>2898</v>
      </c>
      <c r="C222" s="832" t="s">
        <v>1580</v>
      </c>
      <c r="D222" s="832" t="s">
        <v>1575</v>
      </c>
      <c r="E222" s="832" t="s">
        <v>1581</v>
      </c>
      <c r="F222" s="849"/>
      <c r="G222" s="849"/>
      <c r="H222" s="837">
        <v>0</v>
      </c>
      <c r="I222" s="849">
        <v>1</v>
      </c>
      <c r="J222" s="849">
        <v>176.32</v>
      </c>
      <c r="K222" s="837">
        <v>1</v>
      </c>
      <c r="L222" s="849">
        <v>1</v>
      </c>
      <c r="M222" s="850">
        <v>176.32</v>
      </c>
    </row>
    <row r="223" spans="1:13" ht="14.4" customHeight="1" x14ac:dyDescent="0.3">
      <c r="A223" s="831" t="s">
        <v>1486</v>
      </c>
      <c r="B223" s="832" t="s">
        <v>1195</v>
      </c>
      <c r="C223" s="832" t="s">
        <v>1196</v>
      </c>
      <c r="D223" s="832" t="s">
        <v>1197</v>
      </c>
      <c r="E223" s="832" t="s">
        <v>1198</v>
      </c>
      <c r="F223" s="849"/>
      <c r="G223" s="849"/>
      <c r="H223" s="837">
        <v>0</v>
      </c>
      <c r="I223" s="849">
        <v>2</v>
      </c>
      <c r="J223" s="849">
        <v>828.14</v>
      </c>
      <c r="K223" s="837">
        <v>1</v>
      </c>
      <c r="L223" s="849">
        <v>2</v>
      </c>
      <c r="M223" s="850">
        <v>828.14</v>
      </c>
    </row>
    <row r="224" spans="1:13" ht="14.4" customHeight="1" x14ac:dyDescent="0.3">
      <c r="A224" s="831" t="s">
        <v>1487</v>
      </c>
      <c r="B224" s="832" t="s">
        <v>1314</v>
      </c>
      <c r="C224" s="832" t="s">
        <v>1874</v>
      </c>
      <c r="D224" s="832" t="s">
        <v>1316</v>
      </c>
      <c r="E224" s="832" t="s">
        <v>1875</v>
      </c>
      <c r="F224" s="849"/>
      <c r="G224" s="849"/>
      <c r="H224" s="837">
        <v>0</v>
      </c>
      <c r="I224" s="849">
        <v>2</v>
      </c>
      <c r="J224" s="849">
        <v>545.66</v>
      </c>
      <c r="K224" s="837">
        <v>1</v>
      </c>
      <c r="L224" s="849">
        <v>2</v>
      </c>
      <c r="M224" s="850">
        <v>545.66</v>
      </c>
    </row>
    <row r="225" spans="1:13" ht="14.4" customHeight="1" x14ac:dyDescent="0.3">
      <c r="A225" s="831" t="s">
        <v>1487</v>
      </c>
      <c r="B225" s="832" t="s">
        <v>1395</v>
      </c>
      <c r="C225" s="832" t="s">
        <v>1398</v>
      </c>
      <c r="D225" s="832" t="s">
        <v>665</v>
      </c>
      <c r="E225" s="832" t="s">
        <v>1399</v>
      </c>
      <c r="F225" s="849"/>
      <c r="G225" s="849"/>
      <c r="H225" s="837"/>
      <c r="I225" s="849">
        <v>2</v>
      </c>
      <c r="J225" s="849">
        <v>0</v>
      </c>
      <c r="K225" s="837"/>
      <c r="L225" s="849">
        <v>2</v>
      </c>
      <c r="M225" s="850">
        <v>0</v>
      </c>
    </row>
    <row r="226" spans="1:13" ht="14.4" customHeight="1" x14ac:dyDescent="0.3">
      <c r="A226" s="831" t="s">
        <v>1487</v>
      </c>
      <c r="B226" s="832" t="s">
        <v>1402</v>
      </c>
      <c r="C226" s="832" t="s">
        <v>1528</v>
      </c>
      <c r="D226" s="832" t="s">
        <v>1526</v>
      </c>
      <c r="E226" s="832" t="s">
        <v>1407</v>
      </c>
      <c r="F226" s="849"/>
      <c r="G226" s="849"/>
      <c r="H226" s="837">
        <v>0</v>
      </c>
      <c r="I226" s="849">
        <v>1</v>
      </c>
      <c r="J226" s="849">
        <v>129.75</v>
      </c>
      <c r="K226" s="837">
        <v>1</v>
      </c>
      <c r="L226" s="849">
        <v>1</v>
      </c>
      <c r="M226" s="850">
        <v>129.75</v>
      </c>
    </row>
    <row r="227" spans="1:13" ht="14.4" customHeight="1" x14ac:dyDescent="0.3">
      <c r="A227" s="831" t="s">
        <v>1487</v>
      </c>
      <c r="B227" s="832" t="s">
        <v>1412</v>
      </c>
      <c r="C227" s="832" t="s">
        <v>1413</v>
      </c>
      <c r="D227" s="832" t="s">
        <v>1414</v>
      </c>
      <c r="E227" s="832" t="s">
        <v>1415</v>
      </c>
      <c r="F227" s="849"/>
      <c r="G227" s="849"/>
      <c r="H227" s="837">
        <v>0</v>
      </c>
      <c r="I227" s="849">
        <v>7</v>
      </c>
      <c r="J227" s="849">
        <v>988.75</v>
      </c>
      <c r="K227" s="837">
        <v>1</v>
      </c>
      <c r="L227" s="849">
        <v>7</v>
      </c>
      <c r="M227" s="850">
        <v>988.75</v>
      </c>
    </row>
    <row r="228" spans="1:13" ht="14.4" customHeight="1" x14ac:dyDescent="0.3">
      <c r="A228" s="831" t="s">
        <v>1487</v>
      </c>
      <c r="B228" s="832" t="s">
        <v>1430</v>
      </c>
      <c r="C228" s="832" t="s">
        <v>1431</v>
      </c>
      <c r="D228" s="832" t="s">
        <v>1432</v>
      </c>
      <c r="E228" s="832" t="s">
        <v>1433</v>
      </c>
      <c r="F228" s="849"/>
      <c r="G228" s="849"/>
      <c r="H228" s="837">
        <v>0</v>
      </c>
      <c r="I228" s="849">
        <v>1</v>
      </c>
      <c r="J228" s="849">
        <v>58.77</v>
      </c>
      <c r="K228" s="837">
        <v>1</v>
      </c>
      <c r="L228" s="849">
        <v>1</v>
      </c>
      <c r="M228" s="850">
        <v>58.77</v>
      </c>
    </row>
    <row r="229" spans="1:13" ht="14.4" customHeight="1" x14ac:dyDescent="0.3">
      <c r="A229" s="831" t="s">
        <v>1488</v>
      </c>
      <c r="B229" s="832" t="s">
        <v>2907</v>
      </c>
      <c r="C229" s="832" t="s">
        <v>2234</v>
      </c>
      <c r="D229" s="832" t="s">
        <v>2235</v>
      </c>
      <c r="E229" s="832" t="s">
        <v>2236</v>
      </c>
      <c r="F229" s="849">
        <v>1</v>
      </c>
      <c r="G229" s="849">
        <v>31.09</v>
      </c>
      <c r="H229" s="837">
        <v>1</v>
      </c>
      <c r="I229" s="849"/>
      <c r="J229" s="849"/>
      <c r="K229" s="837">
        <v>0</v>
      </c>
      <c r="L229" s="849">
        <v>1</v>
      </c>
      <c r="M229" s="850">
        <v>31.09</v>
      </c>
    </row>
    <row r="230" spans="1:13" ht="14.4" customHeight="1" x14ac:dyDescent="0.3">
      <c r="A230" s="831" t="s">
        <v>1488</v>
      </c>
      <c r="B230" s="832" t="s">
        <v>2910</v>
      </c>
      <c r="C230" s="832" t="s">
        <v>2518</v>
      </c>
      <c r="D230" s="832" t="s">
        <v>2519</v>
      </c>
      <c r="E230" s="832" t="s">
        <v>2236</v>
      </c>
      <c r="F230" s="849"/>
      <c r="G230" s="849"/>
      <c r="H230" s="837">
        <v>0</v>
      </c>
      <c r="I230" s="849">
        <v>1</v>
      </c>
      <c r="J230" s="849">
        <v>47.7</v>
      </c>
      <c r="K230" s="837">
        <v>1</v>
      </c>
      <c r="L230" s="849">
        <v>1</v>
      </c>
      <c r="M230" s="850">
        <v>47.7</v>
      </c>
    </row>
    <row r="231" spans="1:13" ht="14.4" customHeight="1" x14ac:dyDescent="0.3">
      <c r="A231" s="831" t="s">
        <v>1488</v>
      </c>
      <c r="B231" s="832" t="s">
        <v>1305</v>
      </c>
      <c r="C231" s="832" t="s">
        <v>1308</v>
      </c>
      <c r="D231" s="832" t="s">
        <v>1029</v>
      </c>
      <c r="E231" s="832" t="s">
        <v>1309</v>
      </c>
      <c r="F231" s="849"/>
      <c r="G231" s="849"/>
      <c r="H231" s="837">
        <v>0</v>
      </c>
      <c r="I231" s="849">
        <v>29</v>
      </c>
      <c r="J231" s="849">
        <v>4476.4400000000005</v>
      </c>
      <c r="K231" s="837">
        <v>1</v>
      </c>
      <c r="L231" s="849">
        <v>29</v>
      </c>
      <c r="M231" s="850">
        <v>4476.4400000000005</v>
      </c>
    </row>
    <row r="232" spans="1:13" ht="14.4" customHeight="1" x14ac:dyDescent="0.3">
      <c r="A232" s="831" t="s">
        <v>1488</v>
      </c>
      <c r="B232" s="832" t="s">
        <v>1305</v>
      </c>
      <c r="C232" s="832" t="s">
        <v>1724</v>
      </c>
      <c r="D232" s="832" t="s">
        <v>1725</v>
      </c>
      <c r="E232" s="832" t="s">
        <v>1726</v>
      </c>
      <c r="F232" s="849"/>
      <c r="G232" s="849"/>
      <c r="H232" s="837">
        <v>0</v>
      </c>
      <c r="I232" s="849">
        <v>29</v>
      </c>
      <c r="J232" s="849">
        <v>2196.17</v>
      </c>
      <c r="K232" s="837">
        <v>1</v>
      </c>
      <c r="L232" s="849">
        <v>29</v>
      </c>
      <c r="M232" s="850">
        <v>2196.17</v>
      </c>
    </row>
    <row r="233" spans="1:13" ht="14.4" customHeight="1" x14ac:dyDescent="0.3">
      <c r="A233" s="831" t="s">
        <v>1488</v>
      </c>
      <c r="B233" s="832" t="s">
        <v>1305</v>
      </c>
      <c r="C233" s="832" t="s">
        <v>1306</v>
      </c>
      <c r="D233" s="832" t="s">
        <v>1029</v>
      </c>
      <c r="E233" s="832" t="s">
        <v>1307</v>
      </c>
      <c r="F233" s="849"/>
      <c r="G233" s="849"/>
      <c r="H233" s="837">
        <v>0</v>
      </c>
      <c r="I233" s="849">
        <v>3</v>
      </c>
      <c r="J233" s="849">
        <v>675.18000000000006</v>
      </c>
      <c r="K233" s="837">
        <v>1</v>
      </c>
      <c r="L233" s="849">
        <v>3</v>
      </c>
      <c r="M233" s="850">
        <v>675.18000000000006</v>
      </c>
    </row>
    <row r="234" spans="1:13" ht="14.4" customHeight="1" x14ac:dyDescent="0.3">
      <c r="A234" s="831" t="s">
        <v>1488</v>
      </c>
      <c r="B234" s="832" t="s">
        <v>1314</v>
      </c>
      <c r="C234" s="832" t="s">
        <v>2499</v>
      </c>
      <c r="D234" s="832" t="s">
        <v>1552</v>
      </c>
      <c r="E234" s="832" t="s">
        <v>1558</v>
      </c>
      <c r="F234" s="849">
        <v>2</v>
      </c>
      <c r="G234" s="849">
        <v>170.54</v>
      </c>
      <c r="H234" s="837">
        <v>1</v>
      </c>
      <c r="I234" s="849"/>
      <c r="J234" s="849"/>
      <c r="K234" s="837">
        <v>0</v>
      </c>
      <c r="L234" s="849">
        <v>2</v>
      </c>
      <c r="M234" s="850">
        <v>170.54</v>
      </c>
    </row>
    <row r="235" spans="1:13" ht="14.4" customHeight="1" x14ac:dyDescent="0.3">
      <c r="A235" s="831" t="s">
        <v>1488</v>
      </c>
      <c r="B235" s="832" t="s">
        <v>1314</v>
      </c>
      <c r="C235" s="832" t="s">
        <v>1315</v>
      </c>
      <c r="D235" s="832" t="s">
        <v>1316</v>
      </c>
      <c r="E235" s="832" t="s">
        <v>1044</v>
      </c>
      <c r="F235" s="849"/>
      <c r="G235" s="849"/>
      <c r="H235" s="837">
        <v>0</v>
      </c>
      <c r="I235" s="849">
        <v>4</v>
      </c>
      <c r="J235" s="849">
        <v>682.08</v>
      </c>
      <c r="K235" s="837">
        <v>1</v>
      </c>
      <c r="L235" s="849">
        <v>4</v>
      </c>
      <c r="M235" s="850">
        <v>682.08</v>
      </c>
    </row>
    <row r="236" spans="1:13" ht="14.4" customHeight="1" x14ac:dyDescent="0.3">
      <c r="A236" s="831" t="s">
        <v>1488</v>
      </c>
      <c r="B236" s="832" t="s">
        <v>1314</v>
      </c>
      <c r="C236" s="832" t="s">
        <v>1874</v>
      </c>
      <c r="D236" s="832" t="s">
        <v>1316</v>
      </c>
      <c r="E236" s="832" t="s">
        <v>1875</v>
      </c>
      <c r="F236" s="849"/>
      <c r="G236" s="849"/>
      <c r="H236" s="837">
        <v>0</v>
      </c>
      <c r="I236" s="849">
        <v>1</v>
      </c>
      <c r="J236" s="849">
        <v>272.83</v>
      </c>
      <c r="K236" s="837">
        <v>1</v>
      </c>
      <c r="L236" s="849">
        <v>1</v>
      </c>
      <c r="M236" s="850">
        <v>272.83</v>
      </c>
    </row>
    <row r="237" spans="1:13" ht="14.4" customHeight="1" x14ac:dyDescent="0.3">
      <c r="A237" s="831" t="s">
        <v>1488</v>
      </c>
      <c r="B237" s="832" t="s">
        <v>2896</v>
      </c>
      <c r="C237" s="832" t="s">
        <v>1647</v>
      </c>
      <c r="D237" s="832" t="s">
        <v>1065</v>
      </c>
      <c r="E237" s="832" t="s">
        <v>1646</v>
      </c>
      <c r="F237" s="849">
        <v>2</v>
      </c>
      <c r="G237" s="849">
        <v>197.5</v>
      </c>
      <c r="H237" s="837">
        <v>1</v>
      </c>
      <c r="I237" s="849"/>
      <c r="J237" s="849"/>
      <c r="K237" s="837">
        <v>0</v>
      </c>
      <c r="L237" s="849">
        <v>2</v>
      </c>
      <c r="M237" s="850">
        <v>197.5</v>
      </c>
    </row>
    <row r="238" spans="1:13" ht="14.4" customHeight="1" x14ac:dyDescent="0.3">
      <c r="A238" s="831" t="s">
        <v>1488</v>
      </c>
      <c r="B238" s="832" t="s">
        <v>2911</v>
      </c>
      <c r="C238" s="832" t="s">
        <v>2460</v>
      </c>
      <c r="D238" s="832" t="s">
        <v>2461</v>
      </c>
      <c r="E238" s="832" t="s">
        <v>2462</v>
      </c>
      <c r="F238" s="849"/>
      <c r="G238" s="849"/>
      <c r="H238" s="837">
        <v>0</v>
      </c>
      <c r="I238" s="849">
        <v>1</v>
      </c>
      <c r="J238" s="849">
        <v>902.57</v>
      </c>
      <c r="K238" s="837">
        <v>1</v>
      </c>
      <c r="L238" s="849">
        <v>1</v>
      </c>
      <c r="M238" s="850">
        <v>902.57</v>
      </c>
    </row>
    <row r="239" spans="1:13" ht="14.4" customHeight="1" x14ac:dyDescent="0.3">
      <c r="A239" s="831" t="s">
        <v>1488</v>
      </c>
      <c r="B239" s="832" t="s">
        <v>2911</v>
      </c>
      <c r="C239" s="832" t="s">
        <v>2524</v>
      </c>
      <c r="D239" s="832" t="s">
        <v>2525</v>
      </c>
      <c r="E239" s="832" t="s">
        <v>2462</v>
      </c>
      <c r="F239" s="849">
        <v>1</v>
      </c>
      <c r="G239" s="849">
        <v>1427.23</v>
      </c>
      <c r="H239" s="837">
        <v>1</v>
      </c>
      <c r="I239" s="849"/>
      <c r="J239" s="849"/>
      <c r="K239" s="837">
        <v>0</v>
      </c>
      <c r="L239" s="849">
        <v>1</v>
      </c>
      <c r="M239" s="850">
        <v>1427.23</v>
      </c>
    </row>
    <row r="240" spans="1:13" ht="14.4" customHeight="1" x14ac:dyDescent="0.3">
      <c r="A240" s="831" t="s">
        <v>1488</v>
      </c>
      <c r="B240" s="832" t="s">
        <v>2908</v>
      </c>
      <c r="C240" s="832" t="s">
        <v>2511</v>
      </c>
      <c r="D240" s="832" t="s">
        <v>2476</v>
      </c>
      <c r="E240" s="832" t="s">
        <v>2512</v>
      </c>
      <c r="F240" s="849">
        <v>2</v>
      </c>
      <c r="G240" s="849">
        <v>1736.74</v>
      </c>
      <c r="H240" s="837">
        <v>1</v>
      </c>
      <c r="I240" s="849"/>
      <c r="J240" s="849"/>
      <c r="K240" s="837">
        <v>0</v>
      </c>
      <c r="L240" s="849">
        <v>2</v>
      </c>
      <c r="M240" s="850">
        <v>1736.74</v>
      </c>
    </row>
    <row r="241" spans="1:13" ht="14.4" customHeight="1" x14ac:dyDescent="0.3">
      <c r="A241" s="831" t="s">
        <v>1488</v>
      </c>
      <c r="B241" s="832" t="s">
        <v>1344</v>
      </c>
      <c r="C241" s="832" t="s">
        <v>1345</v>
      </c>
      <c r="D241" s="832" t="s">
        <v>635</v>
      </c>
      <c r="E241" s="832" t="s">
        <v>1346</v>
      </c>
      <c r="F241" s="849"/>
      <c r="G241" s="849"/>
      <c r="H241" s="837">
        <v>0</v>
      </c>
      <c r="I241" s="849">
        <v>1</v>
      </c>
      <c r="J241" s="849">
        <v>48.42</v>
      </c>
      <c r="K241" s="837">
        <v>1</v>
      </c>
      <c r="L241" s="849">
        <v>1</v>
      </c>
      <c r="M241" s="850">
        <v>48.42</v>
      </c>
    </row>
    <row r="242" spans="1:13" ht="14.4" customHeight="1" x14ac:dyDescent="0.3">
      <c r="A242" s="831" t="s">
        <v>1488</v>
      </c>
      <c r="B242" s="832" t="s">
        <v>1358</v>
      </c>
      <c r="C242" s="832" t="s">
        <v>1359</v>
      </c>
      <c r="D242" s="832" t="s">
        <v>881</v>
      </c>
      <c r="E242" s="832" t="s">
        <v>1360</v>
      </c>
      <c r="F242" s="849"/>
      <c r="G242" s="849"/>
      <c r="H242" s="837"/>
      <c r="I242" s="849">
        <v>2</v>
      </c>
      <c r="J242" s="849">
        <v>0</v>
      </c>
      <c r="K242" s="837"/>
      <c r="L242" s="849">
        <v>2</v>
      </c>
      <c r="M242" s="850">
        <v>0</v>
      </c>
    </row>
    <row r="243" spans="1:13" ht="14.4" customHeight="1" x14ac:dyDescent="0.3">
      <c r="A243" s="831" t="s">
        <v>1488</v>
      </c>
      <c r="B243" s="832" t="s">
        <v>1380</v>
      </c>
      <c r="C243" s="832" t="s">
        <v>2526</v>
      </c>
      <c r="D243" s="832" t="s">
        <v>2527</v>
      </c>
      <c r="E243" s="832" t="s">
        <v>1382</v>
      </c>
      <c r="F243" s="849">
        <v>1</v>
      </c>
      <c r="G243" s="849">
        <v>0</v>
      </c>
      <c r="H243" s="837"/>
      <c r="I243" s="849"/>
      <c r="J243" s="849"/>
      <c r="K243" s="837"/>
      <c r="L243" s="849">
        <v>1</v>
      </c>
      <c r="M243" s="850">
        <v>0</v>
      </c>
    </row>
    <row r="244" spans="1:13" ht="14.4" customHeight="1" x14ac:dyDescent="0.3">
      <c r="A244" s="831" t="s">
        <v>1488</v>
      </c>
      <c r="B244" s="832" t="s">
        <v>1395</v>
      </c>
      <c r="C244" s="832" t="s">
        <v>1833</v>
      </c>
      <c r="D244" s="832" t="s">
        <v>668</v>
      </c>
      <c r="E244" s="832" t="s">
        <v>1438</v>
      </c>
      <c r="F244" s="849"/>
      <c r="G244" s="849"/>
      <c r="H244" s="837"/>
      <c r="I244" s="849">
        <v>1</v>
      </c>
      <c r="J244" s="849">
        <v>0</v>
      </c>
      <c r="K244" s="837"/>
      <c r="L244" s="849">
        <v>1</v>
      </c>
      <c r="M244" s="850">
        <v>0</v>
      </c>
    </row>
    <row r="245" spans="1:13" ht="14.4" customHeight="1" x14ac:dyDescent="0.3">
      <c r="A245" s="831" t="s">
        <v>1488</v>
      </c>
      <c r="B245" s="832" t="s">
        <v>1402</v>
      </c>
      <c r="C245" s="832" t="s">
        <v>1525</v>
      </c>
      <c r="D245" s="832" t="s">
        <v>1526</v>
      </c>
      <c r="E245" s="832" t="s">
        <v>1527</v>
      </c>
      <c r="F245" s="849"/>
      <c r="G245" s="849"/>
      <c r="H245" s="837">
        <v>0</v>
      </c>
      <c r="I245" s="849">
        <v>6</v>
      </c>
      <c r="J245" s="849">
        <v>622.79999999999995</v>
      </c>
      <c r="K245" s="837">
        <v>1</v>
      </c>
      <c r="L245" s="849">
        <v>6</v>
      </c>
      <c r="M245" s="850">
        <v>622.79999999999995</v>
      </c>
    </row>
    <row r="246" spans="1:13" ht="14.4" customHeight="1" x14ac:dyDescent="0.3">
      <c r="A246" s="831" t="s">
        <v>1488</v>
      </c>
      <c r="B246" s="832" t="s">
        <v>1402</v>
      </c>
      <c r="C246" s="832" t="s">
        <v>1528</v>
      </c>
      <c r="D246" s="832" t="s">
        <v>1526</v>
      </c>
      <c r="E246" s="832" t="s">
        <v>1407</v>
      </c>
      <c r="F246" s="849"/>
      <c r="G246" s="849"/>
      <c r="H246" s="837">
        <v>0</v>
      </c>
      <c r="I246" s="849">
        <v>6</v>
      </c>
      <c r="J246" s="849">
        <v>778.5</v>
      </c>
      <c r="K246" s="837">
        <v>1</v>
      </c>
      <c r="L246" s="849">
        <v>6</v>
      </c>
      <c r="M246" s="850">
        <v>778.5</v>
      </c>
    </row>
    <row r="247" spans="1:13" ht="14.4" customHeight="1" x14ac:dyDescent="0.3">
      <c r="A247" s="831" t="s">
        <v>1488</v>
      </c>
      <c r="B247" s="832" t="s">
        <v>1412</v>
      </c>
      <c r="C247" s="832" t="s">
        <v>1413</v>
      </c>
      <c r="D247" s="832" t="s">
        <v>1414</v>
      </c>
      <c r="E247" s="832" t="s">
        <v>1415</v>
      </c>
      <c r="F247" s="849"/>
      <c r="G247" s="849"/>
      <c r="H247" s="837">
        <v>0</v>
      </c>
      <c r="I247" s="849">
        <v>22</v>
      </c>
      <c r="J247" s="849">
        <v>3107.5</v>
      </c>
      <c r="K247" s="837">
        <v>1</v>
      </c>
      <c r="L247" s="849">
        <v>22</v>
      </c>
      <c r="M247" s="850">
        <v>3107.5</v>
      </c>
    </row>
    <row r="248" spans="1:13" ht="14.4" customHeight="1" x14ac:dyDescent="0.3">
      <c r="A248" s="831" t="s">
        <v>1488</v>
      </c>
      <c r="B248" s="832" t="s">
        <v>1423</v>
      </c>
      <c r="C248" s="832" t="s">
        <v>1424</v>
      </c>
      <c r="D248" s="832" t="s">
        <v>996</v>
      </c>
      <c r="E248" s="832" t="s">
        <v>1425</v>
      </c>
      <c r="F248" s="849"/>
      <c r="G248" s="849"/>
      <c r="H248" s="837">
        <v>0</v>
      </c>
      <c r="I248" s="849">
        <v>1</v>
      </c>
      <c r="J248" s="849">
        <v>117.55</v>
      </c>
      <c r="K248" s="837">
        <v>1</v>
      </c>
      <c r="L248" s="849">
        <v>1</v>
      </c>
      <c r="M248" s="850">
        <v>117.55</v>
      </c>
    </row>
    <row r="249" spans="1:13" ht="14.4" customHeight="1" x14ac:dyDescent="0.3">
      <c r="A249" s="831" t="s">
        <v>1488</v>
      </c>
      <c r="B249" s="832" t="s">
        <v>1423</v>
      </c>
      <c r="C249" s="832" t="s">
        <v>2500</v>
      </c>
      <c r="D249" s="832" t="s">
        <v>2501</v>
      </c>
      <c r="E249" s="832" t="s">
        <v>1561</v>
      </c>
      <c r="F249" s="849">
        <v>2</v>
      </c>
      <c r="G249" s="849">
        <v>0</v>
      </c>
      <c r="H249" s="837"/>
      <c r="I249" s="849"/>
      <c r="J249" s="849"/>
      <c r="K249" s="837"/>
      <c r="L249" s="849">
        <v>2</v>
      </c>
      <c r="M249" s="850">
        <v>0</v>
      </c>
    </row>
    <row r="250" spans="1:13" ht="14.4" customHeight="1" x14ac:dyDescent="0.3">
      <c r="A250" s="831" t="s">
        <v>1488</v>
      </c>
      <c r="B250" s="832" t="s">
        <v>1430</v>
      </c>
      <c r="C250" s="832" t="s">
        <v>1431</v>
      </c>
      <c r="D250" s="832" t="s">
        <v>1432</v>
      </c>
      <c r="E250" s="832" t="s">
        <v>1433</v>
      </c>
      <c r="F250" s="849"/>
      <c r="G250" s="849"/>
      <c r="H250" s="837">
        <v>0</v>
      </c>
      <c r="I250" s="849">
        <v>4</v>
      </c>
      <c r="J250" s="849">
        <v>235.08</v>
      </c>
      <c r="K250" s="837">
        <v>1</v>
      </c>
      <c r="L250" s="849">
        <v>4</v>
      </c>
      <c r="M250" s="850">
        <v>235.08</v>
      </c>
    </row>
    <row r="251" spans="1:13" ht="14.4" customHeight="1" x14ac:dyDescent="0.3">
      <c r="A251" s="831" t="s">
        <v>1488</v>
      </c>
      <c r="B251" s="832" t="s">
        <v>1430</v>
      </c>
      <c r="C251" s="832" t="s">
        <v>1434</v>
      </c>
      <c r="D251" s="832" t="s">
        <v>1432</v>
      </c>
      <c r="E251" s="832" t="s">
        <v>1435</v>
      </c>
      <c r="F251" s="849"/>
      <c r="G251" s="849"/>
      <c r="H251" s="837">
        <v>0</v>
      </c>
      <c r="I251" s="849">
        <v>3</v>
      </c>
      <c r="J251" s="849">
        <v>528.96</v>
      </c>
      <c r="K251" s="837">
        <v>1</v>
      </c>
      <c r="L251" s="849">
        <v>3</v>
      </c>
      <c r="M251" s="850">
        <v>528.96</v>
      </c>
    </row>
    <row r="252" spans="1:13" ht="14.4" customHeight="1" x14ac:dyDescent="0.3">
      <c r="A252" s="831" t="s">
        <v>1488</v>
      </c>
      <c r="B252" s="832" t="s">
        <v>2898</v>
      </c>
      <c r="C252" s="832" t="s">
        <v>1577</v>
      </c>
      <c r="D252" s="832" t="s">
        <v>1575</v>
      </c>
      <c r="E252" s="832" t="s">
        <v>1244</v>
      </c>
      <c r="F252" s="849"/>
      <c r="G252" s="849"/>
      <c r="H252" s="837">
        <v>0</v>
      </c>
      <c r="I252" s="849">
        <v>1</v>
      </c>
      <c r="J252" s="849">
        <v>58.77</v>
      </c>
      <c r="K252" s="837">
        <v>1</v>
      </c>
      <c r="L252" s="849">
        <v>1</v>
      </c>
      <c r="M252" s="850">
        <v>58.77</v>
      </c>
    </row>
    <row r="253" spans="1:13" ht="14.4" customHeight="1" x14ac:dyDescent="0.3">
      <c r="A253" s="831" t="s">
        <v>1489</v>
      </c>
      <c r="B253" s="832" t="s">
        <v>2912</v>
      </c>
      <c r="C253" s="832" t="s">
        <v>2705</v>
      </c>
      <c r="D253" s="832" t="s">
        <v>2706</v>
      </c>
      <c r="E253" s="832" t="s">
        <v>2707</v>
      </c>
      <c r="F253" s="849">
        <v>2</v>
      </c>
      <c r="G253" s="849">
        <v>166.5</v>
      </c>
      <c r="H253" s="837">
        <v>1</v>
      </c>
      <c r="I253" s="849"/>
      <c r="J253" s="849"/>
      <c r="K253" s="837">
        <v>0</v>
      </c>
      <c r="L253" s="849">
        <v>2</v>
      </c>
      <c r="M253" s="850">
        <v>166.5</v>
      </c>
    </row>
    <row r="254" spans="1:13" ht="14.4" customHeight="1" x14ac:dyDescent="0.3">
      <c r="A254" s="831" t="s">
        <v>1489</v>
      </c>
      <c r="B254" s="832" t="s">
        <v>1189</v>
      </c>
      <c r="C254" s="832" t="s">
        <v>2692</v>
      </c>
      <c r="D254" s="832" t="s">
        <v>1680</v>
      </c>
      <c r="E254" s="832" t="s">
        <v>2693</v>
      </c>
      <c r="F254" s="849">
        <v>3</v>
      </c>
      <c r="G254" s="849">
        <v>169.35000000000002</v>
      </c>
      <c r="H254" s="837">
        <v>1</v>
      </c>
      <c r="I254" s="849"/>
      <c r="J254" s="849"/>
      <c r="K254" s="837">
        <v>0</v>
      </c>
      <c r="L254" s="849">
        <v>3</v>
      </c>
      <c r="M254" s="850">
        <v>169.35000000000002</v>
      </c>
    </row>
    <row r="255" spans="1:13" ht="14.4" customHeight="1" x14ac:dyDescent="0.3">
      <c r="A255" s="831" t="s">
        <v>1489</v>
      </c>
      <c r="B255" s="832" t="s">
        <v>1189</v>
      </c>
      <c r="C255" s="832" t="s">
        <v>2331</v>
      </c>
      <c r="D255" s="832" t="s">
        <v>1193</v>
      </c>
      <c r="E255" s="832" t="s">
        <v>2332</v>
      </c>
      <c r="F255" s="849"/>
      <c r="G255" s="849"/>
      <c r="H255" s="837">
        <v>0</v>
      </c>
      <c r="I255" s="849">
        <v>5</v>
      </c>
      <c r="J255" s="849">
        <v>288</v>
      </c>
      <c r="K255" s="837">
        <v>1</v>
      </c>
      <c r="L255" s="849">
        <v>5</v>
      </c>
      <c r="M255" s="850">
        <v>288</v>
      </c>
    </row>
    <row r="256" spans="1:13" ht="14.4" customHeight="1" x14ac:dyDescent="0.3">
      <c r="A256" s="831" t="s">
        <v>1489</v>
      </c>
      <c r="B256" s="832" t="s">
        <v>1189</v>
      </c>
      <c r="C256" s="832" t="s">
        <v>2694</v>
      </c>
      <c r="D256" s="832" t="s">
        <v>1193</v>
      </c>
      <c r="E256" s="832" t="s">
        <v>2332</v>
      </c>
      <c r="F256" s="849"/>
      <c r="G256" s="849"/>
      <c r="H256" s="837">
        <v>0</v>
      </c>
      <c r="I256" s="849">
        <v>1</v>
      </c>
      <c r="J256" s="849">
        <v>57.6</v>
      </c>
      <c r="K256" s="837">
        <v>1</v>
      </c>
      <c r="L256" s="849">
        <v>1</v>
      </c>
      <c r="M256" s="850">
        <v>57.6</v>
      </c>
    </row>
    <row r="257" spans="1:13" ht="14.4" customHeight="1" x14ac:dyDescent="0.3">
      <c r="A257" s="831" t="s">
        <v>1489</v>
      </c>
      <c r="B257" s="832" t="s">
        <v>1189</v>
      </c>
      <c r="C257" s="832" t="s">
        <v>2695</v>
      </c>
      <c r="D257" s="832" t="s">
        <v>2696</v>
      </c>
      <c r="E257" s="832" t="s">
        <v>2697</v>
      </c>
      <c r="F257" s="849">
        <v>2</v>
      </c>
      <c r="G257" s="849">
        <v>230.36</v>
      </c>
      <c r="H257" s="837">
        <v>1</v>
      </c>
      <c r="I257" s="849"/>
      <c r="J257" s="849"/>
      <c r="K257" s="837">
        <v>0</v>
      </c>
      <c r="L257" s="849">
        <v>2</v>
      </c>
      <c r="M257" s="850">
        <v>230.36</v>
      </c>
    </row>
    <row r="258" spans="1:13" ht="14.4" customHeight="1" x14ac:dyDescent="0.3">
      <c r="A258" s="831" t="s">
        <v>1489</v>
      </c>
      <c r="B258" s="832" t="s">
        <v>2899</v>
      </c>
      <c r="C258" s="832" t="s">
        <v>2669</v>
      </c>
      <c r="D258" s="832" t="s">
        <v>1909</v>
      </c>
      <c r="E258" s="832" t="s">
        <v>2670</v>
      </c>
      <c r="F258" s="849"/>
      <c r="G258" s="849"/>
      <c r="H258" s="837">
        <v>0</v>
      </c>
      <c r="I258" s="849">
        <v>2</v>
      </c>
      <c r="J258" s="849">
        <v>32.24</v>
      </c>
      <c r="K258" s="837">
        <v>1</v>
      </c>
      <c r="L258" s="849">
        <v>2</v>
      </c>
      <c r="M258" s="850">
        <v>32.24</v>
      </c>
    </row>
    <row r="259" spans="1:13" ht="14.4" customHeight="1" x14ac:dyDescent="0.3">
      <c r="A259" s="831" t="s">
        <v>1489</v>
      </c>
      <c r="B259" s="832" t="s">
        <v>2899</v>
      </c>
      <c r="C259" s="832" t="s">
        <v>2417</v>
      </c>
      <c r="D259" s="832" t="s">
        <v>1909</v>
      </c>
      <c r="E259" s="832" t="s">
        <v>2418</v>
      </c>
      <c r="F259" s="849"/>
      <c r="G259" s="849"/>
      <c r="H259" s="837">
        <v>0</v>
      </c>
      <c r="I259" s="849">
        <v>8</v>
      </c>
      <c r="J259" s="849">
        <v>516</v>
      </c>
      <c r="K259" s="837">
        <v>1</v>
      </c>
      <c r="L259" s="849">
        <v>8</v>
      </c>
      <c r="M259" s="850">
        <v>516</v>
      </c>
    </row>
    <row r="260" spans="1:13" ht="14.4" customHeight="1" x14ac:dyDescent="0.3">
      <c r="A260" s="831" t="s">
        <v>1489</v>
      </c>
      <c r="B260" s="832" t="s">
        <v>2913</v>
      </c>
      <c r="C260" s="832" t="s">
        <v>2657</v>
      </c>
      <c r="D260" s="832" t="s">
        <v>2658</v>
      </c>
      <c r="E260" s="832" t="s">
        <v>2659</v>
      </c>
      <c r="F260" s="849">
        <v>2</v>
      </c>
      <c r="G260" s="849">
        <v>414.64</v>
      </c>
      <c r="H260" s="837">
        <v>1</v>
      </c>
      <c r="I260" s="849"/>
      <c r="J260" s="849"/>
      <c r="K260" s="837">
        <v>0</v>
      </c>
      <c r="L260" s="849">
        <v>2</v>
      </c>
      <c r="M260" s="850">
        <v>414.64</v>
      </c>
    </row>
    <row r="261" spans="1:13" ht="14.4" customHeight="1" x14ac:dyDescent="0.3">
      <c r="A261" s="831" t="s">
        <v>1489</v>
      </c>
      <c r="B261" s="832" t="s">
        <v>2914</v>
      </c>
      <c r="C261" s="832" t="s">
        <v>2642</v>
      </c>
      <c r="D261" s="832" t="s">
        <v>2643</v>
      </c>
      <c r="E261" s="832" t="s">
        <v>2644</v>
      </c>
      <c r="F261" s="849">
        <v>2</v>
      </c>
      <c r="G261" s="849">
        <v>219.94</v>
      </c>
      <c r="H261" s="837">
        <v>1</v>
      </c>
      <c r="I261" s="849"/>
      <c r="J261" s="849"/>
      <c r="K261" s="837">
        <v>0</v>
      </c>
      <c r="L261" s="849">
        <v>2</v>
      </c>
      <c r="M261" s="850">
        <v>219.94</v>
      </c>
    </row>
    <row r="262" spans="1:13" ht="14.4" customHeight="1" x14ac:dyDescent="0.3">
      <c r="A262" s="831" t="s">
        <v>1489</v>
      </c>
      <c r="B262" s="832" t="s">
        <v>1301</v>
      </c>
      <c r="C262" s="832" t="s">
        <v>2728</v>
      </c>
      <c r="D262" s="832" t="s">
        <v>1983</v>
      </c>
      <c r="E262" s="832" t="s">
        <v>2729</v>
      </c>
      <c r="F262" s="849"/>
      <c r="G262" s="849"/>
      <c r="H262" s="837">
        <v>0</v>
      </c>
      <c r="I262" s="849">
        <v>2</v>
      </c>
      <c r="J262" s="849">
        <v>98.16</v>
      </c>
      <c r="K262" s="837">
        <v>1</v>
      </c>
      <c r="L262" s="849">
        <v>2</v>
      </c>
      <c r="M262" s="850">
        <v>98.16</v>
      </c>
    </row>
    <row r="263" spans="1:13" ht="14.4" customHeight="1" x14ac:dyDescent="0.3">
      <c r="A263" s="831" t="s">
        <v>1489</v>
      </c>
      <c r="B263" s="832" t="s">
        <v>1305</v>
      </c>
      <c r="C263" s="832" t="s">
        <v>1308</v>
      </c>
      <c r="D263" s="832" t="s">
        <v>1029</v>
      </c>
      <c r="E263" s="832" t="s">
        <v>1309</v>
      </c>
      <c r="F263" s="849"/>
      <c r="G263" s="849"/>
      <c r="H263" s="837">
        <v>0</v>
      </c>
      <c r="I263" s="849">
        <v>55</v>
      </c>
      <c r="J263" s="849">
        <v>8489.8000000000011</v>
      </c>
      <c r="K263" s="837">
        <v>1</v>
      </c>
      <c r="L263" s="849">
        <v>55</v>
      </c>
      <c r="M263" s="850">
        <v>8489.8000000000011</v>
      </c>
    </row>
    <row r="264" spans="1:13" ht="14.4" customHeight="1" x14ac:dyDescent="0.3">
      <c r="A264" s="831" t="s">
        <v>1489</v>
      </c>
      <c r="B264" s="832" t="s">
        <v>1305</v>
      </c>
      <c r="C264" s="832" t="s">
        <v>2226</v>
      </c>
      <c r="D264" s="832" t="s">
        <v>2227</v>
      </c>
      <c r="E264" s="832" t="s">
        <v>2228</v>
      </c>
      <c r="F264" s="849"/>
      <c r="G264" s="849"/>
      <c r="H264" s="837">
        <v>0</v>
      </c>
      <c r="I264" s="849">
        <v>6</v>
      </c>
      <c r="J264" s="849">
        <v>667.31999999999994</v>
      </c>
      <c r="K264" s="837">
        <v>1</v>
      </c>
      <c r="L264" s="849">
        <v>6</v>
      </c>
      <c r="M264" s="850">
        <v>667.31999999999994</v>
      </c>
    </row>
    <row r="265" spans="1:13" ht="14.4" customHeight="1" x14ac:dyDescent="0.3">
      <c r="A265" s="831" t="s">
        <v>1489</v>
      </c>
      <c r="B265" s="832" t="s">
        <v>1305</v>
      </c>
      <c r="C265" s="832" t="s">
        <v>1724</v>
      </c>
      <c r="D265" s="832" t="s">
        <v>1725</v>
      </c>
      <c r="E265" s="832" t="s">
        <v>1726</v>
      </c>
      <c r="F265" s="849"/>
      <c r="G265" s="849"/>
      <c r="H265" s="837">
        <v>0</v>
      </c>
      <c r="I265" s="849">
        <v>35</v>
      </c>
      <c r="J265" s="849">
        <v>2650.55</v>
      </c>
      <c r="K265" s="837">
        <v>1</v>
      </c>
      <c r="L265" s="849">
        <v>35</v>
      </c>
      <c r="M265" s="850">
        <v>2650.55</v>
      </c>
    </row>
    <row r="266" spans="1:13" ht="14.4" customHeight="1" x14ac:dyDescent="0.3">
      <c r="A266" s="831" t="s">
        <v>1489</v>
      </c>
      <c r="B266" s="832" t="s">
        <v>1314</v>
      </c>
      <c r="C266" s="832" t="s">
        <v>2499</v>
      </c>
      <c r="D266" s="832" t="s">
        <v>1552</v>
      </c>
      <c r="E266" s="832" t="s">
        <v>1558</v>
      </c>
      <c r="F266" s="849">
        <v>9</v>
      </c>
      <c r="G266" s="849">
        <v>767.43</v>
      </c>
      <c r="H266" s="837">
        <v>1</v>
      </c>
      <c r="I266" s="849"/>
      <c r="J266" s="849"/>
      <c r="K266" s="837">
        <v>0</v>
      </c>
      <c r="L266" s="849">
        <v>9</v>
      </c>
      <c r="M266" s="850">
        <v>767.43</v>
      </c>
    </row>
    <row r="267" spans="1:13" ht="14.4" customHeight="1" x14ac:dyDescent="0.3">
      <c r="A267" s="831" t="s">
        <v>1489</v>
      </c>
      <c r="B267" s="832" t="s">
        <v>1314</v>
      </c>
      <c r="C267" s="832" t="s">
        <v>1551</v>
      </c>
      <c r="D267" s="832" t="s">
        <v>1552</v>
      </c>
      <c r="E267" s="832" t="s">
        <v>1044</v>
      </c>
      <c r="F267" s="849">
        <v>56</v>
      </c>
      <c r="G267" s="849">
        <v>9549.1200000000008</v>
      </c>
      <c r="H267" s="837">
        <v>1</v>
      </c>
      <c r="I267" s="849"/>
      <c r="J267" s="849"/>
      <c r="K267" s="837">
        <v>0</v>
      </c>
      <c r="L267" s="849">
        <v>56</v>
      </c>
      <c r="M267" s="850">
        <v>9549.1200000000008</v>
      </c>
    </row>
    <row r="268" spans="1:13" ht="14.4" customHeight="1" x14ac:dyDescent="0.3">
      <c r="A268" s="831" t="s">
        <v>1489</v>
      </c>
      <c r="B268" s="832" t="s">
        <v>1314</v>
      </c>
      <c r="C268" s="832" t="s">
        <v>2162</v>
      </c>
      <c r="D268" s="832" t="s">
        <v>1552</v>
      </c>
      <c r="E268" s="832" t="s">
        <v>1646</v>
      </c>
      <c r="F268" s="849">
        <v>2</v>
      </c>
      <c r="G268" s="849">
        <v>477.44</v>
      </c>
      <c r="H268" s="837">
        <v>1</v>
      </c>
      <c r="I268" s="849"/>
      <c r="J268" s="849"/>
      <c r="K268" s="837">
        <v>0</v>
      </c>
      <c r="L268" s="849">
        <v>2</v>
      </c>
      <c r="M268" s="850">
        <v>477.44</v>
      </c>
    </row>
    <row r="269" spans="1:13" ht="14.4" customHeight="1" x14ac:dyDescent="0.3">
      <c r="A269" s="831" t="s">
        <v>1489</v>
      </c>
      <c r="B269" s="832" t="s">
        <v>1314</v>
      </c>
      <c r="C269" s="832" t="s">
        <v>1555</v>
      </c>
      <c r="D269" s="832" t="s">
        <v>1556</v>
      </c>
      <c r="E269" s="832" t="s">
        <v>1044</v>
      </c>
      <c r="F269" s="849">
        <v>1</v>
      </c>
      <c r="G269" s="849">
        <v>170.52</v>
      </c>
      <c r="H269" s="837">
        <v>1</v>
      </c>
      <c r="I269" s="849"/>
      <c r="J269" s="849"/>
      <c r="K269" s="837">
        <v>0</v>
      </c>
      <c r="L269" s="849">
        <v>1</v>
      </c>
      <c r="M269" s="850">
        <v>170.52</v>
      </c>
    </row>
    <row r="270" spans="1:13" ht="14.4" customHeight="1" x14ac:dyDescent="0.3">
      <c r="A270" s="831" t="s">
        <v>1489</v>
      </c>
      <c r="B270" s="832" t="s">
        <v>2896</v>
      </c>
      <c r="C270" s="832" t="s">
        <v>1645</v>
      </c>
      <c r="D270" s="832" t="s">
        <v>1065</v>
      </c>
      <c r="E270" s="832" t="s">
        <v>1646</v>
      </c>
      <c r="F270" s="849">
        <v>16</v>
      </c>
      <c r="G270" s="849">
        <v>1631.88</v>
      </c>
      <c r="H270" s="837">
        <v>1</v>
      </c>
      <c r="I270" s="849"/>
      <c r="J270" s="849"/>
      <c r="K270" s="837">
        <v>0</v>
      </c>
      <c r="L270" s="849">
        <v>16</v>
      </c>
      <c r="M270" s="850">
        <v>1631.88</v>
      </c>
    </row>
    <row r="271" spans="1:13" ht="14.4" customHeight="1" x14ac:dyDescent="0.3">
      <c r="A271" s="831" t="s">
        <v>1489</v>
      </c>
      <c r="B271" s="832" t="s">
        <v>2897</v>
      </c>
      <c r="C271" s="832" t="s">
        <v>2160</v>
      </c>
      <c r="D271" s="832" t="s">
        <v>2161</v>
      </c>
      <c r="E271" s="832" t="s">
        <v>1517</v>
      </c>
      <c r="F271" s="849">
        <v>2</v>
      </c>
      <c r="G271" s="849">
        <v>141.08000000000001</v>
      </c>
      <c r="H271" s="837">
        <v>1</v>
      </c>
      <c r="I271" s="849"/>
      <c r="J271" s="849"/>
      <c r="K271" s="837">
        <v>0</v>
      </c>
      <c r="L271" s="849">
        <v>2</v>
      </c>
      <c r="M271" s="850">
        <v>141.08000000000001</v>
      </c>
    </row>
    <row r="272" spans="1:13" ht="14.4" customHeight="1" x14ac:dyDescent="0.3">
      <c r="A272" s="831" t="s">
        <v>1489</v>
      </c>
      <c r="B272" s="832" t="s">
        <v>2897</v>
      </c>
      <c r="C272" s="832" t="s">
        <v>1515</v>
      </c>
      <c r="D272" s="832" t="s">
        <v>1516</v>
      </c>
      <c r="E272" s="832" t="s">
        <v>1517</v>
      </c>
      <c r="F272" s="849"/>
      <c r="G272" s="849"/>
      <c r="H272" s="837">
        <v>0</v>
      </c>
      <c r="I272" s="849">
        <v>33</v>
      </c>
      <c r="J272" s="849">
        <v>3212.7000000000007</v>
      </c>
      <c r="K272" s="837">
        <v>1</v>
      </c>
      <c r="L272" s="849">
        <v>33</v>
      </c>
      <c r="M272" s="850">
        <v>3212.7000000000007</v>
      </c>
    </row>
    <row r="273" spans="1:13" ht="14.4" customHeight="1" x14ac:dyDescent="0.3">
      <c r="A273" s="831" t="s">
        <v>1489</v>
      </c>
      <c r="B273" s="832" t="s">
        <v>2897</v>
      </c>
      <c r="C273" s="832" t="s">
        <v>2158</v>
      </c>
      <c r="D273" s="832" t="s">
        <v>1516</v>
      </c>
      <c r="E273" s="832" t="s">
        <v>2159</v>
      </c>
      <c r="F273" s="849"/>
      <c r="G273" s="849"/>
      <c r="H273" s="837">
        <v>0</v>
      </c>
      <c r="I273" s="849">
        <v>1</v>
      </c>
      <c r="J273" s="849">
        <v>70.540000000000006</v>
      </c>
      <c r="K273" s="837">
        <v>1</v>
      </c>
      <c r="L273" s="849">
        <v>1</v>
      </c>
      <c r="M273" s="850">
        <v>70.540000000000006</v>
      </c>
    </row>
    <row r="274" spans="1:13" ht="14.4" customHeight="1" x14ac:dyDescent="0.3">
      <c r="A274" s="831" t="s">
        <v>1489</v>
      </c>
      <c r="B274" s="832" t="s">
        <v>1395</v>
      </c>
      <c r="C274" s="832" t="s">
        <v>1396</v>
      </c>
      <c r="D274" s="832" t="s">
        <v>668</v>
      </c>
      <c r="E274" s="832" t="s">
        <v>1397</v>
      </c>
      <c r="F274" s="849"/>
      <c r="G274" s="849"/>
      <c r="H274" s="837"/>
      <c r="I274" s="849">
        <v>8</v>
      </c>
      <c r="J274" s="849">
        <v>0</v>
      </c>
      <c r="K274" s="837"/>
      <c r="L274" s="849">
        <v>8</v>
      </c>
      <c r="M274" s="850">
        <v>0</v>
      </c>
    </row>
    <row r="275" spans="1:13" ht="14.4" customHeight="1" x14ac:dyDescent="0.3">
      <c r="A275" s="831" t="s">
        <v>1489</v>
      </c>
      <c r="B275" s="832" t="s">
        <v>1402</v>
      </c>
      <c r="C275" s="832" t="s">
        <v>2022</v>
      </c>
      <c r="D275" s="832" t="s">
        <v>1537</v>
      </c>
      <c r="E275" s="832" t="s">
        <v>1527</v>
      </c>
      <c r="F275" s="849">
        <v>1</v>
      </c>
      <c r="G275" s="849">
        <v>103.8</v>
      </c>
      <c r="H275" s="837">
        <v>1</v>
      </c>
      <c r="I275" s="849"/>
      <c r="J275" s="849"/>
      <c r="K275" s="837">
        <v>0</v>
      </c>
      <c r="L275" s="849">
        <v>1</v>
      </c>
      <c r="M275" s="850">
        <v>103.8</v>
      </c>
    </row>
    <row r="276" spans="1:13" ht="14.4" customHeight="1" x14ac:dyDescent="0.3">
      <c r="A276" s="831" t="s">
        <v>1489</v>
      </c>
      <c r="B276" s="832" t="s">
        <v>1402</v>
      </c>
      <c r="C276" s="832" t="s">
        <v>1525</v>
      </c>
      <c r="D276" s="832" t="s">
        <v>1526</v>
      </c>
      <c r="E276" s="832" t="s">
        <v>1527</v>
      </c>
      <c r="F276" s="849"/>
      <c r="G276" s="849"/>
      <c r="H276" s="837">
        <v>0</v>
      </c>
      <c r="I276" s="849">
        <v>102</v>
      </c>
      <c r="J276" s="849">
        <v>10587.6</v>
      </c>
      <c r="K276" s="837">
        <v>1</v>
      </c>
      <c r="L276" s="849">
        <v>102</v>
      </c>
      <c r="M276" s="850">
        <v>10587.6</v>
      </c>
    </row>
    <row r="277" spans="1:13" ht="14.4" customHeight="1" x14ac:dyDescent="0.3">
      <c r="A277" s="831" t="s">
        <v>1489</v>
      </c>
      <c r="B277" s="832" t="s">
        <v>1402</v>
      </c>
      <c r="C277" s="832" t="s">
        <v>1528</v>
      </c>
      <c r="D277" s="832" t="s">
        <v>1526</v>
      </c>
      <c r="E277" s="832" t="s">
        <v>1407</v>
      </c>
      <c r="F277" s="849"/>
      <c r="G277" s="849"/>
      <c r="H277" s="837">
        <v>0</v>
      </c>
      <c r="I277" s="849">
        <v>9</v>
      </c>
      <c r="J277" s="849">
        <v>1167.75</v>
      </c>
      <c r="K277" s="837">
        <v>1</v>
      </c>
      <c r="L277" s="849">
        <v>9</v>
      </c>
      <c r="M277" s="850">
        <v>1167.75</v>
      </c>
    </row>
    <row r="278" spans="1:13" ht="14.4" customHeight="1" x14ac:dyDescent="0.3">
      <c r="A278" s="831" t="s">
        <v>1489</v>
      </c>
      <c r="B278" s="832" t="s">
        <v>1412</v>
      </c>
      <c r="C278" s="832" t="s">
        <v>1413</v>
      </c>
      <c r="D278" s="832" t="s">
        <v>1414</v>
      </c>
      <c r="E278" s="832" t="s">
        <v>1415</v>
      </c>
      <c r="F278" s="849"/>
      <c r="G278" s="849"/>
      <c r="H278" s="837">
        <v>0</v>
      </c>
      <c r="I278" s="849">
        <v>18</v>
      </c>
      <c r="J278" s="849">
        <v>2542.5</v>
      </c>
      <c r="K278" s="837">
        <v>1</v>
      </c>
      <c r="L278" s="849">
        <v>18</v>
      </c>
      <c r="M278" s="850">
        <v>2542.5</v>
      </c>
    </row>
    <row r="279" spans="1:13" ht="14.4" customHeight="1" x14ac:dyDescent="0.3">
      <c r="A279" s="831" t="s">
        <v>1489</v>
      </c>
      <c r="B279" s="832" t="s">
        <v>1419</v>
      </c>
      <c r="C279" s="832" t="s">
        <v>1420</v>
      </c>
      <c r="D279" s="832" t="s">
        <v>1421</v>
      </c>
      <c r="E279" s="832" t="s">
        <v>1422</v>
      </c>
      <c r="F279" s="849"/>
      <c r="G279" s="849"/>
      <c r="H279" s="837">
        <v>0</v>
      </c>
      <c r="I279" s="849">
        <v>2</v>
      </c>
      <c r="J279" s="849">
        <v>1604.96</v>
      </c>
      <c r="K279" s="837">
        <v>1</v>
      </c>
      <c r="L279" s="849">
        <v>2</v>
      </c>
      <c r="M279" s="850">
        <v>1604.96</v>
      </c>
    </row>
    <row r="280" spans="1:13" ht="14.4" customHeight="1" x14ac:dyDescent="0.3">
      <c r="A280" s="831" t="s">
        <v>1489</v>
      </c>
      <c r="B280" s="832" t="s">
        <v>1423</v>
      </c>
      <c r="C280" s="832" t="s">
        <v>2163</v>
      </c>
      <c r="D280" s="832" t="s">
        <v>2164</v>
      </c>
      <c r="E280" s="832" t="s">
        <v>1429</v>
      </c>
      <c r="F280" s="849">
        <v>1</v>
      </c>
      <c r="G280" s="849">
        <v>176.32</v>
      </c>
      <c r="H280" s="837">
        <v>1</v>
      </c>
      <c r="I280" s="849"/>
      <c r="J280" s="849"/>
      <c r="K280" s="837">
        <v>0</v>
      </c>
      <c r="L280" s="849">
        <v>1</v>
      </c>
      <c r="M280" s="850">
        <v>176.32</v>
      </c>
    </row>
    <row r="281" spans="1:13" ht="14.4" customHeight="1" x14ac:dyDescent="0.3">
      <c r="A281" s="831" t="s">
        <v>1489</v>
      </c>
      <c r="B281" s="832" t="s">
        <v>1430</v>
      </c>
      <c r="C281" s="832" t="s">
        <v>1431</v>
      </c>
      <c r="D281" s="832" t="s">
        <v>1432</v>
      </c>
      <c r="E281" s="832" t="s">
        <v>1433</v>
      </c>
      <c r="F281" s="849"/>
      <c r="G281" s="849"/>
      <c r="H281" s="837">
        <v>0</v>
      </c>
      <c r="I281" s="849">
        <v>12</v>
      </c>
      <c r="J281" s="849">
        <v>705.24</v>
      </c>
      <c r="K281" s="837">
        <v>1</v>
      </c>
      <c r="L281" s="849">
        <v>12</v>
      </c>
      <c r="M281" s="850">
        <v>705.24</v>
      </c>
    </row>
    <row r="282" spans="1:13" ht="14.4" customHeight="1" x14ac:dyDescent="0.3">
      <c r="A282" s="831" t="s">
        <v>1489</v>
      </c>
      <c r="B282" s="832" t="s">
        <v>1430</v>
      </c>
      <c r="C282" s="832" t="s">
        <v>1434</v>
      </c>
      <c r="D282" s="832" t="s">
        <v>1432</v>
      </c>
      <c r="E282" s="832" t="s">
        <v>1435</v>
      </c>
      <c r="F282" s="849"/>
      <c r="G282" s="849"/>
      <c r="H282" s="837">
        <v>0</v>
      </c>
      <c r="I282" s="849">
        <v>23</v>
      </c>
      <c r="J282" s="849">
        <v>4055.3599999999992</v>
      </c>
      <c r="K282" s="837">
        <v>1</v>
      </c>
      <c r="L282" s="849">
        <v>23</v>
      </c>
      <c r="M282" s="850">
        <v>4055.3599999999992</v>
      </c>
    </row>
    <row r="283" spans="1:13" ht="14.4" customHeight="1" x14ac:dyDescent="0.3">
      <c r="A283" s="831" t="s">
        <v>1489</v>
      </c>
      <c r="B283" s="832" t="s">
        <v>1430</v>
      </c>
      <c r="C283" s="832" t="s">
        <v>2671</v>
      </c>
      <c r="D283" s="832" t="s">
        <v>1801</v>
      </c>
      <c r="E283" s="832" t="s">
        <v>2672</v>
      </c>
      <c r="F283" s="849">
        <v>1</v>
      </c>
      <c r="G283" s="849">
        <v>176.32</v>
      </c>
      <c r="H283" s="837">
        <v>1</v>
      </c>
      <c r="I283" s="849"/>
      <c r="J283" s="849"/>
      <c r="K283" s="837">
        <v>0</v>
      </c>
      <c r="L283" s="849">
        <v>1</v>
      </c>
      <c r="M283" s="850">
        <v>176.32</v>
      </c>
    </row>
    <row r="284" spans="1:13" ht="14.4" customHeight="1" x14ac:dyDescent="0.3">
      <c r="A284" s="831" t="s">
        <v>1489</v>
      </c>
      <c r="B284" s="832" t="s">
        <v>1430</v>
      </c>
      <c r="C284" s="832" t="s">
        <v>2673</v>
      </c>
      <c r="D284" s="832" t="s">
        <v>1912</v>
      </c>
      <c r="E284" s="832" t="s">
        <v>1579</v>
      </c>
      <c r="F284" s="849">
        <v>2</v>
      </c>
      <c r="G284" s="849">
        <v>195.92</v>
      </c>
      <c r="H284" s="837">
        <v>1</v>
      </c>
      <c r="I284" s="849"/>
      <c r="J284" s="849"/>
      <c r="K284" s="837">
        <v>0</v>
      </c>
      <c r="L284" s="849">
        <v>2</v>
      </c>
      <c r="M284" s="850">
        <v>195.92</v>
      </c>
    </row>
    <row r="285" spans="1:13" ht="14.4" customHeight="1" x14ac:dyDescent="0.3">
      <c r="A285" s="831" t="s">
        <v>1489</v>
      </c>
      <c r="B285" s="832" t="s">
        <v>1430</v>
      </c>
      <c r="C285" s="832" t="s">
        <v>1911</v>
      </c>
      <c r="D285" s="832" t="s">
        <v>1912</v>
      </c>
      <c r="E285" s="832" t="s">
        <v>1581</v>
      </c>
      <c r="F285" s="849">
        <v>1</v>
      </c>
      <c r="G285" s="849">
        <v>176.32</v>
      </c>
      <c r="H285" s="837">
        <v>1</v>
      </c>
      <c r="I285" s="849"/>
      <c r="J285" s="849"/>
      <c r="K285" s="837">
        <v>0</v>
      </c>
      <c r="L285" s="849">
        <v>1</v>
      </c>
      <c r="M285" s="850">
        <v>176.32</v>
      </c>
    </row>
    <row r="286" spans="1:13" ht="14.4" customHeight="1" x14ac:dyDescent="0.3">
      <c r="A286" s="831" t="s">
        <v>1489</v>
      </c>
      <c r="B286" s="832" t="s">
        <v>1436</v>
      </c>
      <c r="C286" s="832" t="s">
        <v>2674</v>
      </c>
      <c r="D286" s="832" t="s">
        <v>739</v>
      </c>
      <c r="E286" s="832" t="s">
        <v>1397</v>
      </c>
      <c r="F286" s="849"/>
      <c r="G286" s="849"/>
      <c r="H286" s="837">
        <v>0</v>
      </c>
      <c r="I286" s="849">
        <v>1</v>
      </c>
      <c r="J286" s="849">
        <v>176.32</v>
      </c>
      <c r="K286" s="837">
        <v>1</v>
      </c>
      <c r="L286" s="849">
        <v>1</v>
      </c>
      <c r="M286" s="850">
        <v>176.32</v>
      </c>
    </row>
    <row r="287" spans="1:13" ht="14.4" customHeight="1" x14ac:dyDescent="0.3">
      <c r="A287" s="831" t="s">
        <v>1489</v>
      </c>
      <c r="B287" s="832" t="s">
        <v>1436</v>
      </c>
      <c r="C287" s="832" t="s">
        <v>2675</v>
      </c>
      <c r="D287" s="832" t="s">
        <v>2676</v>
      </c>
      <c r="E287" s="832" t="s">
        <v>2677</v>
      </c>
      <c r="F287" s="849">
        <v>3</v>
      </c>
      <c r="G287" s="849">
        <v>352.65</v>
      </c>
      <c r="H287" s="837">
        <v>1</v>
      </c>
      <c r="I287" s="849"/>
      <c r="J287" s="849"/>
      <c r="K287" s="837">
        <v>0</v>
      </c>
      <c r="L287" s="849">
        <v>3</v>
      </c>
      <c r="M287" s="850">
        <v>352.65</v>
      </c>
    </row>
    <row r="288" spans="1:13" ht="14.4" customHeight="1" x14ac:dyDescent="0.3">
      <c r="A288" s="831" t="s">
        <v>1489</v>
      </c>
      <c r="B288" s="832" t="s">
        <v>1436</v>
      </c>
      <c r="C288" s="832" t="s">
        <v>2678</v>
      </c>
      <c r="D288" s="832" t="s">
        <v>2676</v>
      </c>
      <c r="E288" s="832" t="s">
        <v>2679</v>
      </c>
      <c r="F288" s="849">
        <v>2</v>
      </c>
      <c r="G288" s="849">
        <v>0</v>
      </c>
      <c r="H288" s="837"/>
      <c r="I288" s="849"/>
      <c r="J288" s="849"/>
      <c r="K288" s="837"/>
      <c r="L288" s="849">
        <v>2</v>
      </c>
      <c r="M288" s="850">
        <v>0</v>
      </c>
    </row>
    <row r="289" spans="1:13" ht="14.4" customHeight="1" x14ac:dyDescent="0.3">
      <c r="A289" s="831" t="s">
        <v>1489</v>
      </c>
      <c r="B289" s="832" t="s">
        <v>2898</v>
      </c>
      <c r="C289" s="832" t="s">
        <v>1574</v>
      </c>
      <c r="D289" s="832" t="s">
        <v>1575</v>
      </c>
      <c r="E289" s="832" t="s">
        <v>1576</v>
      </c>
      <c r="F289" s="849"/>
      <c r="G289" s="849"/>
      <c r="H289" s="837">
        <v>0</v>
      </c>
      <c r="I289" s="849">
        <v>1</v>
      </c>
      <c r="J289" s="849">
        <v>19.59</v>
      </c>
      <c r="K289" s="837">
        <v>1</v>
      </c>
      <c r="L289" s="849">
        <v>1</v>
      </c>
      <c r="M289" s="850">
        <v>19.59</v>
      </c>
    </row>
    <row r="290" spans="1:13" ht="14.4" customHeight="1" x14ac:dyDescent="0.3">
      <c r="A290" s="831" t="s">
        <v>1489</v>
      </c>
      <c r="B290" s="832" t="s">
        <v>2898</v>
      </c>
      <c r="C290" s="832" t="s">
        <v>1577</v>
      </c>
      <c r="D290" s="832" t="s">
        <v>1575</v>
      </c>
      <c r="E290" s="832" t="s">
        <v>1244</v>
      </c>
      <c r="F290" s="849"/>
      <c r="G290" s="849"/>
      <c r="H290" s="837">
        <v>0</v>
      </c>
      <c r="I290" s="849">
        <v>5</v>
      </c>
      <c r="J290" s="849">
        <v>293.85000000000002</v>
      </c>
      <c r="K290" s="837">
        <v>1</v>
      </c>
      <c r="L290" s="849">
        <v>5</v>
      </c>
      <c r="M290" s="850">
        <v>293.85000000000002</v>
      </c>
    </row>
    <row r="291" spans="1:13" ht="14.4" customHeight="1" x14ac:dyDescent="0.3">
      <c r="A291" s="831" t="s">
        <v>1489</v>
      </c>
      <c r="B291" s="832" t="s">
        <v>2898</v>
      </c>
      <c r="C291" s="832" t="s">
        <v>1580</v>
      </c>
      <c r="D291" s="832" t="s">
        <v>1575</v>
      </c>
      <c r="E291" s="832" t="s">
        <v>1581</v>
      </c>
      <c r="F291" s="849"/>
      <c r="G291" s="849"/>
      <c r="H291" s="837">
        <v>0</v>
      </c>
      <c r="I291" s="849">
        <v>6</v>
      </c>
      <c r="J291" s="849">
        <v>1057.9199999999998</v>
      </c>
      <c r="K291" s="837">
        <v>1</v>
      </c>
      <c r="L291" s="849">
        <v>6</v>
      </c>
      <c r="M291" s="850">
        <v>1057.9199999999998</v>
      </c>
    </row>
    <row r="292" spans="1:13" ht="14.4" customHeight="1" x14ac:dyDescent="0.3">
      <c r="A292" s="831" t="s">
        <v>1489</v>
      </c>
      <c r="B292" s="832" t="s">
        <v>2898</v>
      </c>
      <c r="C292" s="832" t="s">
        <v>2035</v>
      </c>
      <c r="D292" s="832" t="s">
        <v>1583</v>
      </c>
      <c r="E292" s="832" t="s">
        <v>1581</v>
      </c>
      <c r="F292" s="849">
        <v>2</v>
      </c>
      <c r="G292" s="849">
        <v>352.64</v>
      </c>
      <c r="H292" s="837">
        <v>1</v>
      </c>
      <c r="I292" s="849"/>
      <c r="J292" s="849"/>
      <c r="K292" s="837">
        <v>0</v>
      </c>
      <c r="L292" s="849">
        <v>2</v>
      </c>
      <c r="M292" s="850">
        <v>352.64</v>
      </c>
    </row>
    <row r="293" spans="1:13" ht="14.4" customHeight="1" x14ac:dyDescent="0.3">
      <c r="A293" s="831" t="s">
        <v>1489</v>
      </c>
      <c r="B293" s="832" t="s">
        <v>2898</v>
      </c>
      <c r="C293" s="832" t="s">
        <v>2349</v>
      </c>
      <c r="D293" s="832" t="s">
        <v>1583</v>
      </c>
      <c r="E293" s="832" t="s">
        <v>2350</v>
      </c>
      <c r="F293" s="849">
        <v>1</v>
      </c>
      <c r="G293" s="849">
        <v>176.32</v>
      </c>
      <c r="H293" s="837">
        <v>1</v>
      </c>
      <c r="I293" s="849"/>
      <c r="J293" s="849"/>
      <c r="K293" s="837">
        <v>0</v>
      </c>
      <c r="L293" s="849">
        <v>1</v>
      </c>
      <c r="M293" s="850">
        <v>176.32</v>
      </c>
    </row>
    <row r="294" spans="1:13" ht="14.4" customHeight="1" x14ac:dyDescent="0.3">
      <c r="A294" s="831" t="s">
        <v>1489</v>
      </c>
      <c r="B294" s="832" t="s">
        <v>2898</v>
      </c>
      <c r="C294" s="832" t="s">
        <v>2649</v>
      </c>
      <c r="D294" s="832" t="s">
        <v>1583</v>
      </c>
      <c r="E294" s="832" t="s">
        <v>2650</v>
      </c>
      <c r="F294" s="849">
        <v>1</v>
      </c>
      <c r="G294" s="849">
        <v>230.51</v>
      </c>
      <c r="H294" s="837">
        <v>1</v>
      </c>
      <c r="I294" s="849"/>
      <c r="J294" s="849"/>
      <c r="K294" s="837">
        <v>0</v>
      </c>
      <c r="L294" s="849">
        <v>1</v>
      </c>
      <c r="M294" s="850">
        <v>230.51</v>
      </c>
    </row>
    <row r="295" spans="1:13" ht="14.4" customHeight="1" x14ac:dyDescent="0.3">
      <c r="A295" s="831" t="s">
        <v>1489</v>
      </c>
      <c r="B295" s="832" t="s">
        <v>1195</v>
      </c>
      <c r="C295" s="832" t="s">
        <v>1196</v>
      </c>
      <c r="D295" s="832" t="s">
        <v>1197</v>
      </c>
      <c r="E295" s="832" t="s">
        <v>1198</v>
      </c>
      <c r="F295" s="849"/>
      <c r="G295" s="849"/>
      <c r="H295" s="837">
        <v>0</v>
      </c>
      <c r="I295" s="849">
        <v>9</v>
      </c>
      <c r="J295" s="849">
        <v>3726.63</v>
      </c>
      <c r="K295" s="837">
        <v>1</v>
      </c>
      <c r="L295" s="849">
        <v>9</v>
      </c>
      <c r="M295" s="850">
        <v>3726.63</v>
      </c>
    </row>
    <row r="296" spans="1:13" ht="14.4" customHeight="1" x14ac:dyDescent="0.3">
      <c r="A296" s="831" t="s">
        <v>1490</v>
      </c>
      <c r="B296" s="832" t="s">
        <v>2907</v>
      </c>
      <c r="C296" s="832" t="s">
        <v>2234</v>
      </c>
      <c r="D296" s="832" t="s">
        <v>2235</v>
      </c>
      <c r="E296" s="832" t="s">
        <v>2236</v>
      </c>
      <c r="F296" s="849">
        <v>1</v>
      </c>
      <c r="G296" s="849">
        <v>31.09</v>
      </c>
      <c r="H296" s="837">
        <v>1</v>
      </c>
      <c r="I296" s="849"/>
      <c r="J296" s="849"/>
      <c r="K296" s="837">
        <v>0</v>
      </c>
      <c r="L296" s="849">
        <v>1</v>
      </c>
      <c r="M296" s="850">
        <v>31.09</v>
      </c>
    </row>
    <row r="297" spans="1:13" ht="14.4" customHeight="1" x14ac:dyDescent="0.3">
      <c r="A297" s="831" t="s">
        <v>1490</v>
      </c>
      <c r="B297" s="832" t="s">
        <v>1258</v>
      </c>
      <c r="C297" s="832" t="s">
        <v>2283</v>
      </c>
      <c r="D297" s="832" t="s">
        <v>1260</v>
      </c>
      <c r="E297" s="832" t="s">
        <v>2284</v>
      </c>
      <c r="F297" s="849"/>
      <c r="G297" s="849"/>
      <c r="H297" s="837">
        <v>0</v>
      </c>
      <c r="I297" s="849">
        <v>3</v>
      </c>
      <c r="J297" s="849">
        <v>545.81999999999994</v>
      </c>
      <c r="K297" s="837">
        <v>1</v>
      </c>
      <c r="L297" s="849">
        <v>3</v>
      </c>
      <c r="M297" s="850">
        <v>545.81999999999994</v>
      </c>
    </row>
    <row r="298" spans="1:13" ht="14.4" customHeight="1" x14ac:dyDescent="0.3">
      <c r="A298" s="831" t="s">
        <v>1490</v>
      </c>
      <c r="B298" s="832" t="s">
        <v>1301</v>
      </c>
      <c r="C298" s="832" t="s">
        <v>2298</v>
      </c>
      <c r="D298" s="832" t="s">
        <v>1983</v>
      </c>
      <c r="E298" s="832" t="s">
        <v>2299</v>
      </c>
      <c r="F298" s="849">
        <v>2</v>
      </c>
      <c r="G298" s="849">
        <v>168.36</v>
      </c>
      <c r="H298" s="837">
        <v>1</v>
      </c>
      <c r="I298" s="849"/>
      <c r="J298" s="849"/>
      <c r="K298" s="837">
        <v>0</v>
      </c>
      <c r="L298" s="849">
        <v>2</v>
      </c>
      <c r="M298" s="850">
        <v>168.36</v>
      </c>
    </row>
    <row r="299" spans="1:13" ht="14.4" customHeight="1" x14ac:dyDescent="0.3">
      <c r="A299" s="831" t="s">
        <v>1490</v>
      </c>
      <c r="B299" s="832" t="s">
        <v>1305</v>
      </c>
      <c r="C299" s="832" t="s">
        <v>1308</v>
      </c>
      <c r="D299" s="832" t="s">
        <v>1029</v>
      </c>
      <c r="E299" s="832" t="s">
        <v>1309</v>
      </c>
      <c r="F299" s="849"/>
      <c r="G299" s="849"/>
      <c r="H299" s="837">
        <v>0</v>
      </c>
      <c r="I299" s="849">
        <v>37</v>
      </c>
      <c r="J299" s="849">
        <v>5711.32</v>
      </c>
      <c r="K299" s="837">
        <v>1</v>
      </c>
      <c r="L299" s="849">
        <v>37</v>
      </c>
      <c r="M299" s="850">
        <v>5711.32</v>
      </c>
    </row>
    <row r="300" spans="1:13" ht="14.4" customHeight="1" x14ac:dyDescent="0.3">
      <c r="A300" s="831" t="s">
        <v>1490</v>
      </c>
      <c r="B300" s="832" t="s">
        <v>1305</v>
      </c>
      <c r="C300" s="832" t="s">
        <v>2226</v>
      </c>
      <c r="D300" s="832" t="s">
        <v>2227</v>
      </c>
      <c r="E300" s="832" t="s">
        <v>2228</v>
      </c>
      <c r="F300" s="849"/>
      <c r="G300" s="849"/>
      <c r="H300" s="837">
        <v>0</v>
      </c>
      <c r="I300" s="849">
        <v>5</v>
      </c>
      <c r="J300" s="849">
        <v>556.09999999999991</v>
      </c>
      <c r="K300" s="837">
        <v>1</v>
      </c>
      <c r="L300" s="849">
        <v>5</v>
      </c>
      <c r="M300" s="850">
        <v>556.09999999999991</v>
      </c>
    </row>
    <row r="301" spans="1:13" ht="14.4" customHeight="1" x14ac:dyDescent="0.3">
      <c r="A301" s="831" t="s">
        <v>1490</v>
      </c>
      <c r="B301" s="832" t="s">
        <v>1305</v>
      </c>
      <c r="C301" s="832" t="s">
        <v>1721</v>
      </c>
      <c r="D301" s="832" t="s">
        <v>1722</v>
      </c>
      <c r="E301" s="832" t="s">
        <v>1723</v>
      </c>
      <c r="F301" s="849"/>
      <c r="G301" s="849"/>
      <c r="H301" s="837">
        <v>0</v>
      </c>
      <c r="I301" s="849">
        <v>5</v>
      </c>
      <c r="J301" s="849">
        <v>747.6</v>
      </c>
      <c r="K301" s="837">
        <v>1</v>
      </c>
      <c r="L301" s="849">
        <v>5</v>
      </c>
      <c r="M301" s="850">
        <v>747.6</v>
      </c>
    </row>
    <row r="302" spans="1:13" ht="14.4" customHeight="1" x14ac:dyDescent="0.3">
      <c r="A302" s="831" t="s">
        <v>1490</v>
      </c>
      <c r="B302" s="832" t="s">
        <v>1305</v>
      </c>
      <c r="C302" s="832" t="s">
        <v>1724</v>
      </c>
      <c r="D302" s="832" t="s">
        <v>1725</v>
      </c>
      <c r="E302" s="832" t="s">
        <v>1726</v>
      </c>
      <c r="F302" s="849"/>
      <c r="G302" s="849"/>
      <c r="H302" s="837">
        <v>0</v>
      </c>
      <c r="I302" s="849">
        <v>40</v>
      </c>
      <c r="J302" s="849">
        <v>3029.2000000000003</v>
      </c>
      <c r="K302" s="837">
        <v>1</v>
      </c>
      <c r="L302" s="849">
        <v>40</v>
      </c>
      <c r="M302" s="850">
        <v>3029.2000000000003</v>
      </c>
    </row>
    <row r="303" spans="1:13" ht="14.4" customHeight="1" x14ac:dyDescent="0.3">
      <c r="A303" s="831" t="s">
        <v>1490</v>
      </c>
      <c r="B303" s="832" t="s">
        <v>1305</v>
      </c>
      <c r="C303" s="832" t="s">
        <v>1306</v>
      </c>
      <c r="D303" s="832" t="s">
        <v>1029</v>
      </c>
      <c r="E303" s="832" t="s">
        <v>1307</v>
      </c>
      <c r="F303" s="849"/>
      <c r="G303" s="849"/>
      <c r="H303" s="837">
        <v>0</v>
      </c>
      <c r="I303" s="849">
        <v>76</v>
      </c>
      <c r="J303" s="849">
        <v>17104.560000000001</v>
      </c>
      <c r="K303" s="837">
        <v>1</v>
      </c>
      <c r="L303" s="849">
        <v>76</v>
      </c>
      <c r="M303" s="850">
        <v>17104.560000000001</v>
      </c>
    </row>
    <row r="304" spans="1:13" ht="14.4" customHeight="1" x14ac:dyDescent="0.3">
      <c r="A304" s="831" t="s">
        <v>1490</v>
      </c>
      <c r="B304" s="832" t="s">
        <v>1314</v>
      </c>
      <c r="C304" s="832" t="s">
        <v>1551</v>
      </c>
      <c r="D304" s="832" t="s">
        <v>1552</v>
      </c>
      <c r="E304" s="832" t="s">
        <v>1044</v>
      </c>
      <c r="F304" s="849">
        <v>2</v>
      </c>
      <c r="G304" s="849">
        <v>341.04</v>
      </c>
      <c r="H304" s="837">
        <v>1</v>
      </c>
      <c r="I304" s="849"/>
      <c r="J304" s="849"/>
      <c r="K304" s="837">
        <v>0</v>
      </c>
      <c r="L304" s="849">
        <v>2</v>
      </c>
      <c r="M304" s="850">
        <v>341.04</v>
      </c>
    </row>
    <row r="305" spans="1:13" ht="14.4" customHeight="1" x14ac:dyDescent="0.3">
      <c r="A305" s="831" t="s">
        <v>1490</v>
      </c>
      <c r="B305" s="832" t="s">
        <v>1314</v>
      </c>
      <c r="C305" s="832" t="s">
        <v>1557</v>
      </c>
      <c r="D305" s="832" t="s">
        <v>1316</v>
      </c>
      <c r="E305" s="832" t="s">
        <v>1558</v>
      </c>
      <c r="F305" s="849"/>
      <c r="G305" s="849"/>
      <c r="H305" s="837">
        <v>0</v>
      </c>
      <c r="I305" s="849">
        <v>3</v>
      </c>
      <c r="J305" s="849">
        <v>255.81</v>
      </c>
      <c r="K305" s="837">
        <v>1</v>
      </c>
      <c r="L305" s="849">
        <v>3</v>
      </c>
      <c r="M305" s="850">
        <v>255.81</v>
      </c>
    </row>
    <row r="306" spans="1:13" ht="14.4" customHeight="1" x14ac:dyDescent="0.3">
      <c r="A306" s="831" t="s">
        <v>1490</v>
      </c>
      <c r="B306" s="832" t="s">
        <v>1314</v>
      </c>
      <c r="C306" s="832" t="s">
        <v>1555</v>
      </c>
      <c r="D306" s="832" t="s">
        <v>1556</v>
      </c>
      <c r="E306" s="832" t="s">
        <v>1044</v>
      </c>
      <c r="F306" s="849">
        <v>1</v>
      </c>
      <c r="G306" s="849">
        <v>170.52</v>
      </c>
      <c r="H306" s="837">
        <v>1</v>
      </c>
      <c r="I306" s="849"/>
      <c r="J306" s="849"/>
      <c r="K306" s="837">
        <v>0</v>
      </c>
      <c r="L306" s="849">
        <v>1</v>
      </c>
      <c r="M306" s="850">
        <v>170.52</v>
      </c>
    </row>
    <row r="307" spans="1:13" ht="14.4" customHeight="1" x14ac:dyDescent="0.3">
      <c r="A307" s="831" t="s">
        <v>1490</v>
      </c>
      <c r="B307" s="832" t="s">
        <v>1314</v>
      </c>
      <c r="C307" s="832" t="s">
        <v>1315</v>
      </c>
      <c r="D307" s="832" t="s">
        <v>1316</v>
      </c>
      <c r="E307" s="832" t="s">
        <v>1044</v>
      </c>
      <c r="F307" s="849"/>
      <c r="G307" s="849"/>
      <c r="H307" s="837">
        <v>0</v>
      </c>
      <c r="I307" s="849">
        <v>57</v>
      </c>
      <c r="J307" s="849">
        <v>9719.6400000000012</v>
      </c>
      <c r="K307" s="837">
        <v>1</v>
      </c>
      <c r="L307" s="849">
        <v>57</v>
      </c>
      <c r="M307" s="850">
        <v>9719.6400000000012</v>
      </c>
    </row>
    <row r="308" spans="1:13" ht="14.4" customHeight="1" x14ac:dyDescent="0.3">
      <c r="A308" s="831" t="s">
        <v>1490</v>
      </c>
      <c r="B308" s="832" t="s">
        <v>1314</v>
      </c>
      <c r="C308" s="832" t="s">
        <v>1874</v>
      </c>
      <c r="D308" s="832" t="s">
        <v>1316</v>
      </c>
      <c r="E308" s="832" t="s">
        <v>1875</v>
      </c>
      <c r="F308" s="849"/>
      <c r="G308" s="849"/>
      <c r="H308" s="837">
        <v>0</v>
      </c>
      <c r="I308" s="849">
        <v>15</v>
      </c>
      <c r="J308" s="849">
        <v>4092.45</v>
      </c>
      <c r="K308" s="837">
        <v>1</v>
      </c>
      <c r="L308" s="849">
        <v>15</v>
      </c>
      <c r="M308" s="850">
        <v>4092.45</v>
      </c>
    </row>
    <row r="309" spans="1:13" ht="14.4" customHeight="1" x14ac:dyDescent="0.3">
      <c r="A309" s="831" t="s">
        <v>1490</v>
      </c>
      <c r="B309" s="832" t="s">
        <v>2896</v>
      </c>
      <c r="C309" s="832" t="s">
        <v>1645</v>
      </c>
      <c r="D309" s="832" t="s">
        <v>1065</v>
      </c>
      <c r="E309" s="832" t="s">
        <v>1646</v>
      </c>
      <c r="F309" s="849">
        <v>4</v>
      </c>
      <c r="G309" s="849">
        <v>395</v>
      </c>
      <c r="H309" s="837">
        <v>1</v>
      </c>
      <c r="I309" s="849"/>
      <c r="J309" s="849"/>
      <c r="K309" s="837">
        <v>0</v>
      </c>
      <c r="L309" s="849">
        <v>4</v>
      </c>
      <c r="M309" s="850">
        <v>395</v>
      </c>
    </row>
    <row r="310" spans="1:13" ht="14.4" customHeight="1" x14ac:dyDescent="0.3">
      <c r="A310" s="831" t="s">
        <v>1490</v>
      </c>
      <c r="B310" s="832" t="s">
        <v>2897</v>
      </c>
      <c r="C310" s="832" t="s">
        <v>2160</v>
      </c>
      <c r="D310" s="832" t="s">
        <v>2161</v>
      </c>
      <c r="E310" s="832" t="s">
        <v>1517</v>
      </c>
      <c r="F310" s="849">
        <v>1</v>
      </c>
      <c r="G310" s="849">
        <v>70.540000000000006</v>
      </c>
      <c r="H310" s="837">
        <v>1</v>
      </c>
      <c r="I310" s="849"/>
      <c r="J310" s="849"/>
      <c r="K310" s="837">
        <v>0</v>
      </c>
      <c r="L310" s="849">
        <v>1</v>
      </c>
      <c r="M310" s="850">
        <v>70.540000000000006</v>
      </c>
    </row>
    <row r="311" spans="1:13" ht="14.4" customHeight="1" x14ac:dyDescent="0.3">
      <c r="A311" s="831" t="s">
        <v>1490</v>
      </c>
      <c r="B311" s="832" t="s">
        <v>1358</v>
      </c>
      <c r="C311" s="832" t="s">
        <v>1359</v>
      </c>
      <c r="D311" s="832" t="s">
        <v>881</v>
      </c>
      <c r="E311" s="832" t="s">
        <v>1360</v>
      </c>
      <c r="F311" s="849"/>
      <c r="G311" s="849"/>
      <c r="H311" s="837"/>
      <c r="I311" s="849">
        <v>2</v>
      </c>
      <c r="J311" s="849">
        <v>0</v>
      </c>
      <c r="K311" s="837"/>
      <c r="L311" s="849">
        <v>2</v>
      </c>
      <c r="M311" s="850">
        <v>0</v>
      </c>
    </row>
    <row r="312" spans="1:13" ht="14.4" customHeight="1" x14ac:dyDescent="0.3">
      <c r="A312" s="831" t="s">
        <v>1490</v>
      </c>
      <c r="B312" s="832" t="s">
        <v>1395</v>
      </c>
      <c r="C312" s="832" t="s">
        <v>1833</v>
      </c>
      <c r="D312" s="832" t="s">
        <v>668</v>
      </c>
      <c r="E312" s="832" t="s">
        <v>1438</v>
      </c>
      <c r="F312" s="849"/>
      <c r="G312" s="849"/>
      <c r="H312" s="837"/>
      <c r="I312" s="849">
        <v>12</v>
      </c>
      <c r="J312" s="849">
        <v>0</v>
      </c>
      <c r="K312" s="837"/>
      <c r="L312" s="849">
        <v>12</v>
      </c>
      <c r="M312" s="850">
        <v>0</v>
      </c>
    </row>
    <row r="313" spans="1:13" ht="14.4" customHeight="1" x14ac:dyDescent="0.3">
      <c r="A313" s="831" t="s">
        <v>1490</v>
      </c>
      <c r="B313" s="832" t="s">
        <v>1395</v>
      </c>
      <c r="C313" s="832" t="s">
        <v>1396</v>
      </c>
      <c r="D313" s="832" t="s">
        <v>668</v>
      </c>
      <c r="E313" s="832" t="s">
        <v>1397</v>
      </c>
      <c r="F313" s="849"/>
      <c r="G313" s="849"/>
      <c r="H313" s="837"/>
      <c r="I313" s="849">
        <v>3</v>
      </c>
      <c r="J313" s="849">
        <v>0</v>
      </c>
      <c r="K313" s="837"/>
      <c r="L313" s="849">
        <v>3</v>
      </c>
      <c r="M313" s="850">
        <v>0</v>
      </c>
    </row>
    <row r="314" spans="1:13" ht="14.4" customHeight="1" x14ac:dyDescent="0.3">
      <c r="A314" s="831" t="s">
        <v>1490</v>
      </c>
      <c r="B314" s="832" t="s">
        <v>1395</v>
      </c>
      <c r="C314" s="832" t="s">
        <v>1398</v>
      </c>
      <c r="D314" s="832" t="s">
        <v>665</v>
      </c>
      <c r="E314" s="832" t="s">
        <v>1399</v>
      </c>
      <c r="F314" s="849"/>
      <c r="G314" s="849"/>
      <c r="H314" s="837"/>
      <c r="I314" s="849">
        <v>6</v>
      </c>
      <c r="J314" s="849">
        <v>0</v>
      </c>
      <c r="K314" s="837"/>
      <c r="L314" s="849">
        <v>6</v>
      </c>
      <c r="M314" s="850">
        <v>0</v>
      </c>
    </row>
    <row r="315" spans="1:13" ht="14.4" customHeight="1" x14ac:dyDescent="0.3">
      <c r="A315" s="831" t="s">
        <v>1490</v>
      </c>
      <c r="B315" s="832" t="s">
        <v>1395</v>
      </c>
      <c r="C315" s="832" t="s">
        <v>1400</v>
      </c>
      <c r="D315" s="832" t="s">
        <v>665</v>
      </c>
      <c r="E315" s="832" t="s">
        <v>1401</v>
      </c>
      <c r="F315" s="849"/>
      <c r="G315" s="849"/>
      <c r="H315" s="837"/>
      <c r="I315" s="849">
        <v>7</v>
      </c>
      <c r="J315" s="849">
        <v>0</v>
      </c>
      <c r="K315" s="837"/>
      <c r="L315" s="849">
        <v>7</v>
      </c>
      <c r="M315" s="850">
        <v>0</v>
      </c>
    </row>
    <row r="316" spans="1:13" ht="14.4" customHeight="1" x14ac:dyDescent="0.3">
      <c r="A316" s="831" t="s">
        <v>1490</v>
      </c>
      <c r="B316" s="832" t="s">
        <v>1402</v>
      </c>
      <c r="C316" s="832" t="s">
        <v>1862</v>
      </c>
      <c r="D316" s="832" t="s">
        <v>1530</v>
      </c>
      <c r="E316" s="832" t="s">
        <v>1527</v>
      </c>
      <c r="F316" s="849">
        <v>1</v>
      </c>
      <c r="G316" s="849">
        <v>103.8</v>
      </c>
      <c r="H316" s="837">
        <v>1</v>
      </c>
      <c r="I316" s="849"/>
      <c r="J316" s="849"/>
      <c r="K316" s="837">
        <v>0</v>
      </c>
      <c r="L316" s="849">
        <v>1</v>
      </c>
      <c r="M316" s="850">
        <v>103.8</v>
      </c>
    </row>
    <row r="317" spans="1:13" ht="14.4" customHeight="1" x14ac:dyDescent="0.3">
      <c r="A317" s="831" t="s">
        <v>1490</v>
      </c>
      <c r="B317" s="832" t="s">
        <v>1402</v>
      </c>
      <c r="C317" s="832" t="s">
        <v>2021</v>
      </c>
      <c r="D317" s="832" t="s">
        <v>1530</v>
      </c>
      <c r="E317" s="832" t="s">
        <v>1405</v>
      </c>
      <c r="F317" s="849">
        <v>11</v>
      </c>
      <c r="G317" s="849">
        <v>1712.6999999999998</v>
      </c>
      <c r="H317" s="837">
        <v>1</v>
      </c>
      <c r="I317" s="849"/>
      <c r="J317" s="849"/>
      <c r="K317" s="837">
        <v>0</v>
      </c>
      <c r="L317" s="849">
        <v>11</v>
      </c>
      <c r="M317" s="850">
        <v>1712.6999999999998</v>
      </c>
    </row>
    <row r="318" spans="1:13" ht="14.4" customHeight="1" x14ac:dyDescent="0.3">
      <c r="A318" s="831" t="s">
        <v>1490</v>
      </c>
      <c r="B318" s="832" t="s">
        <v>1402</v>
      </c>
      <c r="C318" s="832" t="s">
        <v>2023</v>
      </c>
      <c r="D318" s="832" t="s">
        <v>640</v>
      </c>
      <c r="E318" s="832" t="s">
        <v>1407</v>
      </c>
      <c r="F318" s="849">
        <v>3</v>
      </c>
      <c r="G318" s="849">
        <v>389.25</v>
      </c>
      <c r="H318" s="837">
        <v>1</v>
      </c>
      <c r="I318" s="849"/>
      <c r="J318" s="849"/>
      <c r="K318" s="837">
        <v>0</v>
      </c>
      <c r="L318" s="849">
        <v>3</v>
      </c>
      <c r="M318" s="850">
        <v>389.25</v>
      </c>
    </row>
    <row r="319" spans="1:13" ht="14.4" customHeight="1" x14ac:dyDescent="0.3">
      <c r="A319" s="831" t="s">
        <v>1490</v>
      </c>
      <c r="B319" s="832" t="s">
        <v>1402</v>
      </c>
      <c r="C319" s="832" t="s">
        <v>1525</v>
      </c>
      <c r="D319" s="832" t="s">
        <v>1526</v>
      </c>
      <c r="E319" s="832" t="s">
        <v>1527</v>
      </c>
      <c r="F319" s="849"/>
      <c r="G319" s="849"/>
      <c r="H319" s="837">
        <v>0</v>
      </c>
      <c r="I319" s="849">
        <v>33</v>
      </c>
      <c r="J319" s="849">
        <v>3425.4</v>
      </c>
      <c r="K319" s="837">
        <v>1</v>
      </c>
      <c r="L319" s="849">
        <v>33</v>
      </c>
      <c r="M319" s="850">
        <v>3425.4</v>
      </c>
    </row>
    <row r="320" spans="1:13" ht="14.4" customHeight="1" x14ac:dyDescent="0.3">
      <c r="A320" s="831" t="s">
        <v>1490</v>
      </c>
      <c r="B320" s="832" t="s">
        <v>1402</v>
      </c>
      <c r="C320" s="832" t="s">
        <v>1528</v>
      </c>
      <c r="D320" s="832" t="s">
        <v>1526</v>
      </c>
      <c r="E320" s="832" t="s">
        <v>1407</v>
      </c>
      <c r="F320" s="849"/>
      <c r="G320" s="849"/>
      <c r="H320" s="837">
        <v>0</v>
      </c>
      <c r="I320" s="849">
        <v>59</v>
      </c>
      <c r="J320" s="849">
        <v>7655.25</v>
      </c>
      <c r="K320" s="837">
        <v>1</v>
      </c>
      <c r="L320" s="849">
        <v>59</v>
      </c>
      <c r="M320" s="850">
        <v>7655.25</v>
      </c>
    </row>
    <row r="321" spans="1:13" ht="14.4" customHeight="1" x14ac:dyDescent="0.3">
      <c r="A321" s="831" t="s">
        <v>1490</v>
      </c>
      <c r="B321" s="832" t="s">
        <v>1412</v>
      </c>
      <c r="C321" s="832" t="s">
        <v>1924</v>
      </c>
      <c r="D321" s="832" t="s">
        <v>1925</v>
      </c>
      <c r="E321" s="832" t="s">
        <v>1926</v>
      </c>
      <c r="F321" s="849">
        <v>2</v>
      </c>
      <c r="G321" s="849">
        <v>282.5</v>
      </c>
      <c r="H321" s="837">
        <v>1</v>
      </c>
      <c r="I321" s="849"/>
      <c r="J321" s="849"/>
      <c r="K321" s="837">
        <v>0</v>
      </c>
      <c r="L321" s="849">
        <v>2</v>
      </c>
      <c r="M321" s="850">
        <v>282.5</v>
      </c>
    </row>
    <row r="322" spans="1:13" ht="14.4" customHeight="1" x14ac:dyDescent="0.3">
      <c r="A322" s="831" t="s">
        <v>1490</v>
      </c>
      <c r="B322" s="832" t="s">
        <v>1412</v>
      </c>
      <c r="C322" s="832" t="s">
        <v>1413</v>
      </c>
      <c r="D322" s="832" t="s">
        <v>1414</v>
      </c>
      <c r="E322" s="832" t="s">
        <v>1415</v>
      </c>
      <c r="F322" s="849"/>
      <c r="G322" s="849"/>
      <c r="H322" s="837">
        <v>0</v>
      </c>
      <c r="I322" s="849">
        <v>266</v>
      </c>
      <c r="J322" s="849">
        <v>37572.5</v>
      </c>
      <c r="K322" s="837">
        <v>1</v>
      </c>
      <c r="L322" s="849">
        <v>266</v>
      </c>
      <c r="M322" s="850">
        <v>37572.5</v>
      </c>
    </row>
    <row r="323" spans="1:13" ht="14.4" customHeight="1" x14ac:dyDescent="0.3">
      <c r="A323" s="831" t="s">
        <v>1490</v>
      </c>
      <c r="B323" s="832" t="s">
        <v>1412</v>
      </c>
      <c r="C323" s="832" t="s">
        <v>2276</v>
      </c>
      <c r="D323" s="832" t="s">
        <v>2277</v>
      </c>
      <c r="E323" s="832" t="s">
        <v>1926</v>
      </c>
      <c r="F323" s="849">
        <v>1</v>
      </c>
      <c r="G323" s="849">
        <v>141.25</v>
      </c>
      <c r="H323" s="837">
        <v>1</v>
      </c>
      <c r="I323" s="849"/>
      <c r="J323" s="849"/>
      <c r="K323" s="837">
        <v>0</v>
      </c>
      <c r="L323" s="849">
        <v>1</v>
      </c>
      <c r="M323" s="850">
        <v>141.25</v>
      </c>
    </row>
    <row r="324" spans="1:13" ht="14.4" customHeight="1" x14ac:dyDescent="0.3">
      <c r="A324" s="831" t="s">
        <v>1490</v>
      </c>
      <c r="B324" s="832" t="s">
        <v>1423</v>
      </c>
      <c r="C324" s="832" t="s">
        <v>1424</v>
      </c>
      <c r="D324" s="832" t="s">
        <v>996</v>
      </c>
      <c r="E324" s="832" t="s">
        <v>1425</v>
      </c>
      <c r="F324" s="849"/>
      <c r="G324" s="849"/>
      <c r="H324" s="837">
        <v>0</v>
      </c>
      <c r="I324" s="849">
        <v>1</v>
      </c>
      <c r="J324" s="849">
        <v>117.55</v>
      </c>
      <c r="K324" s="837">
        <v>1</v>
      </c>
      <c r="L324" s="849">
        <v>1</v>
      </c>
      <c r="M324" s="850">
        <v>117.55</v>
      </c>
    </row>
    <row r="325" spans="1:13" ht="14.4" customHeight="1" x14ac:dyDescent="0.3">
      <c r="A325" s="831" t="s">
        <v>1490</v>
      </c>
      <c r="B325" s="832" t="s">
        <v>1423</v>
      </c>
      <c r="C325" s="832" t="s">
        <v>2774</v>
      </c>
      <c r="D325" s="832" t="s">
        <v>2775</v>
      </c>
      <c r="E325" s="832" t="s">
        <v>2776</v>
      </c>
      <c r="F325" s="849"/>
      <c r="G325" s="849"/>
      <c r="H325" s="837"/>
      <c r="I325" s="849">
        <v>1</v>
      </c>
      <c r="J325" s="849">
        <v>0</v>
      </c>
      <c r="K325" s="837"/>
      <c r="L325" s="849">
        <v>1</v>
      </c>
      <c r="M325" s="850">
        <v>0</v>
      </c>
    </row>
    <row r="326" spans="1:13" ht="14.4" customHeight="1" x14ac:dyDescent="0.3">
      <c r="A326" s="831" t="s">
        <v>1490</v>
      </c>
      <c r="B326" s="832" t="s">
        <v>1423</v>
      </c>
      <c r="C326" s="832" t="s">
        <v>1428</v>
      </c>
      <c r="D326" s="832" t="s">
        <v>996</v>
      </c>
      <c r="E326" s="832" t="s">
        <v>1429</v>
      </c>
      <c r="F326" s="849"/>
      <c r="G326" s="849"/>
      <c r="H326" s="837">
        <v>0</v>
      </c>
      <c r="I326" s="849">
        <v>1</v>
      </c>
      <c r="J326" s="849">
        <v>176.32</v>
      </c>
      <c r="K326" s="837">
        <v>1</v>
      </c>
      <c r="L326" s="849">
        <v>1</v>
      </c>
      <c r="M326" s="850">
        <v>176.32</v>
      </c>
    </row>
    <row r="327" spans="1:13" ht="14.4" customHeight="1" x14ac:dyDescent="0.3">
      <c r="A327" s="831" t="s">
        <v>1490</v>
      </c>
      <c r="B327" s="832" t="s">
        <v>1423</v>
      </c>
      <c r="C327" s="832" t="s">
        <v>2777</v>
      </c>
      <c r="D327" s="832" t="s">
        <v>2164</v>
      </c>
      <c r="E327" s="832" t="s">
        <v>2778</v>
      </c>
      <c r="F327" s="849">
        <v>1</v>
      </c>
      <c r="G327" s="849">
        <v>0</v>
      </c>
      <c r="H327" s="837"/>
      <c r="I327" s="849"/>
      <c r="J327" s="849"/>
      <c r="K327" s="837"/>
      <c r="L327" s="849">
        <v>1</v>
      </c>
      <c r="M327" s="850">
        <v>0</v>
      </c>
    </row>
    <row r="328" spans="1:13" ht="14.4" customHeight="1" x14ac:dyDescent="0.3">
      <c r="A328" s="831" t="s">
        <v>1490</v>
      </c>
      <c r="B328" s="832" t="s">
        <v>1423</v>
      </c>
      <c r="C328" s="832" t="s">
        <v>2779</v>
      </c>
      <c r="D328" s="832" t="s">
        <v>2780</v>
      </c>
      <c r="E328" s="832" t="s">
        <v>2781</v>
      </c>
      <c r="F328" s="849"/>
      <c r="G328" s="849"/>
      <c r="H328" s="837"/>
      <c r="I328" s="849">
        <v>3</v>
      </c>
      <c r="J328" s="849">
        <v>0</v>
      </c>
      <c r="K328" s="837"/>
      <c r="L328" s="849">
        <v>3</v>
      </c>
      <c r="M328" s="850">
        <v>0</v>
      </c>
    </row>
    <row r="329" spans="1:13" ht="14.4" customHeight="1" x14ac:dyDescent="0.3">
      <c r="A329" s="831" t="s">
        <v>1490</v>
      </c>
      <c r="B329" s="832" t="s">
        <v>1430</v>
      </c>
      <c r="C329" s="832" t="s">
        <v>1431</v>
      </c>
      <c r="D329" s="832" t="s">
        <v>1432</v>
      </c>
      <c r="E329" s="832" t="s">
        <v>1433</v>
      </c>
      <c r="F329" s="849"/>
      <c r="G329" s="849"/>
      <c r="H329" s="837">
        <v>0</v>
      </c>
      <c r="I329" s="849">
        <v>73</v>
      </c>
      <c r="J329" s="849">
        <v>4290.2099999999991</v>
      </c>
      <c r="K329" s="837">
        <v>1</v>
      </c>
      <c r="L329" s="849">
        <v>73</v>
      </c>
      <c r="M329" s="850">
        <v>4290.2099999999991</v>
      </c>
    </row>
    <row r="330" spans="1:13" ht="14.4" customHeight="1" x14ac:dyDescent="0.3">
      <c r="A330" s="831" t="s">
        <v>1490</v>
      </c>
      <c r="B330" s="832" t="s">
        <v>1430</v>
      </c>
      <c r="C330" s="832" t="s">
        <v>1434</v>
      </c>
      <c r="D330" s="832" t="s">
        <v>1432</v>
      </c>
      <c r="E330" s="832" t="s">
        <v>1435</v>
      </c>
      <c r="F330" s="849"/>
      <c r="G330" s="849"/>
      <c r="H330" s="837">
        <v>0</v>
      </c>
      <c r="I330" s="849">
        <v>23</v>
      </c>
      <c r="J330" s="849">
        <v>4055.3599999999997</v>
      </c>
      <c r="K330" s="837">
        <v>1</v>
      </c>
      <c r="L330" s="849">
        <v>23</v>
      </c>
      <c r="M330" s="850">
        <v>4055.3599999999997</v>
      </c>
    </row>
    <row r="331" spans="1:13" ht="14.4" customHeight="1" x14ac:dyDescent="0.3">
      <c r="A331" s="831" t="s">
        <v>1490</v>
      </c>
      <c r="B331" s="832" t="s">
        <v>1430</v>
      </c>
      <c r="C331" s="832" t="s">
        <v>2373</v>
      </c>
      <c r="D331" s="832" t="s">
        <v>1912</v>
      </c>
      <c r="E331" s="832" t="s">
        <v>2374</v>
      </c>
      <c r="F331" s="849">
        <v>1</v>
      </c>
      <c r="G331" s="849">
        <v>0</v>
      </c>
      <c r="H331" s="837"/>
      <c r="I331" s="849"/>
      <c r="J331" s="849"/>
      <c r="K331" s="837"/>
      <c r="L331" s="849">
        <v>1</v>
      </c>
      <c r="M331" s="850">
        <v>0</v>
      </c>
    </row>
    <row r="332" spans="1:13" ht="14.4" customHeight="1" x14ac:dyDescent="0.3">
      <c r="A332" s="831" t="s">
        <v>1490</v>
      </c>
      <c r="B332" s="832" t="s">
        <v>1436</v>
      </c>
      <c r="C332" s="832" t="s">
        <v>2674</v>
      </c>
      <c r="D332" s="832" t="s">
        <v>739</v>
      </c>
      <c r="E332" s="832" t="s">
        <v>1397</v>
      </c>
      <c r="F332" s="849"/>
      <c r="G332" s="849"/>
      <c r="H332" s="837">
        <v>0</v>
      </c>
      <c r="I332" s="849">
        <v>1</v>
      </c>
      <c r="J332" s="849">
        <v>176.32</v>
      </c>
      <c r="K332" s="837">
        <v>1</v>
      </c>
      <c r="L332" s="849">
        <v>1</v>
      </c>
      <c r="M332" s="850">
        <v>176.32</v>
      </c>
    </row>
    <row r="333" spans="1:13" ht="14.4" customHeight="1" x14ac:dyDescent="0.3">
      <c r="A333" s="831" t="s">
        <v>1490</v>
      </c>
      <c r="B333" s="832" t="s">
        <v>1436</v>
      </c>
      <c r="C333" s="832" t="s">
        <v>1437</v>
      </c>
      <c r="D333" s="832" t="s">
        <v>739</v>
      </c>
      <c r="E333" s="832" t="s">
        <v>1438</v>
      </c>
      <c r="F333" s="849"/>
      <c r="G333" s="849"/>
      <c r="H333" s="837">
        <v>0</v>
      </c>
      <c r="I333" s="849">
        <v>14</v>
      </c>
      <c r="J333" s="849">
        <v>822.78</v>
      </c>
      <c r="K333" s="837">
        <v>1</v>
      </c>
      <c r="L333" s="849">
        <v>14</v>
      </c>
      <c r="M333" s="850">
        <v>822.78</v>
      </c>
    </row>
    <row r="334" spans="1:13" ht="14.4" customHeight="1" x14ac:dyDescent="0.3">
      <c r="A334" s="831" t="s">
        <v>1490</v>
      </c>
      <c r="B334" s="832" t="s">
        <v>1436</v>
      </c>
      <c r="C334" s="832" t="s">
        <v>2273</v>
      </c>
      <c r="D334" s="832" t="s">
        <v>2274</v>
      </c>
      <c r="E334" s="832" t="s">
        <v>2275</v>
      </c>
      <c r="F334" s="849"/>
      <c r="G334" s="849"/>
      <c r="H334" s="837">
        <v>0</v>
      </c>
      <c r="I334" s="849">
        <v>1</v>
      </c>
      <c r="J334" s="849">
        <v>58.77</v>
      </c>
      <c r="K334" s="837">
        <v>1</v>
      </c>
      <c r="L334" s="849">
        <v>1</v>
      </c>
      <c r="M334" s="850">
        <v>58.77</v>
      </c>
    </row>
    <row r="335" spans="1:13" ht="14.4" customHeight="1" x14ac:dyDescent="0.3">
      <c r="A335" s="831" t="s">
        <v>1490</v>
      </c>
      <c r="B335" s="832" t="s">
        <v>2898</v>
      </c>
      <c r="C335" s="832" t="s">
        <v>1577</v>
      </c>
      <c r="D335" s="832" t="s">
        <v>1575</v>
      </c>
      <c r="E335" s="832" t="s">
        <v>1244</v>
      </c>
      <c r="F335" s="849"/>
      <c r="G335" s="849"/>
      <c r="H335" s="837">
        <v>0</v>
      </c>
      <c r="I335" s="849">
        <v>4</v>
      </c>
      <c r="J335" s="849">
        <v>235.08</v>
      </c>
      <c r="K335" s="837">
        <v>1</v>
      </c>
      <c r="L335" s="849">
        <v>4</v>
      </c>
      <c r="M335" s="850">
        <v>235.08</v>
      </c>
    </row>
    <row r="336" spans="1:13" ht="14.4" customHeight="1" x14ac:dyDescent="0.3">
      <c r="A336" s="831" t="s">
        <v>1490</v>
      </c>
      <c r="B336" s="832" t="s">
        <v>2898</v>
      </c>
      <c r="C336" s="832" t="s">
        <v>1580</v>
      </c>
      <c r="D336" s="832" t="s">
        <v>1575</v>
      </c>
      <c r="E336" s="832" t="s">
        <v>1581</v>
      </c>
      <c r="F336" s="849"/>
      <c r="G336" s="849"/>
      <c r="H336" s="837">
        <v>0</v>
      </c>
      <c r="I336" s="849">
        <v>4</v>
      </c>
      <c r="J336" s="849">
        <v>705.28</v>
      </c>
      <c r="K336" s="837">
        <v>1</v>
      </c>
      <c r="L336" s="849">
        <v>4</v>
      </c>
      <c r="M336" s="850">
        <v>705.28</v>
      </c>
    </row>
    <row r="337" spans="1:13" ht="14.4" customHeight="1" x14ac:dyDescent="0.3">
      <c r="A337" s="831" t="s">
        <v>1490</v>
      </c>
      <c r="B337" s="832" t="s">
        <v>2898</v>
      </c>
      <c r="C337" s="832" t="s">
        <v>2239</v>
      </c>
      <c r="D337" s="832" t="s">
        <v>1583</v>
      </c>
      <c r="E337" s="832" t="s">
        <v>1244</v>
      </c>
      <c r="F337" s="849">
        <v>1</v>
      </c>
      <c r="G337" s="849">
        <v>58.77</v>
      </c>
      <c r="H337" s="837">
        <v>1</v>
      </c>
      <c r="I337" s="849"/>
      <c r="J337" s="849"/>
      <c r="K337" s="837">
        <v>0</v>
      </c>
      <c r="L337" s="849">
        <v>1</v>
      </c>
      <c r="M337" s="850">
        <v>58.77</v>
      </c>
    </row>
    <row r="338" spans="1:13" ht="14.4" customHeight="1" x14ac:dyDescent="0.3">
      <c r="A338" s="831" t="s">
        <v>1490</v>
      </c>
      <c r="B338" s="832" t="s">
        <v>2898</v>
      </c>
      <c r="C338" s="832" t="s">
        <v>2240</v>
      </c>
      <c r="D338" s="832" t="s">
        <v>2241</v>
      </c>
      <c r="E338" s="832" t="s">
        <v>2242</v>
      </c>
      <c r="F338" s="849">
        <v>16</v>
      </c>
      <c r="G338" s="849">
        <v>376.16</v>
      </c>
      <c r="H338" s="837">
        <v>1</v>
      </c>
      <c r="I338" s="849"/>
      <c r="J338" s="849"/>
      <c r="K338" s="837">
        <v>0</v>
      </c>
      <c r="L338" s="849">
        <v>16</v>
      </c>
      <c r="M338" s="850">
        <v>376.16</v>
      </c>
    </row>
    <row r="339" spans="1:13" ht="14.4" customHeight="1" x14ac:dyDescent="0.3">
      <c r="A339" s="831" t="s">
        <v>1490</v>
      </c>
      <c r="B339" s="832" t="s">
        <v>2898</v>
      </c>
      <c r="C339" s="832" t="s">
        <v>2243</v>
      </c>
      <c r="D339" s="832" t="s">
        <v>2244</v>
      </c>
      <c r="E339" s="832" t="s">
        <v>2245</v>
      </c>
      <c r="F339" s="849">
        <v>1</v>
      </c>
      <c r="G339" s="849">
        <v>11.75</v>
      </c>
      <c r="H339" s="837">
        <v>1</v>
      </c>
      <c r="I339" s="849"/>
      <c r="J339" s="849"/>
      <c r="K339" s="837">
        <v>0</v>
      </c>
      <c r="L339" s="849">
        <v>1</v>
      </c>
      <c r="M339" s="850">
        <v>11.75</v>
      </c>
    </row>
    <row r="340" spans="1:13" ht="14.4" customHeight="1" x14ac:dyDescent="0.3">
      <c r="A340" s="831" t="s">
        <v>1490</v>
      </c>
      <c r="B340" s="832" t="s">
        <v>2898</v>
      </c>
      <c r="C340" s="832" t="s">
        <v>2246</v>
      </c>
      <c r="D340" s="832" t="s">
        <v>2247</v>
      </c>
      <c r="E340" s="832" t="s">
        <v>2248</v>
      </c>
      <c r="F340" s="849">
        <v>2</v>
      </c>
      <c r="G340" s="849">
        <v>47.02</v>
      </c>
      <c r="H340" s="837">
        <v>1</v>
      </c>
      <c r="I340" s="849"/>
      <c r="J340" s="849"/>
      <c r="K340" s="837">
        <v>0</v>
      </c>
      <c r="L340" s="849">
        <v>2</v>
      </c>
      <c r="M340" s="850">
        <v>47.02</v>
      </c>
    </row>
    <row r="341" spans="1:13" ht="14.4" customHeight="1" x14ac:dyDescent="0.3">
      <c r="A341" s="831" t="s">
        <v>1491</v>
      </c>
      <c r="B341" s="832" t="s">
        <v>1305</v>
      </c>
      <c r="C341" s="832" t="s">
        <v>1308</v>
      </c>
      <c r="D341" s="832" t="s">
        <v>1029</v>
      </c>
      <c r="E341" s="832" t="s">
        <v>1309</v>
      </c>
      <c r="F341" s="849"/>
      <c r="G341" s="849"/>
      <c r="H341" s="837">
        <v>0</v>
      </c>
      <c r="I341" s="849">
        <v>5</v>
      </c>
      <c r="J341" s="849">
        <v>771.80000000000007</v>
      </c>
      <c r="K341" s="837">
        <v>1</v>
      </c>
      <c r="L341" s="849">
        <v>5</v>
      </c>
      <c r="M341" s="850">
        <v>771.80000000000007</v>
      </c>
    </row>
    <row r="342" spans="1:13" ht="14.4" customHeight="1" x14ac:dyDescent="0.3">
      <c r="A342" s="831" t="s">
        <v>1491</v>
      </c>
      <c r="B342" s="832" t="s">
        <v>1305</v>
      </c>
      <c r="C342" s="832" t="s">
        <v>1721</v>
      </c>
      <c r="D342" s="832" t="s">
        <v>1722</v>
      </c>
      <c r="E342" s="832" t="s">
        <v>1723</v>
      </c>
      <c r="F342" s="849"/>
      <c r="G342" s="849"/>
      <c r="H342" s="837">
        <v>0</v>
      </c>
      <c r="I342" s="849">
        <v>1</v>
      </c>
      <c r="J342" s="849">
        <v>149.52000000000001</v>
      </c>
      <c r="K342" s="837">
        <v>1</v>
      </c>
      <c r="L342" s="849">
        <v>1</v>
      </c>
      <c r="M342" s="850">
        <v>149.52000000000001</v>
      </c>
    </row>
    <row r="343" spans="1:13" ht="14.4" customHeight="1" x14ac:dyDescent="0.3">
      <c r="A343" s="831" t="s">
        <v>1491</v>
      </c>
      <c r="B343" s="832" t="s">
        <v>1305</v>
      </c>
      <c r="C343" s="832" t="s">
        <v>1724</v>
      </c>
      <c r="D343" s="832" t="s">
        <v>1725</v>
      </c>
      <c r="E343" s="832" t="s">
        <v>1726</v>
      </c>
      <c r="F343" s="849"/>
      <c r="G343" s="849"/>
      <c r="H343" s="837">
        <v>0</v>
      </c>
      <c r="I343" s="849">
        <v>4</v>
      </c>
      <c r="J343" s="849">
        <v>302.92</v>
      </c>
      <c r="K343" s="837">
        <v>1</v>
      </c>
      <c r="L343" s="849">
        <v>4</v>
      </c>
      <c r="M343" s="850">
        <v>302.92</v>
      </c>
    </row>
    <row r="344" spans="1:13" ht="14.4" customHeight="1" x14ac:dyDescent="0.3">
      <c r="A344" s="831" t="s">
        <v>1491</v>
      </c>
      <c r="B344" s="832" t="s">
        <v>1344</v>
      </c>
      <c r="C344" s="832" t="s">
        <v>1345</v>
      </c>
      <c r="D344" s="832" t="s">
        <v>635</v>
      </c>
      <c r="E344" s="832" t="s">
        <v>1346</v>
      </c>
      <c r="F344" s="849"/>
      <c r="G344" s="849"/>
      <c r="H344" s="837">
        <v>0</v>
      </c>
      <c r="I344" s="849">
        <v>2</v>
      </c>
      <c r="J344" s="849">
        <v>96.84</v>
      </c>
      <c r="K344" s="837">
        <v>1</v>
      </c>
      <c r="L344" s="849">
        <v>2</v>
      </c>
      <c r="M344" s="850">
        <v>96.84</v>
      </c>
    </row>
    <row r="345" spans="1:13" ht="14.4" customHeight="1" x14ac:dyDescent="0.3">
      <c r="A345" s="831" t="s">
        <v>1491</v>
      </c>
      <c r="B345" s="832" t="s">
        <v>1358</v>
      </c>
      <c r="C345" s="832" t="s">
        <v>1359</v>
      </c>
      <c r="D345" s="832" t="s">
        <v>881</v>
      </c>
      <c r="E345" s="832" t="s">
        <v>1360</v>
      </c>
      <c r="F345" s="849"/>
      <c r="G345" s="849"/>
      <c r="H345" s="837"/>
      <c r="I345" s="849">
        <v>1</v>
      </c>
      <c r="J345" s="849">
        <v>0</v>
      </c>
      <c r="K345" s="837"/>
      <c r="L345" s="849">
        <v>1</v>
      </c>
      <c r="M345" s="850">
        <v>0</v>
      </c>
    </row>
    <row r="346" spans="1:13" ht="14.4" customHeight="1" x14ac:dyDescent="0.3">
      <c r="A346" s="831" t="s">
        <v>1491</v>
      </c>
      <c r="B346" s="832" t="s">
        <v>2915</v>
      </c>
      <c r="C346" s="832" t="s">
        <v>2310</v>
      </c>
      <c r="D346" s="832" t="s">
        <v>2311</v>
      </c>
      <c r="E346" s="832" t="s">
        <v>2312</v>
      </c>
      <c r="F346" s="849">
        <v>1</v>
      </c>
      <c r="G346" s="849">
        <v>700.43</v>
      </c>
      <c r="H346" s="837">
        <v>1</v>
      </c>
      <c r="I346" s="849"/>
      <c r="J346" s="849"/>
      <c r="K346" s="837">
        <v>0</v>
      </c>
      <c r="L346" s="849">
        <v>1</v>
      </c>
      <c r="M346" s="850">
        <v>700.43</v>
      </c>
    </row>
    <row r="347" spans="1:13" ht="14.4" customHeight="1" x14ac:dyDescent="0.3">
      <c r="A347" s="831" t="s">
        <v>1491</v>
      </c>
      <c r="B347" s="832" t="s">
        <v>1395</v>
      </c>
      <c r="C347" s="832" t="s">
        <v>1396</v>
      </c>
      <c r="D347" s="832" t="s">
        <v>668</v>
      </c>
      <c r="E347" s="832" t="s">
        <v>1397</v>
      </c>
      <c r="F347" s="849"/>
      <c r="G347" s="849"/>
      <c r="H347" s="837"/>
      <c r="I347" s="849">
        <v>1</v>
      </c>
      <c r="J347" s="849">
        <v>0</v>
      </c>
      <c r="K347" s="837"/>
      <c r="L347" s="849">
        <v>1</v>
      </c>
      <c r="M347" s="850">
        <v>0</v>
      </c>
    </row>
    <row r="348" spans="1:13" ht="14.4" customHeight="1" x14ac:dyDescent="0.3">
      <c r="A348" s="831" t="s">
        <v>1491</v>
      </c>
      <c r="B348" s="832" t="s">
        <v>1402</v>
      </c>
      <c r="C348" s="832" t="s">
        <v>2021</v>
      </c>
      <c r="D348" s="832" t="s">
        <v>1530</v>
      </c>
      <c r="E348" s="832" t="s">
        <v>1405</v>
      </c>
      <c r="F348" s="849">
        <v>17</v>
      </c>
      <c r="G348" s="849">
        <v>2646.8999999999996</v>
      </c>
      <c r="H348" s="837">
        <v>1</v>
      </c>
      <c r="I348" s="849"/>
      <c r="J348" s="849"/>
      <c r="K348" s="837">
        <v>0</v>
      </c>
      <c r="L348" s="849">
        <v>17</v>
      </c>
      <c r="M348" s="850">
        <v>2646.8999999999996</v>
      </c>
    </row>
    <row r="349" spans="1:13" ht="14.4" customHeight="1" x14ac:dyDescent="0.3">
      <c r="A349" s="831" t="s">
        <v>1491</v>
      </c>
      <c r="B349" s="832" t="s">
        <v>1402</v>
      </c>
      <c r="C349" s="832" t="s">
        <v>1528</v>
      </c>
      <c r="D349" s="832" t="s">
        <v>1526</v>
      </c>
      <c r="E349" s="832" t="s">
        <v>1407</v>
      </c>
      <c r="F349" s="849"/>
      <c r="G349" s="849"/>
      <c r="H349" s="837">
        <v>0</v>
      </c>
      <c r="I349" s="849">
        <v>9</v>
      </c>
      <c r="J349" s="849">
        <v>1167.75</v>
      </c>
      <c r="K349" s="837">
        <v>1</v>
      </c>
      <c r="L349" s="849">
        <v>9</v>
      </c>
      <c r="M349" s="850">
        <v>1167.75</v>
      </c>
    </row>
    <row r="350" spans="1:13" ht="14.4" customHeight="1" x14ac:dyDescent="0.3">
      <c r="A350" s="831" t="s">
        <v>1491</v>
      </c>
      <c r="B350" s="832" t="s">
        <v>1412</v>
      </c>
      <c r="C350" s="832" t="s">
        <v>1924</v>
      </c>
      <c r="D350" s="832" t="s">
        <v>1925</v>
      </c>
      <c r="E350" s="832" t="s">
        <v>1926</v>
      </c>
      <c r="F350" s="849">
        <v>5</v>
      </c>
      <c r="G350" s="849">
        <v>706.25</v>
      </c>
      <c r="H350" s="837">
        <v>1</v>
      </c>
      <c r="I350" s="849"/>
      <c r="J350" s="849"/>
      <c r="K350" s="837">
        <v>0</v>
      </c>
      <c r="L350" s="849">
        <v>5</v>
      </c>
      <c r="M350" s="850">
        <v>706.25</v>
      </c>
    </row>
    <row r="351" spans="1:13" ht="14.4" customHeight="1" x14ac:dyDescent="0.3">
      <c r="A351" s="831" t="s">
        <v>1491</v>
      </c>
      <c r="B351" s="832" t="s">
        <v>1412</v>
      </c>
      <c r="C351" s="832" t="s">
        <v>1413</v>
      </c>
      <c r="D351" s="832" t="s">
        <v>1414</v>
      </c>
      <c r="E351" s="832" t="s">
        <v>1415</v>
      </c>
      <c r="F351" s="849"/>
      <c r="G351" s="849"/>
      <c r="H351" s="837">
        <v>0</v>
      </c>
      <c r="I351" s="849">
        <v>13</v>
      </c>
      <c r="J351" s="849">
        <v>1836.25</v>
      </c>
      <c r="K351" s="837">
        <v>1</v>
      </c>
      <c r="L351" s="849">
        <v>13</v>
      </c>
      <c r="M351" s="850">
        <v>1836.25</v>
      </c>
    </row>
    <row r="352" spans="1:13" ht="14.4" customHeight="1" x14ac:dyDescent="0.3">
      <c r="A352" s="831" t="s">
        <v>1491</v>
      </c>
      <c r="B352" s="832" t="s">
        <v>1430</v>
      </c>
      <c r="C352" s="832" t="s">
        <v>1431</v>
      </c>
      <c r="D352" s="832" t="s">
        <v>1432</v>
      </c>
      <c r="E352" s="832" t="s">
        <v>1433</v>
      </c>
      <c r="F352" s="849"/>
      <c r="G352" s="849"/>
      <c r="H352" s="837">
        <v>0</v>
      </c>
      <c r="I352" s="849">
        <v>1</v>
      </c>
      <c r="J352" s="849">
        <v>58.77</v>
      </c>
      <c r="K352" s="837">
        <v>1</v>
      </c>
      <c r="L352" s="849">
        <v>1</v>
      </c>
      <c r="M352" s="850">
        <v>58.77</v>
      </c>
    </row>
    <row r="353" spans="1:13" ht="14.4" customHeight="1" x14ac:dyDescent="0.3">
      <c r="A353" s="831" t="s">
        <v>1491</v>
      </c>
      <c r="B353" s="832" t="s">
        <v>2898</v>
      </c>
      <c r="C353" s="832" t="s">
        <v>1577</v>
      </c>
      <c r="D353" s="832" t="s">
        <v>1575</v>
      </c>
      <c r="E353" s="832" t="s">
        <v>1244</v>
      </c>
      <c r="F353" s="849"/>
      <c r="G353" s="849"/>
      <c r="H353" s="837">
        <v>0</v>
      </c>
      <c r="I353" s="849">
        <v>1</v>
      </c>
      <c r="J353" s="849">
        <v>58.77</v>
      </c>
      <c r="K353" s="837">
        <v>1</v>
      </c>
      <c r="L353" s="849">
        <v>1</v>
      </c>
      <c r="M353" s="850">
        <v>58.77</v>
      </c>
    </row>
    <row r="354" spans="1:13" ht="14.4" customHeight="1" x14ac:dyDescent="0.3">
      <c r="A354" s="831" t="s">
        <v>1491</v>
      </c>
      <c r="B354" s="832" t="s">
        <v>2898</v>
      </c>
      <c r="C354" s="832" t="s">
        <v>1578</v>
      </c>
      <c r="D354" s="832" t="s">
        <v>1575</v>
      </c>
      <c r="E354" s="832" t="s">
        <v>1579</v>
      </c>
      <c r="F354" s="849"/>
      <c r="G354" s="849"/>
      <c r="H354" s="837">
        <v>0</v>
      </c>
      <c r="I354" s="849">
        <v>1</v>
      </c>
      <c r="J354" s="849">
        <v>97.96</v>
      </c>
      <c r="K354" s="837">
        <v>1</v>
      </c>
      <c r="L354" s="849">
        <v>1</v>
      </c>
      <c r="M354" s="850">
        <v>97.96</v>
      </c>
    </row>
    <row r="355" spans="1:13" ht="14.4" customHeight="1" x14ac:dyDescent="0.3">
      <c r="A355" s="831" t="s">
        <v>1491</v>
      </c>
      <c r="B355" s="832" t="s">
        <v>2898</v>
      </c>
      <c r="C355" s="832" t="s">
        <v>1580</v>
      </c>
      <c r="D355" s="832" t="s">
        <v>1575</v>
      </c>
      <c r="E355" s="832" t="s">
        <v>1581</v>
      </c>
      <c r="F355" s="849"/>
      <c r="G355" s="849"/>
      <c r="H355" s="837">
        <v>0</v>
      </c>
      <c r="I355" s="849">
        <v>1</v>
      </c>
      <c r="J355" s="849">
        <v>176.32</v>
      </c>
      <c r="K355" s="837">
        <v>1</v>
      </c>
      <c r="L355" s="849">
        <v>1</v>
      </c>
      <c r="M355" s="850">
        <v>176.32</v>
      </c>
    </row>
    <row r="356" spans="1:13" ht="14.4" customHeight="1" x14ac:dyDescent="0.3">
      <c r="A356" s="831" t="s">
        <v>1492</v>
      </c>
      <c r="B356" s="832" t="s">
        <v>1205</v>
      </c>
      <c r="C356" s="832" t="s">
        <v>2542</v>
      </c>
      <c r="D356" s="832" t="s">
        <v>747</v>
      </c>
      <c r="E356" s="832" t="s">
        <v>1215</v>
      </c>
      <c r="F356" s="849"/>
      <c r="G356" s="849"/>
      <c r="H356" s="837">
        <v>0</v>
      </c>
      <c r="I356" s="849">
        <v>1</v>
      </c>
      <c r="J356" s="849">
        <v>736.33</v>
      </c>
      <c r="K356" s="837">
        <v>1</v>
      </c>
      <c r="L356" s="849">
        <v>1</v>
      </c>
      <c r="M356" s="850">
        <v>736.33</v>
      </c>
    </row>
    <row r="357" spans="1:13" ht="14.4" customHeight="1" x14ac:dyDescent="0.3">
      <c r="A357" s="831" t="s">
        <v>1492</v>
      </c>
      <c r="B357" s="832" t="s">
        <v>1247</v>
      </c>
      <c r="C357" s="832" t="s">
        <v>1256</v>
      </c>
      <c r="D357" s="832" t="s">
        <v>1249</v>
      </c>
      <c r="E357" s="832" t="s">
        <v>1257</v>
      </c>
      <c r="F357" s="849"/>
      <c r="G357" s="849"/>
      <c r="H357" s="837">
        <v>0</v>
      </c>
      <c r="I357" s="849">
        <v>1</v>
      </c>
      <c r="J357" s="849">
        <v>437.23</v>
      </c>
      <c r="K357" s="837">
        <v>1</v>
      </c>
      <c r="L357" s="849">
        <v>1</v>
      </c>
      <c r="M357" s="850">
        <v>437.23</v>
      </c>
    </row>
    <row r="358" spans="1:13" ht="14.4" customHeight="1" x14ac:dyDescent="0.3">
      <c r="A358" s="831" t="s">
        <v>1492</v>
      </c>
      <c r="B358" s="832" t="s">
        <v>1258</v>
      </c>
      <c r="C358" s="832" t="s">
        <v>2582</v>
      </c>
      <c r="D358" s="832" t="s">
        <v>1260</v>
      </c>
      <c r="E358" s="832" t="s">
        <v>2583</v>
      </c>
      <c r="F358" s="849"/>
      <c r="G358" s="849"/>
      <c r="H358" s="837">
        <v>0</v>
      </c>
      <c r="I358" s="849">
        <v>1</v>
      </c>
      <c r="J358" s="849">
        <v>117.46</v>
      </c>
      <c r="K358" s="837">
        <v>1</v>
      </c>
      <c r="L358" s="849">
        <v>1</v>
      </c>
      <c r="M358" s="850">
        <v>117.46</v>
      </c>
    </row>
    <row r="359" spans="1:13" ht="14.4" customHeight="1" x14ac:dyDescent="0.3">
      <c r="A359" s="831" t="s">
        <v>1492</v>
      </c>
      <c r="B359" s="832" t="s">
        <v>1301</v>
      </c>
      <c r="C359" s="832" t="s">
        <v>1302</v>
      </c>
      <c r="D359" s="832" t="s">
        <v>1303</v>
      </c>
      <c r="E359" s="832" t="s">
        <v>1304</v>
      </c>
      <c r="F359" s="849"/>
      <c r="G359" s="849"/>
      <c r="H359" s="837">
        <v>0</v>
      </c>
      <c r="I359" s="849">
        <v>1</v>
      </c>
      <c r="J359" s="849">
        <v>49.08</v>
      </c>
      <c r="K359" s="837">
        <v>1</v>
      </c>
      <c r="L359" s="849">
        <v>1</v>
      </c>
      <c r="M359" s="850">
        <v>49.08</v>
      </c>
    </row>
    <row r="360" spans="1:13" ht="14.4" customHeight="1" x14ac:dyDescent="0.3">
      <c r="A360" s="831" t="s">
        <v>1492</v>
      </c>
      <c r="B360" s="832" t="s">
        <v>1305</v>
      </c>
      <c r="C360" s="832" t="s">
        <v>1308</v>
      </c>
      <c r="D360" s="832" t="s">
        <v>1029</v>
      </c>
      <c r="E360" s="832" t="s">
        <v>1309</v>
      </c>
      <c r="F360" s="849"/>
      <c r="G360" s="849"/>
      <c r="H360" s="837">
        <v>0</v>
      </c>
      <c r="I360" s="849">
        <v>78</v>
      </c>
      <c r="J360" s="849">
        <v>12040.080000000005</v>
      </c>
      <c r="K360" s="837">
        <v>1</v>
      </c>
      <c r="L360" s="849">
        <v>78</v>
      </c>
      <c r="M360" s="850">
        <v>12040.080000000005</v>
      </c>
    </row>
    <row r="361" spans="1:13" ht="14.4" customHeight="1" x14ac:dyDescent="0.3">
      <c r="A361" s="831" t="s">
        <v>1492</v>
      </c>
      <c r="B361" s="832" t="s">
        <v>1305</v>
      </c>
      <c r="C361" s="832" t="s">
        <v>2226</v>
      </c>
      <c r="D361" s="832" t="s">
        <v>2227</v>
      </c>
      <c r="E361" s="832" t="s">
        <v>2228</v>
      </c>
      <c r="F361" s="849"/>
      <c r="G361" s="849"/>
      <c r="H361" s="837">
        <v>0</v>
      </c>
      <c r="I361" s="849">
        <v>1</v>
      </c>
      <c r="J361" s="849">
        <v>111.22</v>
      </c>
      <c r="K361" s="837">
        <v>1</v>
      </c>
      <c r="L361" s="849">
        <v>1</v>
      </c>
      <c r="M361" s="850">
        <v>111.22</v>
      </c>
    </row>
    <row r="362" spans="1:13" ht="14.4" customHeight="1" x14ac:dyDescent="0.3">
      <c r="A362" s="831" t="s">
        <v>1492</v>
      </c>
      <c r="B362" s="832" t="s">
        <v>1305</v>
      </c>
      <c r="C362" s="832" t="s">
        <v>1721</v>
      </c>
      <c r="D362" s="832" t="s">
        <v>1722</v>
      </c>
      <c r="E362" s="832" t="s">
        <v>1723</v>
      </c>
      <c r="F362" s="849"/>
      <c r="G362" s="849"/>
      <c r="H362" s="837">
        <v>0</v>
      </c>
      <c r="I362" s="849">
        <v>6</v>
      </c>
      <c r="J362" s="849">
        <v>897.12000000000012</v>
      </c>
      <c r="K362" s="837">
        <v>1</v>
      </c>
      <c r="L362" s="849">
        <v>6</v>
      </c>
      <c r="M362" s="850">
        <v>897.12000000000012</v>
      </c>
    </row>
    <row r="363" spans="1:13" ht="14.4" customHeight="1" x14ac:dyDescent="0.3">
      <c r="A363" s="831" t="s">
        <v>1492</v>
      </c>
      <c r="B363" s="832" t="s">
        <v>1305</v>
      </c>
      <c r="C363" s="832" t="s">
        <v>1724</v>
      </c>
      <c r="D363" s="832" t="s">
        <v>1725</v>
      </c>
      <c r="E363" s="832" t="s">
        <v>1726</v>
      </c>
      <c r="F363" s="849"/>
      <c r="G363" s="849"/>
      <c r="H363" s="837">
        <v>0</v>
      </c>
      <c r="I363" s="849">
        <v>27</v>
      </c>
      <c r="J363" s="849">
        <v>2044.71</v>
      </c>
      <c r="K363" s="837">
        <v>1</v>
      </c>
      <c r="L363" s="849">
        <v>27</v>
      </c>
      <c r="M363" s="850">
        <v>2044.71</v>
      </c>
    </row>
    <row r="364" spans="1:13" ht="14.4" customHeight="1" x14ac:dyDescent="0.3">
      <c r="A364" s="831" t="s">
        <v>1492</v>
      </c>
      <c r="B364" s="832" t="s">
        <v>1305</v>
      </c>
      <c r="C364" s="832" t="s">
        <v>1306</v>
      </c>
      <c r="D364" s="832" t="s">
        <v>1029</v>
      </c>
      <c r="E364" s="832" t="s">
        <v>1307</v>
      </c>
      <c r="F364" s="849"/>
      <c r="G364" s="849"/>
      <c r="H364" s="837">
        <v>0</v>
      </c>
      <c r="I364" s="849">
        <v>3</v>
      </c>
      <c r="J364" s="849">
        <v>675.18000000000006</v>
      </c>
      <c r="K364" s="837">
        <v>1</v>
      </c>
      <c r="L364" s="849">
        <v>3</v>
      </c>
      <c r="M364" s="850">
        <v>675.18000000000006</v>
      </c>
    </row>
    <row r="365" spans="1:13" ht="14.4" customHeight="1" x14ac:dyDescent="0.3">
      <c r="A365" s="831" t="s">
        <v>1492</v>
      </c>
      <c r="B365" s="832" t="s">
        <v>1314</v>
      </c>
      <c r="C365" s="832" t="s">
        <v>1315</v>
      </c>
      <c r="D365" s="832" t="s">
        <v>1316</v>
      </c>
      <c r="E365" s="832" t="s">
        <v>1044</v>
      </c>
      <c r="F365" s="849"/>
      <c r="G365" s="849"/>
      <c r="H365" s="837">
        <v>0</v>
      </c>
      <c r="I365" s="849">
        <v>7</v>
      </c>
      <c r="J365" s="849">
        <v>1193.6400000000001</v>
      </c>
      <c r="K365" s="837">
        <v>1</v>
      </c>
      <c r="L365" s="849">
        <v>7</v>
      </c>
      <c r="M365" s="850">
        <v>1193.6400000000001</v>
      </c>
    </row>
    <row r="366" spans="1:13" ht="14.4" customHeight="1" x14ac:dyDescent="0.3">
      <c r="A366" s="831" t="s">
        <v>1492</v>
      </c>
      <c r="B366" s="832" t="s">
        <v>1314</v>
      </c>
      <c r="C366" s="832" t="s">
        <v>1874</v>
      </c>
      <c r="D366" s="832" t="s">
        <v>1316</v>
      </c>
      <c r="E366" s="832" t="s">
        <v>1875</v>
      </c>
      <c r="F366" s="849"/>
      <c r="G366" s="849"/>
      <c r="H366" s="837">
        <v>0</v>
      </c>
      <c r="I366" s="849">
        <v>4</v>
      </c>
      <c r="J366" s="849">
        <v>1091.32</v>
      </c>
      <c r="K366" s="837">
        <v>1</v>
      </c>
      <c r="L366" s="849">
        <v>4</v>
      </c>
      <c r="M366" s="850">
        <v>1091.32</v>
      </c>
    </row>
    <row r="367" spans="1:13" ht="14.4" customHeight="1" x14ac:dyDescent="0.3">
      <c r="A367" s="831" t="s">
        <v>1492</v>
      </c>
      <c r="B367" s="832" t="s">
        <v>2896</v>
      </c>
      <c r="C367" s="832" t="s">
        <v>1645</v>
      </c>
      <c r="D367" s="832" t="s">
        <v>1065</v>
      </c>
      <c r="E367" s="832" t="s">
        <v>1646</v>
      </c>
      <c r="F367" s="849">
        <v>2</v>
      </c>
      <c r="G367" s="849">
        <v>197.5</v>
      </c>
      <c r="H367" s="837">
        <v>1</v>
      </c>
      <c r="I367" s="849"/>
      <c r="J367" s="849"/>
      <c r="K367" s="837">
        <v>0</v>
      </c>
      <c r="L367" s="849">
        <v>2</v>
      </c>
      <c r="M367" s="850">
        <v>197.5</v>
      </c>
    </row>
    <row r="368" spans="1:13" ht="14.4" customHeight="1" x14ac:dyDescent="0.3">
      <c r="A368" s="831" t="s">
        <v>1492</v>
      </c>
      <c r="B368" s="832" t="s">
        <v>1358</v>
      </c>
      <c r="C368" s="832" t="s">
        <v>1359</v>
      </c>
      <c r="D368" s="832" t="s">
        <v>881</v>
      </c>
      <c r="E368" s="832" t="s">
        <v>1360</v>
      </c>
      <c r="F368" s="849"/>
      <c r="G368" s="849"/>
      <c r="H368" s="837"/>
      <c r="I368" s="849">
        <v>1</v>
      </c>
      <c r="J368" s="849">
        <v>0</v>
      </c>
      <c r="K368" s="837"/>
      <c r="L368" s="849">
        <v>1</v>
      </c>
      <c r="M368" s="850">
        <v>0</v>
      </c>
    </row>
    <row r="369" spans="1:13" ht="14.4" customHeight="1" x14ac:dyDescent="0.3">
      <c r="A369" s="831" t="s">
        <v>1492</v>
      </c>
      <c r="B369" s="832" t="s">
        <v>1402</v>
      </c>
      <c r="C369" s="832" t="s">
        <v>1525</v>
      </c>
      <c r="D369" s="832" t="s">
        <v>1526</v>
      </c>
      <c r="E369" s="832" t="s">
        <v>1527</v>
      </c>
      <c r="F369" s="849"/>
      <c r="G369" s="849"/>
      <c r="H369" s="837">
        <v>0</v>
      </c>
      <c r="I369" s="849">
        <v>14</v>
      </c>
      <c r="J369" s="849">
        <v>1453.2</v>
      </c>
      <c r="K369" s="837">
        <v>1</v>
      </c>
      <c r="L369" s="849">
        <v>14</v>
      </c>
      <c r="M369" s="850">
        <v>1453.2</v>
      </c>
    </row>
    <row r="370" spans="1:13" ht="14.4" customHeight="1" x14ac:dyDescent="0.3">
      <c r="A370" s="831" t="s">
        <v>1492</v>
      </c>
      <c r="B370" s="832" t="s">
        <v>1402</v>
      </c>
      <c r="C370" s="832" t="s">
        <v>1528</v>
      </c>
      <c r="D370" s="832" t="s">
        <v>1526</v>
      </c>
      <c r="E370" s="832" t="s">
        <v>1407</v>
      </c>
      <c r="F370" s="849"/>
      <c r="G370" s="849"/>
      <c r="H370" s="837">
        <v>0</v>
      </c>
      <c r="I370" s="849">
        <v>1</v>
      </c>
      <c r="J370" s="849">
        <v>129.75</v>
      </c>
      <c r="K370" s="837">
        <v>1</v>
      </c>
      <c r="L370" s="849">
        <v>1</v>
      </c>
      <c r="M370" s="850">
        <v>129.75</v>
      </c>
    </row>
    <row r="371" spans="1:13" ht="14.4" customHeight="1" x14ac:dyDescent="0.3">
      <c r="A371" s="831" t="s">
        <v>1492</v>
      </c>
      <c r="B371" s="832" t="s">
        <v>1412</v>
      </c>
      <c r="C371" s="832" t="s">
        <v>1413</v>
      </c>
      <c r="D371" s="832" t="s">
        <v>1414</v>
      </c>
      <c r="E371" s="832" t="s">
        <v>1415</v>
      </c>
      <c r="F371" s="849"/>
      <c r="G371" s="849"/>
      <c r="H371" s="837">
        <v>0</v>
      </c>
      <c r="I371" s="849">
        <v>45</v>
      </c>
      <c r="J371" s="849">
        <v>6356.25</v>
      </c>
      <c r="K371" s="837">
        <v>1</v>
      </c>
      <c r="L371" s="849">
        <v>45</v>
      </c>
      <c r="M371" s="850">
        <v>6356.25</v>
      </c>
    </row>
    <row r="372" spans="1:13" ht="14.4" customHeight="1" x14ac:dyDescent="0.3">
      <c r="A372" s="831" t="s">
        <v>1492</v>
      </c>
      <c r="B372" s="832" t="s">
        <v>1430</v>
      </c>
      <c r="C372" s="832" t="s">
        <v>1431</v>
      </c>
      <c r="D372" s="832" t="s">
        <v>1432</v>
      </c>
      <c r="E372" s="832" t="s">
        <v>1433</v>
      </c>
      <c r="F372" s="849"/>
      <c r="G372" s="849"/>
      <c r="H372" s="837">
        <v>0</v>
      </c>
      <c r="I372" s="849">
        <v>14</v>
      </c>
      <c r="J372" s="849">
        <v>822.78</v>
      </c>
      <c r="K372" s="837">
        <v>1</v>
      </c>
      <c r="L372" s="849">
        <v>14</v>
      </c>
      <c r="M372" s="850">
        <v>822.78</v>
      </c>
    </row>
    <row r="373" spans="1:13" ht="14.4" customHeight="1" x14ac:dyDescent="0.3">
      <c r="A373" s="831" t="s">
        <v>1492</v>
      </c>
      <c r="B373" s="832" t="s">
        <v>2898</v>
      </c>
      <c r="C373" s="832" t="s">
        <v>1574</v>
      </c>
      <c r="D373" s="832" t="s">
        <v>1575</v>
      </c>
      <c r="E373" s="832" t="s">
        <v>1576</v>
      </c>
      <c r="F373" s="849"/>
      <c r="G373" s="849"/>
      <c r="H373" s="837">
        <v>0</v>
      </c>
      <c r="I373" s="849">
        <v>1</v>
      </c>
      <c r="J373" s="849">
        <v>19.59</v>
      </c>
      <c r="K373" s="837">
        <v>1</v>
      </c>
      <c r="L373" s="849">
        <v>1</v>
      </c>
      <c r="M373" s="850">
        <v>19.59</v>
      </c>
    </row>
    <row r="374" spans="1:13" ht="14.4" customHeight="1" x14ac:dyDescent="0.3">
      <c r="A374" s="831" t="s">
        <v>1492</v>
      </c>
      <c r="B374" s="832" t="s">
        <v>2898</v>
      </c>
      <c r="C374" s="832" t="s">
        <v>1577</v>
      </c>
      <c r="D374" s="832" t="s">
        <v>1575</v>
      </c>
      <c r="E374" s="832" t="s">
        <v>1244</v>
      </c>
      <c r="F374" s="849"/>
      <c r="G374" s="849"/>
      <c r="H374" s="837">
        <v>0</v>
      </c>
      <c r="I374" s="849">
        <v>1</v>
      </c>
      <c r="J374" s="849">
        <v>58.77</v>
      </c>
      <c r="K374" s="837">
        <v>1</v>
      </c>
      <c r="L374" s="849">
        <v>1</v>
      </c>
      <c r="M374" s="850">
        <v>58.77</v>
      </c>
    </row>
    <row r="375" spans="1:13" ht="14.4" customHeight="1" x14ac:dyDescent="0.3">
      <c r="A375" s="831" t="s">
        <v>1492</v>
      </c>
      <c r="B375" s="832" t="s">
        <v>2898</v>
      </c>
      <c r="C375" s="832" t="s">
        <v>1580</v>
      </c>
      <c r="D375" s="832" t="s">
        <v>1575</v>
      </c>
      <c r="E375" s="832" t="s">
        <v>1581</v>
      </c>
      <c r="F375" s="849"/>
      <c r="G375" s="849"/>
      <c r="H375" s="837">
        <v>0</v>
      </c>
      <c r="I375" s="849">
        <v>1</v>
      </c>
      <c r="J375" s="849">
        <v>176.32</v>
      </c>
      <c r="K375" s="837">
        <v>1</v>
      </c>
      <c r="L375" s="849">
        <v>1</v>
      </c>
      <c r="M375" s="850">
        <v>176.32</v>
      </c>
    </row>
    <row r="376" spans="1:13" ht="14.4" customHeight="1" x14ac:dyDescent="0.3">
      <c r="A376" s="831" t="s">
        <v>1492</v>
      </c>
      <c r="B376" s="832" t="s">
        <v>2898</v>
      </c>
      <c r="C376" s="832" t="s">
        <v>2239</v>
      </c>
      <c r="D376" s="832" t="s">
        <v>1583</v>
      </c>
      <c r="E376" s="832" t="s">
        <v>1244</v>
      </c>
      <c r="F376" s="849">
        <v>1</v>
      </c>
      <c r="G376" s="849">
        <v>58.77</v>
      </c>
      <c r="H376" s="837">
        <v>1</v>
      </c>
      <c r="I376" s="849"/>
      <c r="J376" s="849"/>
      <c r="K376" s="837">
        <v>0</v>
      </c>
      <c r="L376" s="849">
        <v>1</v>
      </c>
      <c r="M376" s="850">
        <v>58.77</v>
      </c>
    </row>
    <row r="377" spans="1:13" ht="14.4" customHeight="1" x14ac:dyDescent="0.3">
      <c r="A377" s="831" t="s">
        <v>1493</v>
      </c>
      <c r="B377" s="832" t="s">
        <v>1189</v>
      </c>
      <c r="C377" s="832" t="s">
        <v>2330</v>
      </c>
      <c r="D377" s="832" t="s">
        <v>1193</v>
      </c>
      <c r="E377" s="832" t="s">
        <v>1194</v>
      </c>
      <c r="F377" s="849"/>
      <c r="G377" s="849"/>
      <c r="H377" s="837">
        <v>0</v>
      </c>
      <c r="I377" s="849">
        <v>1</v>
      </c>
      <c r="J377" s="849">
        <v>115.18</v>
      </c>
      <c r="K377" s="837">
        <v>1</v>
      </c>
      <c r="L377" s="849">
        <v>1</v>
      </c>
      <c r="M377" s="850">
        <v>115.18</v>
      </c>
    </row>
    <row r="378" spans="1:13" ht="14.4" customHeight="1" x14ac:dyDescent="0.3">
      <c r="A378" s="831" t="s">
        <v>1493</v>
      </c>
      <c r="B378" s="832" t="s">
        <v>1189</v>
      </c>
      <c r="C378" s="832" t="s">
        <v>2331</v>
      </c>
      <c r="D378" s="832" t="s">
        <v>1193</v>
      </c>
      <c r="E378" s="832" t="s">
        <v>2332</v>
      </c>
      <c r="F378" s="849"/>
      <c r="G378" s="849"/>
      <c r="H378" s="837">
        <v>0</v>
      </c>
      <c r="I378" s="849">
        <v>1</v>
      </c>
      <c r="J378" s="849">
        <v>57.6</v>
      </c>
      <c r="K378" s="837">
        <v>1</v>
      </c>
      <c r="L378" s="849">
        <v>1</v>
      </c>
      <c r="M378" s="850">
        <v>57.6</v>
      </c>
    </row>
    <row r="379" spans="1:13" ht="14.4" customHeight="1" x14ac:dyDescent="0.3">
      <c r="A379" s="831" t="s">
        <v>1493</v>
      </c>
      <c r="B379" s="832" t="s">
        <v>1189</v>
      </c>
      <c r="C379" s="832" t="s">
        <v>2333</v>
      </c>
      <c r="D379" s="832" t="s">
        <v>1193</v>
      </c>
      <c r="E379" s="832"/>
      <c r="F379" s="849">
        <v>1</v>
      </c>
      <c r="G379" s="849">
        <v>103.67</v>
      </c>
      <c r="H379" s="837">
        <v>1</v>
      </c>
      <c r="I379" s="849"/>
      <c r="J379" s="849"/>
      <c r="K379" s="837">
        <v>0</v>
      </c>
      <c r="L379" s="849">
        <v>1</v>
      </c>
      <c r="M379" s="850">
        <v>103.67</v>
      </c>
    </row>
    <row r="380" spans="1:13" ht="14.4" customHeight="1" x14ac:dyDescent="0.3">
      <c r="A380" s="831" t="s">
        <v>1493</v>
      </c>
      <c r="B380" s="832" t="s">
        <v>2902</v>
      </c>
      <c r="C380" s="832" t="s">
        <v>2323</v>
      </c>
      <c r="D380" s="832" t="s">
        <v>2122</v>
      </c>
      <c r="E380" s="832" t="s">
        <v>2324</v>
      </c>
      <c r="F380" s="849">
        <v>3</v>
      </c>
      <c r="G380" s="849">
        <v>220.35000000000002</v>
      </c>
      <c r="H380" s="837">
        <v>1</v>
      </c>
      <c r="I380" s="849"/>
      <c r="J380" s="849"/>
      <c r="K380" s="837">
        <v>0</v>
      </c>
      <c r="L380" s="849">
        <v>3</v>
      </c>
      <c r="M380" s="850">
        <v>220.35000000000002</v>
      </c>
    </row>
    <row r="381" spans="1:13" ht="14.4" customHeight="1" x14ac:dyDescent="0.3">
      <c r="A381" s="831" t="s">
        <v>1493</v>
      </c>
      <c r="B381" s="832" t="s">
        <v>1205</v>
      </c>
      <c r="C381" s="832" t="s">
        <v>2542</v>
      </c>
      <c r="D381" s="832" t="s">
        <v>747</v>
      </c>
      <c r="E381" s="832" t="s">
        <v>1215</v>
      </c>
      <c r="F381" s="849"/>
      <c r="G381" s="849"/>
      <c r="H381" s="837">
        <v>0</v>
      </c>
      <c r="I381" s="849">
        <v>1</v>
      </c>
      <c r="J381" s="849">
        <v>736.33</v>
      </c>
      <c r="K381" s="837">
        <v>1</v>
      </c>
      <c r="L381" s="849">
        <v>1</v>
      </c>
      <c r="M381" s="850">
        <v>736.33</v>
      </c>
    </row>
    <row r="382" spans="1:13" ht="14.4" customHeight="1" x14ac:dyDescent="0.3">
      <c r="A382" s="831" t="s">
        <v>1493</v>
      </c>
      <c r="B382" s="832" t="s">
        <v>1305</v>
      </c>
      <c r="C382" s="832" t="s">
        <v>1308</v>
      </c>
      <c r="D382" s="832" t="s">
        <v>1029</v>
      </c>
      <c r="E382" s="832" t="s">
        <v>1309</v>
      </c>
      <c r="F382" s="849"/>
      <c r="G382" s="849"/>
      <c r="H382" s="837">
        <v>0</v>
      </c>
      <c r="I382" s="849">
        <v>7</v>
      </c>
      <c r="J382" s="849">
        <v>1080.52</v>
      </c>
      <c r="K382" s="837">
        <v>1</v>
      </c>
      <c r="L382" s="849">
        <v>7</v>
      </c>
      <c r="M382" s="850">
        <v>1080.52</v>
      </c>
    </row>
    <row r="383" spans="1:13" ht="14.4" customHeight="1" x14ac:dyDescent="0.3">
      <c r="A383" s="831" t="s">
        <v>1493</v>
      </c>
      <c r="B383" s="832" t="s">
        <v>1305</v>
      </c>
      <c r="C383" s="832" t="s">
        <v>2226</v>
      </c>
      <c r="D383" s="832" t="s">
        <v>2227</v>
      </c>
      <c r="E383" s="832" t="s">
        <v>2228</v>
      </c>
      <c r="F383" s="849"/>
      <c r="G383" s="849"/>
      <c r="H383" s="837">
        <v>0</v>
      </c>
      <c r="I383" s="849">
        <v>2</v>
      </c>
      <c r="J383" s="849">
        <v>222.44</v>
      </c>
      <c r="K383" s="837">
        <v>1</v>
      </c>
      <c r="L383" s="849">
        <v>2</v>
      </c>
      <c r="M383" s="850">
        <v>222.44</v>
      </c>
    </row>
    <row r="384" spans="1:13" ht="14.4" customHeight="1" x14ac:dyDescent="0.3">
      <c r="A384" s="831" t="s">
        <v>1493</v>
      </c>
      <c r="B384" s="832" t="s">
        <v>1395</v>
      </c>
      <c r="C384" s="832" t="s">
        <v>1398</v>
      </c>
      <c r="D384" s="832" t="s">
        <v>665</v>
      </c>
      <c r="E384" s="832" t="s">
        <v>1399</v>
      </c>
      <c r="F384" s="849"/>
      <c r="G384" s="849"/>
      <c r="H384" s="837"/>
      <c r="I384" s="849">
        <v>3</v>
      </c>
      <c r="J384" s="849">
        <v>0</v>
      </c>
      <c r="K384" s="837"/>
      <c r="L384" s="849">
        <v>3</v>
      </c>
      <c r="M384" s="850">
        <v>0</v>
      </c>
    </row>
    <row r="385" spans="1:13" ht="14.4" customHeight="1" x14ac:dyDescent="0.3">
      <c r="A385" s="831" t="s">
        <v>1493</v>
      </c>
      <c r="B385" s="832" t="s">
        <v>1402</v>
      </c>
      <c r="C385" s="832" t="s">
        <v>2023</v>
      </c>
      <c r="D385" s="832" t="s">
        <v>640</v>
      </c>
      <c r="E385" s="832" t="s">
        <v>1407</v>
      </c>
      <c r="F385" s="849">
        <v>3</v>
      </c>
      <c r="G385" s="849">
        <v>389.25</v>
      </c>
      <c r="H385" s="837">
        <v>1</v>
      </c>
      <c r="I385" s="849"/>
      <c r="J385" s="849"/>
      <c r="K385" s="837">
        <v>0</v>
      </c>
      <c r="L385" s="849">
        <v>3</v>
      </c>
      <c r="M385" s="850">
        <v>389.25</v>
      </c>
    </row>
    <row r="386" spans="1:13" ht="14.4" customHeight="1" x14ac:dyDescent="0.3">
      <c r="A386" s="831" t="s">
        <v>1493</v>
      </c>
      <c r="B386" s="832" t="s">
        <v>1402</v>
      </c>
      <c r="C386" s="832" t="s">
        <v>1528</v>
      </c>
      <c r="D386" s="832" t="s">
        <v>1526</v>
      </c>
      <c r="E386" s="832" t="s">
        <v>1407</v>
      </c>
      <c r="F386" s="849"/>
      <c r="G386" s="849"/>
      <c r="H386" s="837">
        <v>0</v>
      </c>
      <c r="I386" s="849">
        <v>15</v>
      </c>
      <c r="J386" s="849">
        <v>1946.25</v>
      </c>
      <c r="K386" s="837">
        <v>1</v>
      </c>
      <c r="L386" s="849">
        <v>15</v>
      </c>
      <c r="M386" s="850">
        <v>1946.25</v>
      </c>
    </row>
    <row r="387" spans="1:13" ht="14.4" customHeight="1" x14ac:dyDescent="0.3">
      <c r="A387" s="831" t="s">
        <v>1493</v>
      </c>
      <c r="B387" s="832" t="s">
        <v>1412</v>
      </c>
      <c r="C387" s="832" t="s">
        <v>1413</v>
      </c>
      <c r="D387" s="832" t="s">
        <v>1414</v>
      </c>
      <c r="E387" s="832" t="s">
        <v>1415</v>
      </c>
      <c r="F387" s="849"/>
      <c r="G387" s="849"/>
      <c r="H387" s="837">
        <v>0</v>
      </c>
      <c r="I387" s="849">
        <v>3</v>
      </c>
      <c r="J387" s="849">
        <v>423.75</v>
      </c>
      <c r="K387" s="837">
        <v>1</v>
      </c>
      <c r="L387" s="849">
        <v>3</v>
      </c>
      <c r="M387" s="850">
        <v>423.75</v>
      </c>
    </row>
    <row r="388" spans="1:13" ht="14.4" customHeight="1" x14ac:dyDescent="0.3">
      <c r="A388" s="831" t="s">
        <v>1493</v>
      </c>
      <c r="B388" s="832" t="s">
        <v>2916</v>
      </c>
      <c r="C388" s="832" t="s">
        <v>2314</v>
      </c>
      <c r="D388" s="832" t="s">
        <v>2315</v>
      </c>
      <c r="E388" s="832" t="s">
        <v>2316</v>
      </c>
      <c r="F388" s="849"/>
      <c r="G388" s="849"/>
      <c r="H388" s="837">
        <v>0</v>
      </c>
      <c r="I388" s="849">
        <v>1</v>
      </c>
      <c r="J388" s="849">
        <v>120.15</v>
      </c>
      <c r="K388" s="837">
        <v>1</v>
      </c>
      <c r="L388" s="849">
        <v>1</v>
      </c>
      <c r="M388" s="850">
        <v>120.15</v>
      </c>
    </row>
    <row r="389" spans="1:13" ht="14.4" customHeight="1" x14ac:dyDescent="0.3">
      <c r="A389" s="831" t="s">
        <v>1493</v>
      </c>
      <c r="B389" s="832" t="s">
        <v>1436</v>
      </c>
      <c r="C389" s="832" t="s">
        <v>1437</v>
      </c>
      <c r="D389" s="832" t="s">
        <v>739</v>
      </c>
      <c r="E389" s="832" t="s">
        <v>1438</v>
      </c>
      <c r="F389" s="849"/>
      <c r="G389" s="849"/>
      <c r="H389" s="837">
        <v>0</v>
      </c>
      <c r="I389" s="849">
        <v>1</v>
      </c>
      <c r="J389" s="849">
        <v>58.77</v>
      </c>
      <c r="K389" s="837">
        <v>1</v>
      </c>
      <c r="L389" s="849">
        <v>1</v>
      </c>
      <c r="M389" s="850">
        <v>58.77</v>
      </c>
    </row>
    <row r="390" spans="1:13" ht="14.4" customHeight="1" x14ac:dyDescent="0.3">
      <c r="A390" s="831" t="s">
        <v>1493</v>
      </c>
      <c r="B390" s="832" t="s">
        <v>1338</v>
      </c>
      <c r="C390" s="832" t="s">
        <v>1342</v>
      </c>
      <c r="D390" s="832" t="s">
        <v>1093</v>
      </c>
      <c r="E390" s="832" t="s">
        <v>1343</v>
      </c>
      <c r="F390" s="849"/>
      <c r="G390" s="849"/>
      <c r="H390" s="837">
        <v>0</v>
      </c>
      <c r="I390" s="849">
        <v>1</v>
      </c>
      <c r="J390" s="849">
        <v>2333.6999999999998</v>
      </c>
      <c r="K390" s="837">
        <v>1</v>
      </c>
      <c r="L390" s="849">
        <v>1</v>
      </c>
      <c r="M390" s="850">
        <v>2333.6999999999998</v>
      </c>
    </row>
    <row r="391" spans="1:13" ht="14.4" customHeight="1" x14ac:dyDescent="0.3">
      <c r="A391" s="831" t="s">
        <v>1493</v>
      </c>
      <c r="B391" s="832" t="s">
        <v>1195</v>
      </c>
      <c r="C391" s="832" t="s">
        <v>1196</v>
      </c>
      <c r="D391" s="832" t="s">
        <v>1197</v>
      </c>
      <c r="E391" s="832" t="s">
        <v>1198</v>
      </c>
      <c r="F391" s="849"/>
      <c r="G391" s="849"/>
      <c r="H391" s="837">
        <v>0</v>
      </c>
      <c r="I391" s="849">
        <v>1</v>
      </c>
      <c r="J391" s="849">
        <v>414.07</v>
      </c>
      <c r="K391" s="837">
        <v>1</v>
      </c>
      <c r="L391" s="849">
        <v>1</v>
      </c>
      <c r="M391" s="850">
        <v>414.07</v>
      </c>
    </row>
    <row r="392" spans="1:13" ht="14.4" customHeight="1" x14ac:dyDescent="0.3">
      <c r="A392" s="831" t="s">
        <v>1494</v>
      </c>
      <c r="B392" s="832" t="s">
        <v>1189</v>
      </c>
      <c r="C392" s="832" t="s">
        <v>2331</v>
      </c>
      <c r="D392" s="832" t="s">
        <v>1193</v>
      </c>
      <c r="E392" s="832" t="s">
        <v>2332</v>
      </c>
      <c r="F392" s="849"/>
      <c r="G392" s="849"/>
      <c r="H392" s="837">
        <v>0</v>
      </c>
      <c r="I392" s="849">
        <v>1</v>
      </c>
      <c r="J392" s="849">
        <v>57.6</v>
      </c>
      <c r="K392" s="837">
        <v>1</v>
      </c>
      <c r="L392" s="849">
        <v>1</v>
      </c>
      <c r="M392" s="850">
        <v>57.6</v>
      </c>
    </row>
    <row r="393" spans="1:13" ht="14.4" customHeight="1" x14ac:dyDescent="0.3">
      <c r="A393" s="831" t="s">
        <v>1494</v>
      </c>
      <c r="B393" s="832" t="s">
        <v>2913</v>
      </c>
      <c r="C393" s="832" t="s">
        <v>2657</v>
      </c>
      <c r="D393" s="832" t="s">
        <v>2658</v>
      </c>
      <c r="E393" s="832" t="s">
        <v>2659</v>
      </c>
      <c r="F393" s="849">
        <v>1</v>
      </c>
      <c r="G393" s="849">
        <v>207.32</v>
      </c>
      <c r="H393" s="837">
        <v>1</v>
      </c>
      <c r="I393" s="849"/>
      <c r="J393" s="849"/>
      <c r="K393" s="837">
        <v>0</v>
      </c>
      <c r="L393" s="849">
        <v>1</v>
      </c>
      <c r="M393" s="850">
        <v>207.32</v>
      </c>
    </row>
    <row r="394" spans="1:13" ht="14.4" customHeight="1" x14ac:dyDescent="0.3">
      <c r="A394" s="831" t="s">
        <v>1494</v>
      </c>
      <c r="B394" s="832" t="s">
        <v>1199</v>
      </c>
      <c r="C394" s="832" t="s">
        <v>2740</v>
      </c>
      <c r="D394" s="832" t="s">
        <v>711</v>
      </c>
      <c r="E394" s="832" t="s">
        <v>2741</v>
      </c>
      <c r="F394" s="849"/>
      <c r="G394" s="849"/>
      <c r="H394" s="837"/>
      <c r="I394" s="849">
        <v>1</v>
      </c>
      <c r="J394" s="849">
        <v>0</v>
      </c>
      <c r="K394" s="837"/>
      <c r="L394" s="849">
        <v>1</v>
      </c>
      <c r="M394" s="850">
        <v>0</v>
      </c>
    </row>
    <row r="395" spans="1:13" ht="14.4" customHeight="1" x14ac:dyDescent="0.3">
      <c r="A395" s="831" t="s">
        <v>1494</v>
      </c>
      <c r="B395" s="832" t="s">
        <v>1247</v>
      </c>
      <c r="C395" s="832" t="s">
        <v>1248</v>
      </c>
      <c r="D395" s="832" t="s">
        <v>1249</v>
      </c>
      <c r="E395" s="832" t="s">
        <v>1250</v>
      </c>
      <c r="F395" s="849"/>
      <c r="G395" s="849"/>
      <c r="H395" s="837">
        <v>0</v>
      </c>
      <c r="I395" s="849">
        <v>1</v>
      </c>
      <c r="J395" s="849">
        <v>218.62</v>
      </c>
      <c r="K395" s="837">
        <v>1</v>
      </c>
      <c r="L395" s="849">
        <v>1</v>
      </c>
      <c r="M395" s="850">
        <v>218.62</v>
      </c>
    </row>
    <row r="396" spans="1:13" ht="14.4" customHeight="1" x14ac:dyDescent="0.3">
      <c r="A396" s="831" t="s">
        <v>1494</v>
      </c>
      <c r="B396" s="832" t="s">
        <v>1305</v>
      </c>
      <c r="C396" s="832" t="s">
        <v>1308</v>
      </c>
      <c r="D396" s="832" t="s">
        <v>1029</v>
      </c>
      <c r="E396" s="832" t="s">
        <v>1309</v>
      </c>
      <c r="F396" s="849"/>
      <c r="G396" s="849"/>
      <c r="H396" s="837">
        <v>0</v>
      </c>
      <c r="I396" s="849">
        <v>25</v>
      </c>
      <c r="J396" s="849">
        <v>3859.0000000000005</v>
      </c>
      <c r="K396" s="837">
        <v>1</v>
      </c>
      <c r="L396" s="849">
        <v>25</v>
      </c>
      <c r="M396" s="850">
        <v>3859.0000000000005</v>
      </c>
    </row>
    <row r="397" spans="1:13" ht="14.4" customHeight="1" x14ac:dyDescent="0.3">
      <c r="A397" s="831" t="s">
        <v>1494</v>
      </c>
      <c r="B397" s="832" t="s">
        <v>1305</v>
      </c>
      <c r="C397" s="832" t="s">
        <v>1721</v>
      </c>
      <c r="D397" s="832" t="s">
        <v>1722</v>
      </c>
      <c r="E397" s="832" t="s">
        <v>1723</v>
      </c>
      <c r="F397" s="849"/>
      <c r="G397" s="849"/>
      <c r="H397" s="837">
        <v>0</v>
      </c>
      <c r="I397" s="849">
        <v>2</v>
      </c>
      <c r="J397" s="849">
        <v>299.04000000000002</v>
      </c>
      <c r="K397" s="837">
        <v>1</v>
      </c>
      <c r="L397" s="849">
        <v>2</v>
      </c>
      <c r="M397" s="850">
        <v>299.04000000000002</v>
      </c>
    </row>
    <row r="398" spans="1:13" ht="14.4" customHeight="1" x14ac:dyDescent="0.3">
      <c r="A398" s="831" t="s">
        <v>1494</v>
      </c>
      <c r="B398" s="832" t="s">
        <v>1305</v>
      </c>
      <c r="C398" s="832" t="s">
        <v>1724</v>
      </c>
      <c r="D398" s="832" t="s">
        <v>1725</v>
      </c>
      <c r="E398" s="832" t="s">
        <v>1726</v>
      </c>
      <c r="F398" s="849"/>
      <c r="G398" s="849"/>
      <c r="H398" s="837">
        <v>0</v>
      </c>
      <c r="I398" s="849">
        <v>7</v>
      </c>
      <c r="J398" s="849">
        <v>530.11</v>
      </c>
      <c r="K398" s="837">
        <v>1</v>
      </c>
      <c r="L398" s="849">
        <v>7</v>
      </c>
      <c r="M398" s="850">
        <v>530.11</v>
      </c>
    </row>
    <row r="399" spans="1:13" ht="14.4" customHeight="1" x14ac:dyDescent="0.3">
      <c r="A399" s="831" t="s">
        <v>1494</v>
      </c>
      <c r="B399" s="832" t="s">
        <v>1314</v>
      </c>
      <c r="C399" s="832" t="s">
        <v>1551</v>
      </c>
      <c r="D399" s="832" t="s">
        <v>1552</v>
      </c>
      <c r="E399" s="832" t="s">
        <v>1044</v>
      </c>
      <c r="F399" s="849">
        <v>6</v>
      </c>
      <c r="G399" s="849">
        <v>1023.1200000000001</v>
      </c>
      <c r="H399" s="837">
        <v>1</v>
      </c>
      <c r="I399" s="849"/>
      <c r="J399" s="849"/>
      <c r="K399" s="837">
        <v>0</v>
      </c>
      <c r="L399" s="849">
        <v>6</v>
      </c>
      <c r="M399" s="850">
        <v>1023.1200000000001</v>
      </c>
    </row>
    <row r="400" spans="1:13" ht="14.4" customHeight="1" x14ac:dyDescent="0.3">
      <c r="A400" s="831" t="s">
        <v>1494</v>
      </c>
      <c r="B400" s="832" t="s">
        <v>1314</v>
      </c>
      <c r="C400" s="832" t="s">
        <v>2162</v>
      </c>
      <c r="D400" s="832" t="s">
        <v>1552</v>
      </c>
      <c r="E400" s="832" t="s">
        <v>1646</v>
      </c>
      <c r="F400" s="849">
        <v>1</v>
      </c>
      <c r="G400" s="849">
        <v>238.72</v>
      </c>
      <c r="H400" s="837">
        <v>1</v>
      </c>
      <c r="I400" s="849"/>
      <c r="J400" s="849"/>
      <c r="K400" s="837">
        <v>0</v>
      </c>
      <c r="L400" s="849">
        <v>1</v>
      </c>
      <c r="M400" s="850">
        <v>238.72</v>
      </c>
    </row>
    <row r="401" spans="1:13" ht="14.4" customHeight="1" x14ac:dyDescent="0.3">
      <c r="A401" s="831" t="s">
        <v>1494</v>
      </c>
      <c r="B401" s="832" t="s">
        <v>1314</v>
      </c>
      <c r="C401" s="832" t="s">
        <v>1315</v>
      </c>
      <c r="D401" s="832" t="s">
        <v>1316</v>
      </c>
      <c r="E401" s="832" t="s">
        <v>1044</v>
      </c>
      <c r="F401" s="849"/>
      <c r="G401" s="849"/>
      <c r="H401" s="837">
        <v>0</v>
      </c>
      <c r="I401" s="849">
        <v>1</v>
      </c>
      <c r="J401" s="849">
        <v>170.52</v>
      </c>
      <c r="K401" s="837">
        <v>1</v>
      </c>
      <c r="L401" s="849">
        <v>1</v>
      </c>
      <c r="M401" s="850">
        <v>170.52</v>
      </c>
    </row>
    <row r="402" spans="1:13" ht="14.4" customHeight="1" x14ac:dyDescent="0.3">
      <c r="A402" s="831" t="s">
        <v>1494</v>
      </c>
      <c r="B402" s="832" t="s">
        <v>2896</v>
      </c>
      <c r="C402" s="832" t="s">
        <v>1645</v>
      </c>
      <c r="D402" s="832" t="s">
        <v>1065</v>
      </c>
      <c r="E402" s="832" t="s">
        <v>1646</v>
      </c>
      <c r="F402" s="849">
        <v>1</v>
      </c>
      <c r="G402" s="849">
        <v>98.75</v>
      </c>
      <c r="H402" s="837">
        <v>1</v>
      </c>
      <c r="I402" s="849"/>
      <c r="J402" s="849"/>
      <c r="K402" s="837">
        <v>0</v>
      </c>
      <c r="L402" s="849">
        <v>1</v>
      </c>
      <c r="M402" s="850">
        <v>98.75</v>
      </c>
    </row>
    <row r="403" spans="1:13" ht="14.4" customHeight="1" x14ac:dyDescent="0.3">
      <c r="A403" s="831" t="s">
        <v>1494</v>
      </c>
      <c r="B403" s="832" t="s">
        <v>1358</v>
      </c>
      <c r="C403" s="832" t="s">
        <v>1359</v>
      </c>
      <c r="D403" s="832" t="s">
        <v>881</v>
      </c>
      <c r="E403" s="832" t="s">
        <v>1360</v>
      </c>
      <c r="F403" s="849"/>
      <c r="G403" s="849"/>
      <c r="H403" s="837"/>
      <c r="I403" s="849">
        <v>1</v>
      </c>
      <c r="J403" s="849">
        <v>0</v>
      </c>
      <c r="K403" s="837"/>
      <c r="L403" s="849">
        <v>1</v>
      </c>
      <c r="M403" s="850">
        <v>0</v>
      </c>
    </row>
    <row r="404" spans="1:13" ht="14.4" customHeight="1" x14ac:dyDescent="0.3">
      <c r="A404" s="831" t="s">
        <v>1494</v>
      </c>
      <c r="B404" s="832" t="s">
        <v>1380</v>
      </c>
      <c r="C404" s="832" t="s">
        <v>1381</v>
      </c>
      <c r="D404" s="832" t="s">
        <v>1000</v>
      </c>
      <c r="E404" s="832" t="s">
        <v>1382</v>
      </c>
      <c r="F404" s="849"/>
      <c r="G404" s="849"/>
      <c r="H404" s="837"/>
      <c r="I404" s="849">
        <v>1</v>
      </c>
      <c r="J404" s="849">
        <v>0</v>
      </c>
      <c r="K404" s="837"/>
      <c r="L404" s="849">
        <v>1</v>
      </c>
      <c r="M404" s="850">
        <v>0</v>
      </c>
    </row>
    <row r="405" spans="1:13" ht="14.4" customHeight="1" x14ac:dyDescent="0.3">
      <c r="A405" s="831" t="s">
        <v>1494</v>
      </c>
      <c r="B405" s="832" t="s">
        <v>1380</v>
      </c>
      <c r="C405" s="832" t="s">
        <v>2395</v>
      </c>
      <c r="D405" s="832" t="s">
        <v>2396</v>
      </c>
      <c r="E405" s="832" t="s">
        <v>1561</v>
      </c>
      <c r="F405" s="849">
        <v>1</v>
      </c>
      <c r="G405" s="849">
        <v>0</v>
      </c>
      <c r="H405" s="837"/>
      <c r="I405" s="849"/>
      <c r="J405" s="849"/>
      <c r="K405" s="837"/>
      <c r="L405" s="849">
        <v>1</v>
      </c>
      <c r="M405" s="850">
        <v>0</v>
      </c>
    </row>
    <row r="406" spans="1:13" ht="14.4" customHeight="1" x14ac:dyDescent="0.3">
      <c r="A406" s="831" t="s">
        <v>1494</v>
      </c>
      <c r="B406" s="832" t="s">
        <v>1385</v>
      </c>
      <c r="C406" s="832" t="s">
        <v>2791</v>
      </c>
      <c r="D406" s="832" t="s">
        <v>2792</v>
      </c>
      <c r="E406" s="832" t="s">
        <v>2793</v>
      </c>
      <c r="F406" s="849">
        <v>1</v>
      </c>
      <c r="G406" s="849">
        <v>246.39</v>
      </c>
      <c r="H406" s="837">
        <v>1</v>
      </c>
      <c r="I406" s="849"/>
      <c r="J406" s="849"/>
      <c r="K406" s="837">
        <v>0</v>
      </c>
      <c r="L406" s="849">
        <v>1</v>
      </c>
      <c r="M406" s="850">
        <v>246.39</v>
      </c>
    </row>
    <row r="407" spans="1:13" ht="14.4" customHeight="1" x14ac:dyDescent="0.3">
      <c r="A407" s="831" t="s">
        <v>1494</v>
      </c>
      <c r="B407" s="832" t="s">
        <v>1395</v>
      </c>
      <c r="C407" s="832" t="s">
        <v>1396</v>
      </c>
      <c r="D407" s="832" t="s">
        <v>668</v>
      </c>
      <c r="E407" s="832" t="s">
        <v>1397</v>
      </c>
      <c r="F407" s="849"/>
      <c r="G407" s="849"/>
      <c r="H407" s="837"/>
      <c r="I407" s="849">
        <v>3</v>
      </c>
      <c r="J407" s="849">
        <v>0</v>
      </c>
      <c r="K407" s="837"/>
      <c r="L407" s="849">
        <v>3</v>
      </c>
      <c r="M407" s="850">
        <v>0</v>
      </c>
    </row>
    <row r="408" spans="1:13" ht="14.4" customHeight="1" x14ac:dyDescent="0.3">
      <c r="A408" s="831" t="s">
        <v>1494</v>
      </c>
      <c r="B408" s="832" t="s">
        <v>1395</v>
      </c>
      <c r="C408" s="832" t="s">
        <v>1398</v>
      </c>
      <c r="D408" s="832" t="s">
        <v>665</v>
      </c>
      <c r="E408" s="832" t="s">
        <v>1399</v>
      </c>
      <c r="F408" s="849"/>
      <c r="G408" s="849"/>
      <c r="H408" s="837"/>
      <c r="I408" s="849">
        <v>2</v>
      </c>
      <c r="J408" s="849">
        <v>0</v>
      </c>
      <c r="K408" s="837"/>
      <c r="L408" s="849">
        <v>2</v>
      </c>
      <c r="M408" s="850">
        <v>0</v>
      </c>
    </row>
    <row r="409" spans="1:13" ht="14.4" customHeight="1" x14ac:dyDescent="0.3">
      <c r="A409" s="831" t="s">
        <v>1494</v>
      </c>
      <c r="B409" s="832" t="s">
        <v>1395</v>
      </c>
      <c r="C409" s="832" t="s">
        <v>1400</v>
      </c>
      <c r="D409" s="832" t="s">
        <v>665</v>
      </c>
      <c r="E409" s="832" t="s">
        <v>1401</v>
      </c>
      <c r="F409" s="849"/>
      <c r="G409" s="849"/>
      <c r="H409" s="837"/>
      <c r="I409" s="849">
        <v>3</v>
      </c>
      <c r="J409" s="849">
        <v>0</v>
      </c>
      <c r="K409" s="837"/>
      <c r="L409" s="849">
        <v>3</v>
      </c>
      <c r="M409" s="850">
        <v>0</v>
      </c>
    </row>
    <row r="410" spans="1:13" ht="14.4" customHeight="1" x14ac:dyDescent="0.3">
      <c r="A410" s="831" t="s">
        <v>1494</v>
      </c>
      <c r="B410" s="832" t="s">
        <v>1402</v>
      </c>
      <c r="C410" s="832" t="s">
        <v>2021</v>
      </c>
      <c r="D410" s="832" t="s">
        <v>1530</v>
      </c>
      <c r="E410" s="832" t="s">
        <v>1405</v>
      </c>
      <c r="F410" s="849">
        <v>1</v>
      </c>
      <c r="G410" s="849">
        <v>155.69999999999999</v>
      </c>
      <c r="H410" s="837">
        <v>1</v>
      </c>
      <c r="I410" s="849"/>
      <c r="J410" s="849"/>
      <c r="K410" s="837">
        <v>0</v>
      </c>
      <c r="L410" s="849">
        <v>1</v>
      </c>
      <c r="M410" s="850">
        <v>155.69999999999999</v>
      </c>
    </row>
    <row r="411" spans="1:13" ht="14.4" customHeight="1" x14ac:dyDescent="0.3">
      <c r="A411" s="831" t="s">
        <v>1494</v>
      </c>
      <c r="B411" s="832" t="s">
        <v>1402</v>
      </c>
      <c r="C411" s="832" t="s">
        <v>1525</v>
      </c>
      <c r="D411" s="832" t="s">
        <v>1526</v>
      </c>
      <c r="E411" s="832" t="s">
        <v>1527</v>
      </c>
      <c r="F411" s="849"/>
      <c r="G411" s="849"/>
      <c r="H411" s="837">
        <v>0</v>
      </c>
      <c r="I411" s="849">
        <v>18</v>
      </c>
      <c r="J411" s="849">
        <v>1868.3999999999999</v>
      </c>
      <c r="K411" s="837">
        <v>1</v>
      </c>
      <c r="L411" s="849">
        <v>18</v>
      </c>
      <c r="M411" s="850">
        <v>1868.3999999999999</v>
      </c>
    </row>
    <row r="412" spans="1:13" ht="14.4" customHeight="1" x14ac:dyDescent="0.3">
      <c r="A412" s="831" t="s">
        <v>1494</v>
      </c>
      <c r="B412" s="832" t="s">
        <v>1402</v>
      </c>
      <c r="C412" s="832" t="s">
        <v>1528</v>
      </c>
      <c r="D412" s="832" t="s">
        <v>1526</v>
      </c>
      <c r="E412" s="832" t="s">
        <v>1407</v>
      </c>
      <c r="F412" s="849"/>
      <c r="G412" s="849"/>
      <c r="H412" s="837">
        <v>0</v>
      </c>
      <c r="I412" s="849">
        <v>14</v>
      </c>
      <c r="J412" s="849">
        <v>1816.5</v>
      </c>
      <c r="K412" s="837">
        <v>1</v>
      </c>
      <c r="L412" s="849">
        <v>14</v>
      </c>
      <c r="M412" s="850">
        <v>1816.5</v>
      </c>
    </row>
    <row r="413" spans="1:13" ht="14.4" customHeight="1" x14ac:dyDescent="0.3">
      <c r="A413" s="831" t="s">
        <v>1494</v>
      </c>
      <c r="B413" s="832" t="s">
        <v>2917</v>
      </c>
      <c r="C413" s="832" t="s">
        <v>2346</v>
      </c>
      <c r="D413" s="832" t="s">
        <v>2347</v>
      </c>
      <c r="E413" s="832" t="s">
        <v>2348</v>
      </c>
      <c r="F413" s="849"/>
      <c r="G413" s="849"/>
      <c r="H413" s="837">
        <v>0</v>
      </c>
      <c r="I413" s="849">
        <v>1</v>
      </c>
      <c r="J413" s="849">
        <v>201.79</v>
      </c>
      <c r="K413" s="837">
        <v>1</v>
      </c>
      <c r="L413" s="849">
        <v>1</v>
      </c>
      <c r="M413" s="850">
        <v>201.79</v>
      </c>
    </row>
    <row r="414" spans="1:13" ht="14.4" customHeight="1" x14ac:dyDescent="0.3">
      <c r="A414" s="831" t="s">
        <v>1494</v>
      </c>
      <c r="B414" s="832" t="s">
        <v>1412</v>
      </c>
      <c r="C414" s="832" t="s">
        <v>1924</v>
      </c>
      <c r="D414" s="832" t="s">
        <v>1925</v>
      </c>
      <c r="E414" s="832" t="s">
        <v>1926</v>
      </c>
      <c r="F414" s="849">
        <v>2</v>
      </c>
      <c r="G414" s="849">
        <v>282.5</v>
      </c>
      <c r="H414" s="837">
        <v>1</v>
      </c>
      <c r="I414" s="849"/>
      <c r="J414" s="849"/>
      <c r="K414" s="837">
        <v>0</v>
      </c>
      <c r="L414" s="849">
        <v>2</v>
      </c>
      <c r="M414" s="850">
        <v>282.5</v>
      </c>
    </row>
    <row r="415" spans="1:13" ht="14.4" customHeight="1" x14ac:dyDescent="0.3">
      <c r="A415" s="831" t="s">
        <v>1494</v>
      </c>
      <c r="B415" s="832" t="s">
        <v>1412</v>
      </c>
      <c r="C415" s="832" t="s">
        <v>1413</v>
      </c>
      <c r="D415" s="832" t="s">
        <v>1414</v>
      </c>
      <c r="E415" s="832" t="s">
        <v>1415</v>
      </c>
      <c r="F415" s="849"/>
      <c r="G415" s="849"/>
      <c r="H415" s="837">
        <v>0</v>
      </c>
      <c r="I415" s="849">
        <v>155</v>
      </c>
      <c r="J415" s="849">
        <v>21893.75</v>
      </c>
      <c r="K415" s="837">
        <v>1</v>
      </c>
      <c r="L415" s="849">
        <v>155</v>
      </c>
      <c r="M415" s="850">
        <v>21893.75</v>
      </c>
    </row>
    <row r="416" spans="1:13" ht="14.4" customHeight="1" x14ac:dyDescent="0.3">
      <c r="A416" s="831" t="s">
        <v>1494</v>
      </c>
      <c r="B416" s="832" t="s">
        <v>1412</v>
      </c>
      <c r="C416" s="832" t="s">
        <v>2276</v>
      </c>
      <c r="D416" s="832" t="s">
        <v>2277</v>
      </c>
      <c r="E416" s="832" t="s">
        <v>1926</v>
      </c>
      <c r="F416" s="849">
        <v>14</v>
      </c>
      <c r="G416" s="849">
        <v>1977.5</v>
      </c>
      <c r="H416" s="837">
        <v>1</v>
      </c>
      <c r="I416" s="849"/>
      <c r="J416" s="849"/>
      <c r="K416" s="837">
        <v>0</v>
      </c>
      <c r="L416" s="849">
        <v>14</v>
      </c>
      <c r="M416" s="850">
        <v>1977.5</v>
      </c>
    </row>
    <row r="417" spans="1:13" ht="14.4" customHeight="1" x14ac:dyDescent="0.3">
      <c r="A417" s="831" t="s">
        <v>1494</v>
      </c>
      <c r="B417" s="832" t="s">
        <v>2916</v>
      </c>
      <c r="C417" s="832" t="s">
        <v>2733</v>
      </c>
      <c r="D417" s="832" t="s">
        <v>2734</v>
      </c>
      <c r="E417" s="832" t="s">
        <v>2735</v>
      </c>
      <c r="F417" s="849"/>
      <c r="G417" s="849"/>
      <c r="H417" s="837">
        <v>0</v>
      </c>
      <c r="I417" s="849">
        <v>2</v>
      </c>
      <c r="J417" s="849">
        <v>213.5</v>
      </c>
      <c r="K417" s="837">
        <v>1</v>
      </c>
      <c r="L417" s="849">
        <v>2</v>
      </c>
      <c r="M417" s="850">
        <v>213.5</v>
      </c>
    </row>
    <row r="418" spans="1:13" ht="14.4" customHeight="1" x14ac:dyDescent="0.3">
      <c r="A418" s="831" t="s">
        <v>1494</v>
      </c>
      <c r="B418" s="832" t="s">
        <v>1423</v>
      </c>
      <c r="C418" s="832" t="s">
        <v>1428</v>
      </c>
      <c r="D418" s="832" t="s">
        <v>996</v>
      </c>
      <c r="E418" s="832" t="s">
        <v>1429</v>
      </c>
      <c r="F418" s="849"/>
      <c r="G418" s="849"/>
      <c r="H418" s="837">
        <v>0</v>
      </c>
      <c r="I418" s="849">
        <v>1</v>
      </c>
      <c r="J418" s="849">
        <v>176.32</v>
      </c>
      <c r="K418" s="837">
        <v>1</v>
      </c>
      <c r="L418" s="849">
        <v>1</v>
      </c>
      <c r="M418" s="850">
        <v>176.32</v>
      </c>
    </row>
    <row r="419" spans="1:13" ht="14.4" customHeight="1" x14ac:dyDescent="0.3">
      <c r="A419" s="831" t="s">
        <v>1494</v>
      </c>
      <c r="B419" s="832" t="s">
        <v>1430</v>
      </c>
      <c r="C419" s="832" t="s">
        <v>2373</v>
      </c>
      <c r="D419" s="832" t="s">
        <v>1912</v>
      </c>
      <c r="E419" s="832" t="s">
        <v>2374</v>
      </c>
      <c r="F419" s="849">
        <v>1</v>
      </c>
      <c r="G419" s="849">
        <v>0</v>
      </c>
      <c r="H419" s="837"/>
      <c r="I419" s="849"/>
      <c r="J419" s="849"/>
      <c r="K419" s="837"/>
      <c r="L419" s="849">
        <v>1</v>
      </c>
      <c r="M419" s="850">
        <v>0</v>
      </c>
    </row>
    <row r="420" spans="1:13" ht="14.4" customHeight="1" x14ac:dyDescent="0.3">
      <c r="A420" s="831" t="s">
        <v>1494</v>
      </c>
      <c r="B420" s="832" t="s">
        <v>2898</v>
      </c>
      <c r="C420" s="832" t="s">
        <v>1574</v>
      </c>
      <c r="D420" s="832" t="s">
        <v>1575</v>
      </c>
      <c r="E420" s="832" t="s">
        <v>1576</v>
      </c>
      <c r="F420" s="849"/>
      <c r="G420" s="849"/>
      <c r="H420" s="837">
        <v>0</v>
      </c>
      <c r="I420" s="849">
        <v>44</v>
      </c>
      <c r="J420" s="849">
        <v>861.96</v>
      </c>
      <c r="K420" s="837">
        <v>1</v>
      </c>
      <c r="L420" s="849">
        <v>44</v>
      </c>
      <c r="M420" s="850">
        <v>861.96</v>
      </c>
    </row>
    <row r="421" spans="1:13" ht="14.4" customHeight="1" x14ac:dyDescent="0.3">
      <c r="A421" s="831" t="s">
        <v>1494</v>
      </c>
      <c r="B421" s="832" t="s">
        <v>2898</v>
      </c>
      <c r="C421" s="832" t="s">
        <v>1577</v>
      </c>
      <c r="D421" s="832" t="s">
        <v>1575</v>
      </c>
      <c r="E421" s="832" t="s">
        <v>1244</v>
      </c>
      <c r="F421" s="849"/>
      <c r="G421" s="849"/>
      <c r="H421" s="837">
        <v>0</v>
      </c>
      <c r="I421" s="849">
        <v>4</v>
      </c>
      <c r="J421" s="849">
        <v>235.08</v>
      </c>
      <c r="K421" s="837">
        <v>1</v>
      </c>
      <c r="L421" s="849">
        <v>4</v>
      </c>
      <c r="M421" s="850">
        <v>235.08</v>
      </c>
    </row>
    <row r="422" spans="1:13" ht="14.4" customHeight="1" x14ac:dyDescent="0.3">
      <c r="A422" s="831" t="s">
        <v>1494</v>
      </c>
      <c r="B422" s="832" t="s">
        <v>2898</v>
      </c>
      <c r="C422" s="832" t="s">
        <v>1578</v>
      </c>
      <c r="D422" s="832" t="s">
        <v>1575</v>
      </c>
      <c r="E422" s="832" t="s">
        <v>1579</v>
      </c>
      <c r="F422" s="849"/>
      <c r="G422" s="849"/>
      <c r="H422" s="837">
        <v>0</v>
      </c>
      <c r="I422" s="849">
        <v>2</v>
      </c>
      <c r="J422" s="849">
        <v>195.92</v>
      </c>
      <c r="K422" s="837">
        <v>1</v>
      </c>
      <c r="L422" s="849">
        <v>2</v>
      </c>
      <c r="M422" s="850">
        <v>195.92</v>
      </c>
    </row>
    <row r="423" spans="1:13" ht="14.4" customHeight="1" x14ac:dyDescent="0.3">
      <c r="A423" s="831" t="s">
        <v>1494</v>
      </c>
      <c r="B423" s="832" t="s">
        <v>2898</v>
      </c>
      <c r="C423" s="832" t="s">
        <v>1580</v>
      </c>
      <c r="D423" s="832" t="s">
        <v>1575</v>
      </c>
      <c r="E423" s="832" t="s">
        <v>1581</v>
      </c>
      <c r="F423" s="849"/>
      <c r="G423" s="849"/>
      <c r="H423" s="837">
        <v>0</v>
      </c>
      <c r="I423" s="849">
        <v>8</v>
      </c>
      <c r="J423" s="849">
        <v>1410.5599999999997</v>
      </c>
      <c r="K423" s="837">
        <v>1</v>
      </c>
      <c r="L423" s="849">
        <v>8</v>
      </c>
      <c r="M423" s="850">
        <v>1410.5599999999997</v>
      </c>
    </row>
    <row r="424" spans="1:13" ht="14.4" customHeight="1" x14ac:dyDescent="0.3">
      <c r="A424" s="831" t="s">
        <v>1494</v>
      </c>
      <c r="B424" s="832" t="s">
        <v>2898</v>
      </c>
      <c r="C424" s="832" t="s">
        <v>2785</v>
      </c>
      <c r="D424" s="832" t="s">
        <v>1583</v>
      </c>
      <c r="E424" s="832" t="s">
        <v>1576</v>
      </c>
      <c r="F424" s="849">
        <v>1</v>
      </c>
      <c r="G424" s="849">
        <v>19.59</v>
      </c>
      <c r="H424" s="837">
        <v>1</v>
      </c>
      <c r="I424" s="849"/>
      <c r="J424" s="849"/>
      <c r="K424" s="837">
        <v>0</v>
      </c>
      <c r="L424" s="849">
        <v>1</v>
      </c>
      <c r="M424" s="850">
        <v>19.59</v>
      </c>
    </row>
    <row r="425" spans="1:13" ht="14.4" customHeight="1" x14ac:dyDescent="0.3">
      <c r="A425" s="831" t="s">
        <v>1494</v>
      </c>
      <c r="B425" s="832" t="s">
        <v>2898</v>
      </c>
      <c r="C425" s="832" t="s">
        <v>2035</v>
      </c>
      <c r="D425" s="832" t="s">
        <v>1583</v>
      </c>
      <c r="E425" s="832" t="s">
        <v>1581</v>
      </c>
      <c r="F425" s="849">
        <v>1</v>
      </c>
      <c r="G425" s="849">
        <v>176.32</v>
      </c>
      <c r="H425" s="837">
        <v>1</v>
      </c>
      <c r="I425" s="849"/>
      <c r="J425" s="849"/>
      <c r="K425" s="837">
        <v>0</v>
      </c>
      <c r="L425" s="849">
        <v>1</v>
      </c>
      <c r="M425" s="850">
        <v>176.32</v>
      </c>
    </row>
    <row r="426" spans="1:13" ht="14.4" customHeight="1" x14ac:dyDescent="0.3">
      <c r="A426" s="831" t="s">
        <v>1494</v>
      </c>
      <c r="B426" s="832" t="s">
        <v>2898</v>
      </c>
      <c r="C426" s="832" t="s">
        <v>2349</v>
      </c>
      <c r="D426" s="832" t="s">
        <v>1583</v>
      </c>
      <c r="E426" s="832" t="s">
        <v>2350</v>
      </c>
      <c r="F426" s="849">
        <v>9</v>
      </c>
      <c r="G426" s="849">
        <v>1586.88</v>
      </c>
      <c r="H426" s="837">
        <v>1</v>
      </c>
      <c r="I426" s="849"/>
      <c r="J426" s="849"/>
      <c r="K426" s="837">
        <v>0</v>
      </c>
      <c r="L426" s="849">
        <v>9</v>
      </c>
      <c r="M426" s="850">
        <v>1586.88</v>
      </c>
    </row>
    <row r="427" spans="1:13" ht="14.4" customHeight="1" x14ac:dyDescent="0.3">
      <c r="A427" s="831" t="s">
        <v>1494</v>
      </c>
      <c r="B427" s="832" t="s">
        <v>2898</v>
      </c>
      <c r="C427" s="832" t="s">
        <v>1750</v>
      </c>
      <c r="D427" s="832" t="s">
        <v>1583</v>
      </c>
      <c r="E427" s="832" t="s">
        <v>1751</v>
      </c>
      <c r="F427" s="849">
        <v>5</v>
      </c>
      <c r="G427" s="849">
        <v>587.75</v>
      </c>
      <c r="H427" s="837">
        <v>1</v>
      </c>
      <c r="I427" s="849"/>
      <c r="J427" s="849"/>
      <c r="K427" s="837">
        <v>0</v>
      </c>
      <c r="L427" s="849">
        <v>5</v>
      </c>
      <c r="M427" s="850">
        <v>587.75</v>
      </c>
    </row>
    <row r="428" spans="1:13" ht="14.4" customHeight="1" x14ac:dyDescent="0.3">
      <c r="A428" s="831" t="s">
        <v>1494</v>
      </c>
      <c r="B428" s="832" t="s">
        <v>2898</v>
      </c>
      <c r="C428" s="832" t="s">
        <v>2240</v>
      </c>
      <c r="D428" s="832" t="s">
        <v>2241</v>
      </c>
      <c r="E428" s="832" t="s">
        <v>2242</v>
      </c>
      <c r="F428" s="849">
        <v>1</v>
      </c>
      <c r="G428" s="849">
        <v>23.51</v>
      </c>
      <c r="H428" s="837">
        <v>1</v>
      </c>
      <c r="I428" s="849"/>
      <c r="J428" s="849"/>
      <c r="K428" s="837">
        <v>0</v>
      </c>
      <c r="L428" s="849">
        <v>1</v>
      </c>
      <c r="M428" s="850">
        <v>23.51</v>
      </c>
    </row>
    <row r="429" spans="1:13" ht="14.4" customHeight="1" x14ac:dyDescent="0.3">
      <c r="A429" s="831" t="s">
        <v>1494</v>
      </c>
      <c r="B429" s="832" t="s">
        <v>2898</v>
      </c>
      <c r="C429" s="832" t="s">
        <v>2351</v>
      </c>
      <c r="D429" s="832" t="s">
        <v>1583</v>
      </c>
      <c r="E429" s="832" t="s">
        <v>2352</v>
      </c>
      <c r="F429" s="849">
        <v>2</v>
      </c>
      <c r="G429" s="849">
        <v>117.54</v>
      </c>
      <c r="H429" s="837">
        <v>1</v>
      </c>
      <c r="I429" s="849"/>
      <c r="J429" s="849"/>
      <c r="K429" s="837">
        <v>0</v>
      </c>
      <c r="L429" s="849">
        <v>2</v>
      </c>
      <c r="M429" s="850">
        <v>117.54</v>
      </c>
    </row>
    <row r="430" spans="1:13" ht="14.4" customHeight="1" x14ac:dyDescent="0.3">
      <c r="A430" s="831" t="s">
        <v>1494</v>
      </c>
      <c r="B430" s="832" t="s">
        <v>2898</v>
      </c>
      <c r="C430" s="832" t="s">
        <v>2353</v>
      </c>
      <c r="D430" s="832" t="s">
        <v>2241</v>
      </c>
      <c r="E430" s="832" t="s">
        <v>2354</v>
      </c>
      <c r="F430" s="849">
        <v>1</v>
      </c>
      <c r="G430" s="849">
        <v>97.96</v>
      </c>
      <c r="H430" s="837">
        <v>1</v>
      </c>
      <c r="I430" s="849"/>
      <c r="J430" s="849"/>
      <c r="K430" s="837">
        <v>0</v>
      </c>
      <c r="L430" s="849">
        <v>1</v>
      </c>
      <c r="M430" s="850">
        <v>97.96</v>
      </c>
    </row>
    <row r="431" spans="1:13" ht="14.4" customHeight="1" x14ac:dyDescent="0.3">
      <c r="A431" s="831" t="s">
        <v>1494</v>
      </c>
      <c r="B431" s="832" t="s">
        <v>1195</v>
      </c>
      <c r="C431" s="832" t="s">
        <v>1196</v>
      </c>
      <c r="D431" s="832" t="s">
        <v>1197</v>
      </c>
      <c r="E431" s="832" t="s">
        <v>1198</v>
      </c>
      <c r="F431" s="849"/>
      <c r="G431" s="849"/>
      <c r="H431" s="837">
        <v>0</v>
      </c>
      <c r="I431" s="849">
        <v>1</v>
      </c>
      <c r="J431" s="849">
        <v>414.07</v>
      </c>
      <c r="K431" s="837">
        <v>1</v>
      </c>
      <c r="L431" s="849">
        <v>1</v>
      </c>
      <c r="M431" s="850">
        <v>414.07</v>
      </c>
    </row>
    <row r="432" spans="1:13" ht="14.4" customHeight="1" x14ac:dyDescent="0.3">
      <c r="A432" s="831" t="s">
        <v>1494</v>
      </c>
      <c r="B432" s="832" t="s">
        <v>2918</v>
      </c>
      <c r="C432" s="832" t="s">
        <v>2398</v>
      </c>
      <c r="D432" s="832" t="s">
        <v>2399</v>
      </c>
      <c r="E432" s="832" t="s">
        <v>2400</v>
      </c>
      <c r="F432" s="849">
        <v>1</v>
      </c>
      <c r="G432" s="849">
        <v>0</v>
      </c>
      <c r="H432" s="837"/>
      <c r="I432" s="849"/>
      <c r="J432" s="849"/>
      <c r="K432" s="837"/>
      <c r="L432" s="849">
        <v>1</v>
      </c>
      <c r="M432" s="850">
        <v>0</v>
      </c>
    </row>
    <row r="433" spans="1:13" ht="14.4" customHeight="1" x14ac:dyDescent="0.3">
      <c r="A433" s="831" t="s">
        <v>1495</v>
      </c>
      <c r="B433" s="832" t="s">
        <v>1305</v>
      </c>
      <c r="C433" s="832" t="s">
        <v>1308</v>
      </c>
      <c r="D433" s="832" t="s">
        <v>1029</v>
      </c>
      <c r="E433" s="832" t="s">
        <v>1309</v>
      </c>
      <c r="F433" s="849"/>
      <c r="G433" s="849"/>
      <c r="H433" s="837">
        <v>0</v>
      </c>
      <c r="I433" s="849">
        <v>38</v>
      </c>
      <c r="J433" s="849">
        <v>5865.6800000000012</v>
      </c>
      <c r="K433" s="837">
        <v>1</v>
      </c>
      <c r="L433" s="849">
        <v>38</v>
      </c>
      <c r="M433" s="850">
        <v>5865.6800000000012</v>
      </c>
    </row>
    <row r="434" spans="1:13" ht="14.4" customHeight="1" x14ac:dyDescent="0.3">
      <c r="A434" s="831" t="s">
        <v>1495</v>
      </c>
      <c r="B434" s="832" t="s">
        <v>1305</v>
      </c>
      <c r="C434" s="832" t="s">
        <v>1721</v>
      </c>
      <c r="D434" s="832" t="s">
        <v>1722</v>
      </c>
      <c r="E434" s="832" t="s">
        <v>1723</v>
      </c>
      <c r="F434" s="849"/>
      <c r="G434" s="849"/>
      <c r="H434" s="837">
        <v>0</v>
      </c>
      <c r="I434" s="849">
        <v>1</v>
      </c>
      <c r="J434" s="849">
        <v>149.52000000000001</v>
      </c>
      <c r="K434" s="837">
        <v>1</v>
      </c>
      <c r="L434" s="849">
        <v>1</v>
      </c>
      <c r="M434" s="850">
        <v>149.52000000000001</v>
      </c>
    </row>
    <row r="435" spans="1:13" ht="14.4" customHeight="1" x14ac:dyDescent="0.3">
      <c r="A435" s="831" t="s">
        <v>1495</v>
      </c>
      <c r="B435" s="832" t="s">
        <v>1305</v>
      </c>
      <c r="C435" s="832" t="s">
        <v>1724</v>
      </c>
      <c r="D435" s="832" t="s">
        <v>1725</v>
      </c>
      <c r="E435" s="832" t="s">
        <v>1726</v>
      </c>
      <c r="F435" s="849"/>
      <c r="G435" s="849"/>
      <c r="H435" s="837">
        <v>0</v>
      </c>
      <c r="I435" s="849">
        <v>5</v>
      </c>
      <c r="J435" s="849">
        <v>378.65</v>
      </c>
      <c r="K435" s="837">
        <v>1</v>
      </c>
      <c r="L435" s="849">
        <v>5</v>
      </c>
      <c r="M435" s="850">
        <v>378.65</v>
      </c>
    </row>
    <row r="436" spans="1:13" ht="14.4" customHeight="1" x14ac:dyDescent="0.3">
      <c r="A436" s="831" t="s">
        <v>1495</v>
      </c>
      <c r="B436" s="832" t="s">
        <v>1314</v>
      </c>
      <c r="C436" s="832" t="s">
        <v>1315</v>
      </c>
      <c r="D436" s="832" t="s">
        <v>1316</v>
      </c>
      <c r="E436" s="832" t="s">
        <v>1044</v>
      </c>
      <c r="F436" s="849"/>
      <c r="G436" s="849"/>
      <c r="H436" s="837">
        <v>0</v>
      </c>
      <c r="I436" s="849">
        <v>13</v>
      </c>
      <c r="J436" s="849">
        <v>2216.7600000000002</v>
      </c>
      <c r="K436" s="837">
        <v>1</v>
      </c>
      <c r="L436" s="849">
        <v>13</v>
      </c>
      <c r="M436" s="850">
        <v>2216.7600000000002</v>
      </c>
    </row>
    <row r="437" spans="1:13" ht="14.4" customHeight="1" x14ac:dyDescent="0.3">
      <c r="A437" s="831" t="s">
        <v>1495</v>
      </c>
      <c r="B437" s="832" t="s">
        <v>1314</v>
      </c>
      <c r="C437" s="832" t="s">
        <v>1874</v>
      </c>
      <c r="D437" s="832" t="s">
        <v>1316</v>
      </c>
      <c r="E437" s="832" t="s">
        <v>1875</v>
      </c>
      <c r="F437" s="849"/>
      <c r="G437" s="849"/>
      <c r="H437" s="837">
        <v>0</v>
      </c>
      <c r="I437" s="849">
        <v>2</v>
      </c>
      <c r="J437" s="849">
        <v>545.66</v>
      </c>
      <c r="K437" s="837">
        <v>1</v>
      </c>
      <c r="L437" s="849">
        <v>2</v>
      </c>
      <c r="M437" s="850">
        <v>545.66</v>
      </c>
    </row>
    <row r="438" spans="1:13" ht="14.4" customHeight="1" x14ac:dyDescent="0.3">
      <c r="A438" s="831" t="s">
        <v>1495</v>
      </c>
      <c r="B438" s="832" t="s">
        <v>2896</v>
      </c>
      <c r="C438" s="832" t="s">
        <v>1645</v>
      </c>
      <c r="D438" s="832" t="s">
        <v>1065</v>
      </c>
      <c r="E438" s="832" t="s">
        <v>1646</v>
      </c>
      <c r="F438" s="849">
        <v>9</v>
      </c>
      <c r="G438" s="849">
        <v>888.75</v>
      </c>
      <c r="H438" s="837">
        <v>1</v>
      </c>
      <c r="I438" s="849"/>
      <c r="J438" s="849"/>
      <c r="K438" s="837">
        <v>0</v>
      </c>
      <c r="L438" s="849">
        <v>9</v>
      </c>
      <c r="M438" s="850">
        <v>888.75</v>
      </c>
    </row>
    <row r="439" spans="1:13" ht="14.4" customHeight="1" x14ac:dyDescent="0.3">
      <c r="A439" s="831" t="s">
        <v>1495</v>
      </c>
      <c r="B439" s="832" t="s">
        <v>2897</v>
      </c>
      <c r="C439" s="832" t="s">
        <v>1515</v>
      </c>
      <c r="D439" s="832" t="s">
        <v>1516</v>
      </c>
      <c r="E439" s="832" t="s">
        <v>1517</v>
      </c>
      <c r="F439" s="849"/>
      <c r="G439" s="849"/>
      <c r="H439" s="837">
        <v>0</v>
      </c>
      <c r="I439" s="849">
        <v>1</v>
      </c>
      <c r="J439" s="849">
        <v>70.540000000000006</v>
      </c>
      <c r="K439" s="837">
        <v>1</v>
      </c>
      <c r="L439" s="849">
        <v>1</v>
      </c>
      <c r="M439" s="850">
        <v>70.540000000000006</v>
      </c>
    </row>
    <row r="440" spans="1:13" ht="14.4" customHeight="1" x14ac:dyDescent="0.3">
      <c r="A440" s="831" t="s">
        <v>1495</v>
      </c>
      <c r="B440" s="832" t="s">
        <v>1344</v>
      </c>
      <c r="C440" s="832" t="s">
        <v>1345</v>
      </c>
      <c r="D440" s="832" t="s">
        <v>635</v>
      </c>
      <c r="E440" s="832" t="s">
        <v>1346</v>
      </c>
      <c r="F440" s="849"/>
      <c r="G440" s="849"/>
      <c r="H440" s="837">
        <v>0</v>
      </c>
      <c r="I440" s="849">
        <v>1</v>
      </c>
      <c r="J440" s="849">
        <v>35.25</v>
      </c>
      <c r="K440" s="837">
        <v>1</v>
      </c>
      <c r="L440" s="849">
        <v>1</v>
      </c>
      <c r="M440" s="850">
        <v>35.25</v>
      </c>
    </row>
    <row r="441" spans="1:13" ht="14.4" customHeight="1" x14ac:dyDescent="0.3">
      <c r="A441" s="831" t="s">
        <v>1495</v>
      </c>
      <c r="B441" s="832" t="s">
        <v>1358</v>
      </c>
      <c r="C441" s="832" t="s">
        <v>1359</v>
      </c>
      <c r="D441" s="832" t="s">
        <v>881</v>
      </c>
      <c r="E441" s="832" t="s">
        <v>1360</v>
      </c>
      <c r="F441" s="849"/>
      <c r="G441" s="849"/>
      <c r="H441" s="837"/>
      <c r="I441" s="849">
        <v>1</v>
      </c>
      <c r="J441" s="849">
        <v>0</v>
      </c>
      <c r="K441" s="837"/>
      <c r="L441" s="849">
        <v>1</v>
      </c>
      <c r="M441" s="850">
        <v>0</v>
      </c>
    </row>
    <row r="442" spans="1:13" ht="14.4" customHeight="1" x14ac:dyDescent="0.3">
      <c r="A442" s="831" t="s">
        <v>1495</v>
      </c>
      <c r="B442" s="832" t="s">
        <v>1402</v>
      </c>
      <c r="C442" s="832" t="s">
        <v>1525</v>
      </c>
      <c r="D442" s="832" t="s">
        <v>1526</v>
      </c>
      <c r="E442" s="832" t="s">
        <v>1527</v>
      </c>
      <c r="F442" s="849"/>
      <c r="G442" s="849"/>
      <c r="H442" s="837">
        <v>0</v>
      </c>
      <c r="I442" s="849">
        <v>1</v>
      </c>
      <c r="J442" s="849">
        <v>103.8</v>
      </c>
      <c r="K442" s="837">
        <v>1</v>
      </c>
      <c r="L442" s="849">
        <v>1</v>
      </c>
      <c r="M442" s="850">
        <v>103.8</v>
      </c>
    </row>
    <row r="443" spans="1:13" ht="14.4" customHeight="1" x14ac:dyDescent="0.3">
      <c r="A443" s="831" t="s">
        <v>1495</v>
      </c>
      <c r="B443" s="832" t="s">
        <v>1412</v>
      </c>
      <c r="C443" s="832" t="s">
        <v>1413</v>
      </c>
      <c r="D443" s="832" t="s">
        <v>1414</v>
      </c>
      <c r="E443" s="832" t="s">
        <v>1415</v>
      </c>
      <c r="F443" s="849"/>
      <c r="G443" s="849"/>
      <c r="H443" s="837">
        <v>0</v>
      </c>
      <c r="I443" s="849">
        <v>8</v>
      </c>
      <c r="J443" s="849">
        <v>1130</v>
      </c>
      <c r="K443" s="837">
        <v>1</v>
      </c>
      <c r="L443" s="849">
        <v>8</v>
      </c>
      <c r="M443" s="850">
        <v>1130</v>
      </c>
    </row>
    <row r="444" spans="1:13" ht="14.4" customHeight="1" x14ac:dyDescent="0.3">
      <c r="A444" s="831" t="s">
        <v>1495</v>
      </c>
      <c r="B444" s="832" t="s">
        <v>1423</v>
      </c>
      <c r="C444" s="832" t="s">
        <v>1426</v>
      </c>
      <c r="D444" s="832" t="s">
        <v>996</v>
      </c>
      <c r="E444" s="832" t="s">
        <v>1427</v>
      </c>
      <c r="F444" s="849"/>
      <c r="G444" s="849"/>
      <c r="H444" s="837">
        <v>0</v>
      </c>
      <c r="I444" s="849">
        <v>5</v>
      </c>
      <c r="J444" s="849">
        <v>293.85000000000002</v>
      </c>
      <c r="K444" s="837">
        <v>1</v>
      </c>
      <c r="L444" s="849">
        <v>5</v>
      </c>
      <c r="M444" s="850">
        <v>293.85000000000002</v>
      </c>
    </row>
    <row r="445" spans="1:13" ht="14.4" customHeight="1" x14ac:dyDescent="0.3">
      <c r="A445" s="831" t="s">
        <v>1495</v>
      </c>
      <c r="B445" s="832" t="s">
        <v>1430</v>
      </c>
      <c r="C445" s="832" t="s">
        <v>1431</v>
      </c>
      <c r="D445" s="832" t="s">
        <v>1432</v>
      </c>
      <c r="E445" s="832" t="s">
        <v>1433</v>
      </c>
      <c r="F445" s="849"/>
      <c r="G445" s="849"/>
      <c r="H445" s="837">
        <v>0</v>
      </c>
      <c r="I445" s="849">
        <v>2</v>
      </c>
      <c r="J445" s="849">
        <v>117.54</v>
      </c>
      <c r="K445" s="837">
        <v>1</v>
      </c>
      <c r="L445" s="849">
        <v>2</v>
      </c>
      <c r="M445" s="850">
        <v>117.54</v>
      </c>
    </row>
    <row r="446" spans="1:13" ht="14.4" customHeight="1" x14ac:dyDescent="0.3">
      <c r="A446" s="831" t="s">
        <v>1495</v>
      </c>
      <c r="B446" s="832" t="s">
        <v>1436</v>
      </c>
      <c r="C446" s="832" t="s">
        <v>2674</v>
      </c>
      <c r="D446" s="832" t="s">
        <v>739</v>
      </c>
      <c r="E446" s="832" t="s">
        <v>1397</v>
      </c>
      <c r="F446" s="849"/>
      <c r="G446" s="849"/>
      <c r="H446" s="837">
        <v>0</v>
      </c>
      <c r="I446" s="849">
        <v>1</v>
      </c>
      <c r="J446" s="849">
        <v>176.32</v>
      </c>
      <c r="K446" s="837">
        <v>1</v>
      </c>
      <c r="L446" s="849">
        <v>1</v>
      </c>
      <c r="M446" s="850">
        <v>176.32</v>
      </c>
    </row>
    <row r="447" spans="1:13" ht="14.4" customHeight="1" x14ac:dyDescent="0.3">
      <c r="A447" s="831" t="s">
        <v>1495</v>
      </c>
      <c r="B447" s="832" t="s">
        <v>1436</v>
      </c>
      <c r="C447" s="832" t="s">
        <v>2803</v>
      </c>
      <c r="D447" s="832" t="s">
        <v>739</v>
      </c>
      <c r="E447" s="832" t="s">
        <v>2804</v>
      </c>
      <c r="F447" s="849"/>
      <c r="G447" s="849"/>
      <c r="H447" s="837">
        <v>0</v>
      </c>
      <c r="I447" s="849">
        <v>1</v>
      </c>
      <c r="J447" s="849">
        <v>23.51</v>
      </c>
      <c r="K447" s="837">
        <v>1</v>
      </c>
      <c r="L447" s="849">
        <v>1</v>
      </c>
      <c r="M447" s="850">
        <v>23.51</v>
      </c>
    </row>
    <row r="448" spans="1:13" ht="14.4" customHeight="1" x14ac:dyDescent="0.3">
      <c r="A448" s="831" t="s">
        <v>1495</v>
      </c>
      <c r="B448" s="832" t="s">
        <v>1436</v>
      </c>
      <c r="C448" s="832" t="s">
        <v>1437</v>
      </c>
      <c r="D448" s="832" t="s">
        <v>739</v>
      </c>
      <c r="E448" s="832" t="s">
        <v>1438</v>
      </c>
      <c r="F448" s="849"/>
      <c r="G448" s="849"/>
      <c r="H448" s="837">
        <v>0</v>
      </c>
      <c r="I448" s="849">
        <v>12</v>
      </c>
      <c r="J448" s="849">
        <v>705.24</v>
      </c>
      <c r="K448" s="837">
        <v>1</v>
      </c>
      <c r="L448" s="849">
        <v>12</v>
      </c>
      <c r="M448" s="850">
        <v>705.24</v>
      </c>
    </row>
    <row r="449" spans="1:13" ht="14.4" customHeight="1" x14ac:dyDescent="0.3">
      <c r="A449" s="831" t="s">
        <v>1495</v>
      </c>
      <c r="B449" s="832" t="s">
        <v>1436</v>
      </c>
      <c r="C449" s="832" t="s">
        <v>2805</v>
      </c>
      <c r="D449" s="832" t="s">
        <v>2676</v>
      </c>
      <c r="E449" s="832" t="s">
        <v>1438</v>
      </c>
      <c r="F449" s="849">
        <v>1</v>
      </c>
      <c r="G449" s="849">
        <v>0</v>
      </c>
      <c r="H449" s="837"/>
      <c r="I449" s="849"/>
      <c r="J449" s="849"/>
      <c r="K449" s="837"/>
      <c r="L449" s="849">
        <v>1</v>
      </c>
      <c r="M449" s="850">
        <v>0</v>
      </c>
    </row>
    <row r="450" spans="1:13" ht="14.4" customHeight="1" x14ac:dyDescent="0.3">
      <c r="A450" s="831" t="s">
        <v>1495</v>
      </c>
      <c r="B450" s="832" t="s">
        <v>2898</v>
      </c>
      <c r="C450" s="832" t="s">
        <v>1574</v>
      </c>
      <c r="D450" s="832" t="s">
        <v>1575</v>
      </c>
      <c r="E450" s="832" t="s">
        <v>1576</v>
      </c>
      <c r="F450" s="849"/>
      <c r="G450" s="849"/>
      <c r="H450" s="837">
        <v>0</v>
      </c>
      <c r="I450" s="849">
        <v>1</v>
      </c>
      <c r="J450" s="849">
        <v>19.59</v>
      </c>
      <c r="K450" s="837">
        <v>1</v>
      </c>
      <c r="L450" s="849">
        <v>1</v>
      </c>
      <c r="M450" s="850">
        <v>19.59</v>
      </c>
    </row>
    <row r="451" spans="1:13" ht="14.4" customHeight="1" x14ac:dyDescent="0.3">
      <c r="A451" s="831" t="s">
        <v>1495</v>
      </c>
      <c r="B451" s="832" t="s">
        <v>2898</v>
      </c>
      <c r="C451" s="832" t="s">
        <v>2785</v>
      </c>
      <c r="D451" s="832" t="s">
        <v>1583</v>
      </c>
      <c r="E451" s="832" t="s">
        <v>1576</v>
      </c>
      <c r="F451" s="849">
        <v>1</v>
      </c>
      <c r="G451" s="849">
        <v>19.59</v>
      </c>
      <c r="H451" s="837">
        <v>1</v>
      </c>
      <c r="I451" s="849"/>
      <c r="J451" s="849"/>
      <c r="K451" s="837">
        <v>0</v>
      </c>
      <c r="L451" s="849">
        <v>1</v>
      </c>
      <c r="M451" s="850">
        <v>19.59</v>
      </c>
    </row>
    <row r="452" spans="1:13" ht="14.4" customHeight="1" x14ac:dyDescent="0.3">
      <c r="A452" s="831" t="s">
        <v>1496</v>
      </c>
      <c r="B452" s="832" t="s">
        <v>2919</v>
      </c>
      <c r="C452" s="832" t="s">
        <v>2557</v>
      </c>
      <c r="D452" s="832" t="s">
        <v>2558</v>
      </c>
      <c r="E452" s="832" t="s">
        <v>2559</v>
      </c>
      <c r="F452" s="849">
        <v>1</v>
      </c>
      <c r="G452" s="849">
        <v>672.95</v>
      </c>
      <c r="H452" s="837">
        <v>1</v>
      </c>
      <c r="I452" s="849"/>
      <c r="J452" s="849"/>
      <c r="K452" s="837">
        <v>0</v>
      </c>
      <c r="L452" s="849">
        <v>1</v>
      </c>
      <c r="M452" s="850">
        <v>672.95</v>
      </c>
    </row>
    <row r="453" spans="1:13" ht="14.4" customHeight="1" x14ac:dyDescent="0.3">
      <c r="A453" s="831" t="s">
        <v>1496</v>
      </c>
      <c r="B453" s="832" t="s">
        <v>2920</v>
      </c>
      <c r="C453" s="832" t="s">
        <v>2554</v>
      </c>
      <c r="D453" s="832" t="s">
        <v>2555</v>
      </c>
      <c r="E453" s="832" t="s">
        <v>2556</v>
      </c>
      <c r="F453" s="849">
        <v>1</v>
      </c>
      <c r="G453" s="849">
        <v>704.66</v>
      </c>
      <c r="H453" s="837">
        <v>1</v>
      </c>
      <c r="I453" s="849"/>
      <c r="J453" s="849"/>
      <c r="K453" s="837">
        <v>0</v>
      </c>
      <c r="L453" s="849">
        <v>1</v>
      </c>
      <c r="M453" s="850">
        <v>704.66</v>
      </c>
    </row>
    <row r="454" spans="1:13" ht="14.4" customHeight="1" x14ac:dyDescent="0.3">
      <c r="A454" s="831" t="s">
        <v>1496</v>
      </c>
      <c r="B454" s="832" t="s">
        <v>1205</v>
      </c>
      <c r="C454" s="832" t="s">
        <v>2542</v>
      </c>
      <c r="D454" s="832" t="s">
        <v>747</v>
      </c>
      <c r="E454" s="832" t="s">
        <v>1215</v>
      </c>
      <c r="F454" s="849"/>
      <c r="G454" s="849"/>
      <c r="H454" s="837">
        <v>0</v>
      </c>
      <c r="I454" s="849">
        <v>1</v>
      </c>
      <c r="J454" s="849">
        <v>736.33</v>
      </c>
      <c r="K454" s="837">
        <v>1</v>
      </c>
      <c r="L454" s="849">
        <v>1</v>
      </c>
      <c r="M454" s="850">
        <v>736.33</v>
      </c>
    </row>
    <row r="455" spans="1:13" ht="14.4" customHeight="1" x14ac:dyDescent="0.3">
      <c r="A455" s="831" t="s">
        <v>1496</v>
      </c>
      <c r="B455" s="832" t="s">
        <v>1205</v>
      </c>
      <c r="C455" s="832" t="s">
        <v>2486</v>
      </c>
      <c r="D455" s="832" t="s">
        <v>747</v>
      </c>
      <c r="E455" s="832" t="s">
        <v>1211</v>
      </c>
      <c r="F455" s="849"/>
      <c r="G455" s="849"/>
      <c r="H455" s="837">
        <v>0</v>
      </c>
      <c r="I455" s="849">
        <v>2</v>
      </c>
      <c r="J455" s="849">
        <v>1847.48</v>
      </c>
      <c r="K455" s="837">
        <v>1</v>
      </c>
      <c r="L455" s="849">
        <v>2</v>
      </c>
      <c r="M455" s="850">
        <v>1847.48</v>
      </c>
    </row>
    <row r="456" spans="1:13" ht="14.4" customHeight="1" x14ac:dyDescent="0.3">
      <c r="A456" s="831" t="s">
        <v>1496</v>
      </c>
      <c r="B456" s="832" t="s">
        <v>1305</v>
      </c>
      <c r="C456" s="832" t="s">
        <v>1308</v>
      </c>
      <c r="D456" s="832" t="s">
        <v>1029</v>
      </c>
      <c r="E456" s="832" t="s">
        <v>1309</v>
      </c>
      <c r="F456" s="849"/>
      <c r="G456" s="849"/>
      <c r="H456" s="837">
        <v>0</v>
      </c>
      <c r="I456" s="849">
        <v>15</v>
      </c>
      <c r="J456" s="849">
        <v>2315.4</v>
      </c>
      <c r="K456" s="837">
        <v>1</v>
      </c>
      <c r="L456" s="849">
        <v>15</v>
      </c>
      <c r="M456" s="850">
        <v>2315.4</v>
      </c>
    </row>
    <row r="457" spans="1:13" ht="14.4" customHeight="1" x14ac:dyDescent="0.3">
      <c r="A457" s="831" t="s">
        <v>1496</v>
      </c>
      <c r="B457" s="832" t="s">
        <v>1305</v>
      </c>
      <c r="C457" s="832" t="s">
        <v>1721</v>
      </c>
      <c r="D457" s="832" t="s">
        <v>1722</v>
      </c>
      <c r="E457" s="832" t="s">
        <v>1723</v>
      </c>
      <c r="F457" s="849"/>
      <c r="G457" s="849"/>
      <c r="H457" s="837">
        <v>0</v>
      </c>
      <c r="I457" s="849">
        <v>1</v>
      </c>
      <c r="J457" s="849">
        <v>149.52000000000001</v>
      </c>
      <c r="K457" s="837">
        <v>1</v>
      </c>
      <c r="L457" s="849">
        <v>1</v>
      </c>
      <c r="M457" s="850">
        <v>149.52000000000001</v>
      </c>
    </row>
    <row r="458" spans="1:13" ht="14.4" customHeight="1" x14ac:dyDescent="0.3">
      <c r="A458" s="831" t="s">
        <v>1496</v>
      </c>
      <c r="B458" s="832" t="s">
        <v>1305</v>
      </c>
      <c r="C458" s="832" t="s">
        <v>1724</v>
      </c>
      <c r="D458" s="832" t="s">
        <v>1725</v>
      </c>
      <c r="E458" s="832" t="s">
        <v>1726</v>
      </c>
      <c r="F458" s="849"/>
      <c r="G458" s="849"/>
      <c r="H458" s="837">
        <v>0</v>
      </c>
      <c r="I458" s="849">
        <v>20</v>
      </c>
      <c r="J458" s="849">
        <v>1514.6000000000001</v>
      </c>
      <c r="K458" s="837">
        <v>1</v>
      </c>
      <c r="L458" s="849">
        <v>20</v>
      </c>
      <c r="M458" s="850">
        <v>1514.6000000000001</v>
      </c>
    </row>
    <row r="459" spans="1:13" ht="14.4" customHeight="1" x14ac:dyDescent="0.3">
      <c r="A459" s="831" t="s">
        <v>1496</v>
      </c>
      <c r="B459" s="832" t="s">
        <v>1305</v>
      </c>
      <c r="C459" s="832" t="s">
        <v>1306</v>
      </c>
      <c r="D459" s="832" t="s">
        <v>1029</v>
      </c>
      <c r="E459" s="832" t="s">
        <v>1307</v>
      </c>
      <c r="F459" s="849"/>
      <c r="G459" s="849"/>
      <c r="H459" s="837">
        <v>0</v>
      </c>
      <c r="I459" s="849">
        <v>12</v>
      </c>
      <c r="J459" s="849">
        <v>2700.7200000000003</v>
      </c>
      <c r="K459" s="837">
        <v>1</v>
      </c>
      <c r="L459" s="849">
        <v>12</v>
      </c>
      <c r="M459" s="850">
        <v>2700.7200000000003</v>
      </c>
    </row>
    <row r="460" spans="1:13" ht="14.4" customHeight="1" x14ac:dyDescent="0.3">
      <c r="A460" s="831" t="s">
        <v>1496</v>
      </c>
      <c r="B460" s="832" t="s">
        <v>1314</v>
      </c>
      <c r="C460" s="832" t="s">
        <v>2162</v>
      </c>
      <c r="D460" s="832" t="s">
        <v>1552</v>
      </c>
      <c r="E460" s="832" t="s">
        <v>1646</v>
      </c>
      <c r="F460" s="849">
        <v>1</v>
      </c>
      <c r="G460" s="849">
        <v>238.72</v>
      </c>
      <c r="H460" s="837">
        <v>1</v>
      </c>
      <c r="I460" s="849"/>
      <c r="J460" s="849"/>
      <c r="K460" s="837">
        <v>0</v>
      </c>
      <c r="L460" s="849">
        <v>1</v>
      </c>
      <c r="M460" s="850">
        <v>238.72</v>
      </c>
    </row>
    <row r="461" spans="1:13" ht="14.4" customHeight="1" x14ac:dyDescent="0.3">
      <c r="A461" s="831" t="s">
        <v>1496</v>
      </c>
      <c r="B461" s="832" t="s">
        <v>1314</v>
      </c>
      <c r="C461" s="832" t="s">
        <v>1557</v>
      </c>
      <c r="D461" s="832" t="s">
        <v>1316</v>
      </c>
      <c r="E461" s="832" t="s">
        <v>1558</v>
      </c>
      <c r="F461" s="849"/>
      <c r="G461" s="849"/>
      <c r="H461" s="837">
        <v>0</v>
      </c>
      <c r="I461" s="849">
        <v>5</v>
      </c>
      <c r="J461" s="849">
        <v>426.35</v>
      </c>
      <c r="K461" s="837">
        <v>1</v>
      </c>
      <c r="L461" s="849">
        <v>5</v>
      </c>
      <c r="M461" s="850">
        <v>426.35</v>
      </c>
    </row>
    <row r="462" spans="1:13" ht="14.4" customHeight="1" x14ac:dyDescent="0.3">
      <c r="A462" s="831" t="s">
        <v>1496</v>
      </c>
      <c r="B462" s="832" t="s">
        <v>1314</v>
      </c>
      <c r="C462" s="832" t="s">
        <v>1315</v>
      </c>
      <c r="D462" s="832" t="s">
        <v>1316</v>
      </c>
      <c r="E462" s="832" t="s">
        <v>1044</v>
      </c>
      <c r="F462" s="849"/>
      <c r="G462" s="849"/>
      <c r="H462" s="837">
        <v>0</v>
      </c>
      <c r="I462" s="849">
        <v>34</v>
      </c>
      <c r="J462" s="849">
        <v>5797.68</v>
      </c>
      <c r="K462" s="837">
        <v>1</v>
      </c>
      <c r="L462" s="849">
        <v>34</v>
      </c>
      <c r="M462" s="850">
        <v>5797.68</v>
      </c>
    </row>
    <row r="463" spans="1:13" ht="14.4" customHeight="1" x14ac:dyDescent="0.3">
      <c r="A463" s="831" t="s">
        <v>1496</v>
      </c>
      <c r="B463" s="832" t="s">
        <v>1314</v>
      </c>
      <c r="C463" s="832" t="s">
        <v>1874</v>
      </c>
      <c r="D463" s="832" t="s">
        <v>1316</v>
      </c>
      <c r="E463" s="832" t="s">
        <v>1875</v>
      </c>
      <c r="F463" s="849"/>
      <c r="G463" s="849"/>
      <c r="H463" s="837">
        <v>0</v>
      </c>
      <c r="I463" s="849">
        <v>22</v>
      </c>
      <c r="J463" s="849">
        <v>6002.2599999999993</v>
      </c>
      <c r="K463" s="837">
        <v>1</v>
      </c>
      <c r="L463" s="849">
        <v>22</v>
      </c>
      <c r="M463" s="850">
        <v>6002.2599999999993</v>
      </c>
    </row>
    <row r="464" spans="1:13" ht="14.4" customHeight="1" x14ac:dyDescent="0.3">
      <c r="A464" s="831" t="s">
        <v>1496</v>
      </c>
      <c r="B464" s="832" t="s">
        <v>2896</v>
      </c>
      <c r="C464" s="832" t="s">
        <v>1645</v>
      </c>
      <c r="D464" s="832" t="s">
        <v>1065</v>
      </c>
      <c r="E464" s="832" t="s">
        <v>1646</v>
      </c>
      <c r="F464" s="849">
        <v>4</v>
      </c>
      <c r="G464" s="849">
        <v>407.97</v>
      </c>
      <c r="H464" s="837">
        <v>1</v>
      </c>
      <c r="I464" s="849"/>
      <c r="J464" s="849"/>
      <c r="K464" s="837">
        <v>0</v>
      </c>
      <c r="L464" s="849">
        <v>4</v>
      </c>
      <c r="M464" s="850">
        <v>407.97</v>
      </c>
    </row>
    <row r="465" spans="1:13" ht="14.4" customHeight="1" x14ac:dyDescent="0.3">
      <c r="A465" s="831" t="s">
        <v>1496</v>
      </c>
      <c r="B465" s="832" t="s">
        <v>2896</v>
      </c>
      <c r="C465" s="832" t="s">
        <v>1647</v>
      </c>
      <c r="D465" s="832" t="s">
        <v>1065</v>
      </c>
      <c r="E465" s="832" t="s">
        <v>1646</v>
      </c>
      <c r="F465" s="849">
        <v>3</v>
      </c>
      <c r="G465" s="849">
        <v>296.25</v>
      </c>
      <c r="H465" s="837">
        <v>1</v>
      </c>
      <c r="I465" s="849"/>
      <c r="J465" s="849"/>
      <c r="K465" s="837">
        <v>0</v>
      </c>
      <c r="L465" s="849">
        <v>3</v>
      </c>
      <c r="M465" s="850">
        <v>296.25</v>
      </c>
    </row>
    <row r="466" spans="1:13" ht="14.4" customHeight="1" x14ac:dyDescent="0.3">
      <c r="A466" s="831" t="s">
        <v>1496</v>
      </c>
      <c r="B466" s="832" t="s">
        <v>1334</v>
      </c>
      <c r="C466" s="832" t="s">
        <v>2537</v>
      </c>
      <c r="D466" s="832" t="s">
        <v>2538</v>
      </c>
      <c r="E466" s="832" t="s">
        <v>2539</v>
      </c>
      <c r="F466" s="849">
        <v>1</v>
      </c>
      <c r="G466" s="849">
        <v>846.47</v>
      </c>
      <c r="H466" s="837">
        <v>1</v>
      </c>
      <c r="I466" s="849"/>
      <c r="J466" s="849"/>
      <c r="K466" s="837">
        <v>0</v>
      </c>
      <c r="L466" s="849">
        <v>1</v>
      </c>
      <c r="M466" s="850">
        <v>846.47</v>
      </c>
    </row>
    <row r="467" spans="1:13" ht="14.4" customHeight="1" x14ac:dyDescent="0.3">
      <c r="A467" s="831" t="s">
        <v>1496</v>
      </c>
      <c r="B467" s="832" t="s">
        <v>1344</v>
      </c>
      <c r="C467" s="832" t="s">
        <v>1345</v>
      </c>
      <c r="D467" s="832" t="s">
        <v>635</v>
      </c>
      <c r="E467" s="832" t="s">
        <v>1346</v>
      </c>
      <c r="F467" s="849"/>
      <c r="G467" s="849"/>
      <c r="H467" s="837">
        <v>0</v>
      </c>
      <c r="I467" s="849">
        <v>1</v>
      </c>
      <c r="J467" s="849">
        <v>35.25</v>
      </c>
      <c r="K467" s="837">
        <v>1</v>
      </c>
      <c r="L467" s="849">
        <v>1</v>
      </c>
      <c r="M467" s="850">
        <v>35.25</v>
      </c>
    </row>
    <row r="468" spans="1:13" ht="14.4" customHeight="1" x14ac:dyDescent="0.3">
      <c r="A468" s="831" t="s">
        <v>1496</v>
      </c>
      <c r="B468" s="832" t="s">
        <v>1358</v>
      </c>
      <c r="C468" s="832" t="s">
        <v>1359</v>
      </c>
      <c r="D468" s="832" t="s">
        <v>881</v>
      </c>
      <c r="E468" s="832" t="s">
        <v>1360</v>
      </c>
      <c r="F468" s="849"/>
      <c r="G468" s="849"/>
      <c r="H468" s="837"/>
      <c r="I468" s="849">
        <v>13</v>
      </c>
      <c r="J468" s="849">
        <v>0</v>
      </c>
      <c r="K468" s="837"/>
      <c r="L468" s="849">
        <v>13</v>
      </c>
      <c r="M468" s="850">
        <v>0</v>
      </c>
    </row>
    <row r="469" spans="1:13" ht="14.4" customHeight="1" x14ac:dyDescent="0.3">
      <c r="A469" s="831" t="s">
        <v>1496</v>
      </c>
      <c r="B469" s="832" t="s">
        <v>1373</v>
      </c>
      <c r="C469" s="832" t="s">
        <v>1377</v>
      </c>
      <c r="D469" s="832" t="s">
        <v>1378</v>
      </c>
      <c r="E469" s="832" t="s">
        <v>1379</v>
      </c>
      <c r="F469" s="849"/>
      <c r="G469" s="849"/>
      <c r="H469" s="837">
        <v>0</v>
      </c>
      <c r="I469" s="849">
        <v>2</v>
      </c>
      <c r="J469" s="849">
        <v>9.4</v>
      </c>
      <c r="K469" s="837">
        <v>1</v>
      </c>
      <c r="L469" s="849">
        <v>2</v>
      </c>
      <c r="M469" s="850">
        <v>9.4</v>
      </c>
    </row>
    <row r="470" spans="1:13" ht="14.4" customHeight="1" x14ac:dyDescent="0.3">
      <c r="A470" s="831" t="s">
        <v>1496</v>
      </c>
      <c r="B470" s="832" t="s">
        <v>1395</v>
      </c>
      <c r="C470" s="832" t="s">
        <v>1833</v>
      </c>
      <c r="D470" s="832" t="s">
        <v>668</v>
      </c>
      <c r="E470" s="832" t="s">
        <v>1438</v>
      </c>
      <c r="F470" s="849"/>
      <c r="G470" s="849"/>
      <c r="H470" s="837"/>
      <c r="I470" s="849">
        <v>2</v>
      </c>
      <c r="J470" s="849">
        <v>0</v>
      </c>
      <c r="K470" s="837"/>
      <c r="L470" s="849">
        <v>2</v>
      </c>
      <c r="M470" s="850">
        <v>0</v>
      </c>
    </row>
    <row r="471" spans="1:13" ht="14.4" customHeight="1" x14ac:dyDescent="0.3">
      <c r="A471" s="831" t="s">
        <v>1496</v>
      </c>
      <c r="B471" s="832" t="s">
        <v>1395</v>
      </c>
      <c r="C471" s="832" t="s">
        <v>1396</v>
      </c>
      <c r="D471" s="832" t="s">
        <v>668</v>
      </c>
      <c r="E471" s="832" t="s">
        <v>1397</v>
      </c>
      <c r="F471" s="849"/>
      <c r="G471" s="849"/>
      <c r="H471" s="837"/>
      <c r="I471" s="849">
        <v>3</v>
      </c>
      <c r="J471" s="849">
        <v>0</v>
      </c>
      <c r="K471" s="837"/>
      <c r="L471" s="849">
        <v>3</v>
      </c>
      <c r="M471" s="850">
        <v>0</v>
      </c>
    </row>
    <row r="472" spans="1:13" ht="14.4" customHeight="1" x14ac:dyDescent="0.3">
      <c r="A472" s="831" t="s">
        <v>1496</v>
      </c>
      <c r="B472" s="832" t="s">
        <v>1402</v>
      </c>
      <c r="C472" s="832" t="s">
        <v>2021</v>
      </c>
      <c r="D472" s="832" t="s">
        <v>1530</v>
      </c>
      <c r="E472" s="832" t="s">
        <v>1405</v>
      </c>
      <c r="F472" s="849">
        <v>3</v>
      </c>
      <c r="G472" s="849">
        <v>467.09999999999997</v>
      </c>
      <c r="H472" s="837">
        <v>1</v>
      </c>
      <c r="I472" s="849"/>
      <c r="J472" s="849"/>
      <c r="K472" s="837">
        <v>0</v>
      </c>
      <c r="L472" s="849">
        <v>3</v>
      </c>
      <c r="M472" s="850">
        <v>467.09999999999997</v>
      </c>
    </row>
    <row r="473" spans="1:13" ht="14.4" customHeight="1" x14ac:dyDescent="0.3">
      <c r="A473" s="831" t="s">
        <v>1496</v>
      </c>
      <c r="B473" s="832" t="s">
        <v>1402</v>
      </c>
      <c r="C473" s="832" t="s">
        <v>2023</v>
      </c>
      <c r="D473" s="832" t="s">
        <v>640</v>
      </c>
      <c r="E473" s="832" t="s">
        <v>1407</v>
      </c>
      <c r="F473" s="849">
        <v>3</v>
      </c>
      <c r="G473" s="849">
        <v>389.25</v>
      </c>
      <c r="H473" s="837">
        <v>1</v>
      </c>
      <c r="I473" s="849"/>
      <c r="J473" s="849"/>
      <c r="K473" s="837">
        <v>0</v>
      </c>
      <c r="L473" s="849">
        <v>3</v>
      </c>
      <c r="M473" s="850">
        <v>389.25</v>
      </c>
    </row>
    <row r="474" spans="1:13" ht="14.4" customHeight="1" x14ac:dyDescent="0.3">
      <c r="A474" s="831" t="s">
        <v>1496</v>
      </c>
      <c r="B474" s="832" t="s">
        <v>1402</v>
      </c>
      <c r="C474" s="832" t="s">
        <v>1525</v>
      </c>
      <c r="D474" s="832" t="s">
        <v>1526</v>
      </c>
      <c r="E474" s="832" t="s">
        <v>1527</v>
      </c>
      <c r="F474" s="849"/>
      <c r="G474" s="849"/>
      <c r="H474" s="837">
        <v>0</v>
      </c>
      <c r="I474" s="849">
        <v>30</v>
      </c>
      <c r="J474" s="849">
        <v>3114</v>
      </c>
      <c r="K474" s="837">
        <v>1</v>
      </c>
      <c r="L474" s="849">
        <v>30</v>
      </c>
      <c r="M474" s="850">
        <v>3114</v>
      </c>
    </row>
    <row r="475" spans="1:13" ht="14.4" customHeight="1" x14ac:dyDescent="0.3">
      <c r="A475" s="831" t="s">
        <v>1496</v>
      </c>
      <c r="B475" s="832" t="s">
        <v>1402</v>
      </c>
      <c r="C475" s="832" t="s">
        <v>1528</v>
      </c>
      <c r="D475" s="832" t="s">
        <v>1526</v>
      </c>
      <c r="E475" s="832" t="s">
        <v>1407</v>
      </c>
      <c r="F475" s="849"/>
      <c r="G475" s="849"/>
      <c r="H475" s="837">
        <v>0</v>
      </c>
      <c r="I475" s="849">
        <v>5</v>
      </c>
      <c r="J475" s="849">
        <v>648.75</v>
      </c>
      <c r="K475" s="837">
        <v>1</v>
      </c>
      <c r="L475" s="849">
        <v>5</v>
      </c>
      <c r="M475" s="850">
        <v>648.75</v>
      </c>
    </row>
    <row r="476" spans="1:13" ht="14.4" customHeight="1" x14ac:dyDescent="0.3">
      <c r="A476" s="831" t="s">
        <v>1496</v>
      </c>
      <c r="B476" s="832" t="s">
        <v>1412</v>
      </c>
      <c r="C476" s="832" t="s">
        <v>1413</v>
      </c>
      <c r="D476" s="832" t="s">
        <v>1414</v>
      </c>
      <c r="E476" s="832" t="s">
        <v>1415</v>
      </c>
      <c r="F476" s="849"/>
      <c r="G476" s="849"/>
      <c r="H476" s="837">
        <v>0</v>
      </c>
      <c r="I476" s="849">
        <v>83</v>
      </c>
      <c r="J476" s="849">
        <v>11723.75</v>
      </c>
      <c r="K476" s="837">
        <v>1</v>
      </c>
      <c r="L476" s="849">
        <v>83</v>
      </c>
      <c r="M476" s="850">
        <v>11723.75</v>
      </c>
    </row>
    <row r="477" spans="1:13" ht="14.4" customHeight="1" x14ac:dyDescent="0.3">
      <c r="A477" s="831" t="s">
        <v>1496</v>
      </c>
      <c r="B477" s="832" t="s">
        <v>1423</v>
      </c>
      <c r="C477" s="832" t="s">
        <v>1560</v>
      </c>
      <c r="D477" s="832" t="s">
        <v>996</v>
      </c>
      <c r="E477" s="832" t="s">
        <v>1561</v>
      </c>
      <c r="F477" s="849"/>
      <c r="G477" s="849"/>
      <c r="H477" s="837"/>
      <c r="I477" s="849">
        <v>1</v>
      </c>
      <c r="J477" s="849">
        <v>0</v>
      </c>
      <c r="K477" s="837"/>
      <c r="L477" s="849">
        <v>1</v>
      </c>
      <c r="M477" s="850">
        <v>0</v>
      </c>
    </row>
    <row r="478" spans="1:13" ht="14.4" customHeight="1" x14ac:dyDescent="0.3">
      <c r="A478" s="831" t="s">
        <v>1496</v>
      </c>
      <c r="B478" s="832" t="s">
        <v>1430</v>
      </c>
      <c r="C478" s="832" t="s">
        <v>1431</v>
      </c>
      <c r="D478" s="832" t="s">
        <v>1432</v>
      </c>
      <c r="E478" s="832" t="s">
        <v>1433</v>
      </c>
      <c r="F478" s="849"/>
      <c r="G478" s="849"/>
      <c r="H478" s="837">
        <v>0</v>
      </c>
      <c r="I478" s="849">
        <v>5</v>
      </c>
      <c r="J478" s="849">
        <v>293.85000000000002</v>
      </c>
      <c r="K478" s="837">
        <v>1</v>
      </c>
      <c r="L478" s="849">
        <v>5</v>
      </c>
      <c r="M478" s="850">
        <v>293.85000000000002</v>
      </c>
    </row>
    <row r="479" spans="1:13" ht="14.4" customHeight="1" x14ac:dyDescent="0.3">
      <c r="A479" s="831" t="s">
        <v>1496</v>
      </c>
      <c r="B479" s="832" t="s">
        <v>1430</v>
      </c>
      <c r="C479" s="832" t="s">
        <v>1434</v>
      </c>
      <c r="D479" s="832" t="s">
        <v>1432</v>
      </c>
      <c r="E479" s="832" t="s">
        <v>1435</v>
      </c>
      <c r="F479" s="849"/>
      <c r="G479" s="849"/>
      <c r="H479" s="837">
        <v>0</v>
      </c>
      <c r="I479" s="849">
        <v>1</v>
      </c>
      <c r="J479" s="849">
        <v>176.32</v>
      </c>
      <c r="K479" s="837">
        <v>1</v>
      </c>
      <c r="L479" s="849">
        <v>1</v>
      </c>
      <c r="M479" s="850">
        <v>176.32</v>
      </c>
    </row>
    <row r="480" spans="1:13" ht="14.4" customHeight="1" x14ac:dyDescent="0.3">
      <c r="A480" s="831" t="s">
        <v>1496</v>
      </c>
      <c r="B480" s="832" t="s">
        <v>2898</v>
      </c>
      <c r="C480" s="832" t="s">
        <v>1574</v>
      </c>
      <c r="D480" s="832" t="s">
        <v>1575</v>
      </c>
      <c r="E480" s="832" t="s">
        <v>1576</v>
      </c>
      <c r="F480" s="849"/>
      <c r="G480" s="849"/>
      <c r="H480" s="837">
        <v>0</v>
      </c>
      <c r="I480" s="849">
        <v>3</v>
      </c>
      <c r="J480" s="849">
        <v>58.769999999999996</v>
      </c>
      <c r="K480" s="837">
        <v>1</v>
      </c>
      <c r="L480" s="849">
        <v>3</v>
      </c>
      <c r="M480" s="850">
        <v>58.769999999999996</v>
      </c>
    </row>
    <row r="481" spans="1:13" ht="14.4" customHeight="1" x14ac:dyDescent="0.3">
      <c r="A481" s="831" t="s">
        <v>1496</v>
      </c>
      <c r="B481" s="832" t="s">
        <v>2898</v>
      </c>
      <c r="C481" s="832" t="s">
        <v>1577</v>
      </c>
      <c r="D481" s="832" t="s">
        <v>1575</v>
      </c>
      <c r="E481" s="832" t="s">
        <v>1244</v>
      </c>
      <c r="F481" s="849"/>
      <c r="G481" s="849"/>
      <c r="H481" s="837">
        <v>0</v>
      </c>
      <c r="I481" s="849">
        <v>63</v>
      </c>
      <c r="J481" s="849">
        <v>3702.5099999999993</v>
      </c>
      <c r="K481" s="837">
        <v>1</v>
      </c>
      <c r="L481" s="849">
        <v>63</v>
      </c>
      <c r="M481" s="850">
        <v>3702.5099999999993</v>
      </c>
    </row>
    <row r="482" spans="1:13" ht="14.4" customHeight="1" x14ac:dyDescent="0.3">
      <c r="A482" s="831" t="s">
        <v>1496</v>
      </c>
      <c r="B482" s="832" t="s">
        <v>2898</v>
      </c>
      <c r="C482" s="832" t="s">
        <v>1578</v>
      </c>
      <c r="D482" s="832" t="s">
        <v>1575</v>
      </c>
      <c r="E482" s="832" t="s">
        <v>1579</v>
      </c>
      <c r="F482" s="849"/>
      <c r="G482" s="849"/>
      <c r="H482" s="837">
        <v>0</v>
      </c>
      <c r="I482" s="849">
        <v>9</v>
      </c>
      <c r="J482" s="849">
        <v>881.64</v>
      </c>
      <c r="K482" s="837">
        <v>1</v>
      </c>
      <c r="L482" s="849">
        <v>9</v>
      </c>
      <c r="M482" s="850">
        <v>881.64</v>
      </c>
    </row>
    <row r="483" spans="1:13" ht="14.4" customHeight="1" x14ac:dyDescent="0.3">
      <c r="A483" s="831" t="s">
        <v>1496</v>
      </c>
      <c r="B483" s="832" t="s">
        <v>2898</v>
      </c>
      <c r="C483" s="832" t="s">
        <v>1580</v>
      </c>
      <c r="D483" s="832" t="s">
        <v>1575</v>
      </c>
      <c r="E483" s="832" t="s">
        <v>1581</v>
      </c>
      <c r="F483" s="849"/>
      <c r="G483" s="849"/>
      <c r="H483" s="837">
        <v>0</v>
      </c>
      <c r="I483" s="849">
        <v>17</v>
      </c>
      <c r="J483" s="849">
        <v>2997.4399999999991</v>
      </c>
      <c r="K483" s="837">
        <v>1</v>
      </c>
      <c r="L483" s="849">
        <v>17</v>
      </c>
      <c r="M483" s="850">
        <v>2997.4399999999991</v>
      </c>
    </row>
    <row r="484" spans="1:13" ht="14.4" customHeight="1" x14ac:dyDescent="0.3">
      <c r="A484" s="831" t="s">
        <v>1496</v>
      </c>
      <c r="B484" s="832" t="s">
        <v>2898</v>
      </c>
      <c r="C484" s="832" t="s">
        <v>2035</v>
      </c>
      <c r="D484" s="832" t="s">
        <v>1583</v>
      </c>
      <c r="E484" s="832" t="s">
        <v>1581</v>
      </c>
      <c r="F484" s="849">
        <v>1</v>
      </c>
      <c r="G484" s="849">
        <v>176.32</v>
      </c>
      <c r="H484" s="837">
        <v>1</v>
      </c>
      <c r="I484" s="849"/>
      <c r="J484" s="849"/>
      <c r="K484" s="837">
        <v>0</v>
      </c>
      <c r="L484" s="849">
        <v>1</v>
      </c>
      <c r="M484" s="850">
        <v>176.32</v>
      </c>
    </row>
    <row r="485" spans="1:13" ht="14.4" customHeight="1" x14ac:dyDescent="0.3">
      <c r="A485" s="831" t="s">
        <v>1497</v>
      </c>
      <c r="B485" s="832" t="s">
        <v>1305</v>
      </c>
      <c r="C485" s="832" t="s">
        <v>1308</v>
      </c>
      <c r="D485" s="832" t="s">
        <v>1029</v>
      </c>
      <c r="E485" s="832" t="s">
        <v>1309</v>
      </c>
      <c r="F485" s="849"/>
      <c r="G485" s="849"/>
      <c r="H485" s="837">
        <v>0</v>
      </c>
      <c r="I485" s="849">
        <v>12</v>
      </c>
      <c r="J485" s="849">
        <v>1852.3200000000002</v>
      </c>
      <c r="K485" s="837">
        <v>1</v>
      </c>
      <c r="L485" s="849">
        <v>12</v>
      </c>
      <c r="M485" s="850">
        <v>1852.3200000000002</v>
      </c>
    </row>
    <row r="486" spans="1:13" ht="14.4" customHeight="1" x14ac:dyDescent="0.3">
      <c r="A486" s="831" t="s">
        <v>1497</v>
      </c>
      <c r="B486" s="832" t="s">
        <v>1305</v>
      </c>
      <c r="C486" s="832" t="s">
        <v>2226</v>
      </c>
      <c r="D486" s="832" t="s">
        <v>2227</v>
      </c>
      <c r="E486" s="832" t="s">
        <v>2228</v>
      </c>
      <c r="F486" s="849"/>
      <c r="G486" s="849"/>
      <c r="H486" s="837">
        <v>0</v>
      </c>
      <c r="I486" s="849">
        <v>1</v>
      </c>
      <c r="J486" s="849">
        <v>111.22</v>
      </c>
      <c r="K486" s="837">
        <v>1</v>
      </c>
      <c r="L486" s="849">
        <v>1</v>
      </c>
      <c r="M486" s="850">
        <v>111.22</v>
      </c>
    </row>
    <row r="487" spans="1:13" ht="14.4" customHeight="1" x14ac:dyDescent="0.3">
      <c r="A487" s="831" t="s">
        <v>1497</v>
      </c>
      <c r="B487" s="832" t="s">
        <v>1305</v>
      </c>
      <c r="C487" s="832" t="s">
        <v>1721</v>
      </c>
      <c r="D487" s="832" t="s">
        <v>1722</v>
      </c>
      <c r="E487" s="832" t="s">
        <v>1723</v>
      </c>
      <c r="F487" s="849"/>
      <c r="G487" s="849"/>
      <c r="H487" s="837">
        <v>0</v>
      </c>
      <c r="I487" s="849">
        <v>1</v>
      </c>
      <c r="J487" s="849">
        <v>149.52000000000001</v>
      </c>
      <c r="K487" s="837">
        <v>1</v>
      </c>
      <c r="L487" s="849">
        <v>1</v>
      </c>
      <c r="M487" s="850">
        <v>149.52000000000001</v>
      </c>
    </row>
    <row r="488" spans="1:13" ht="14.4" customHeight="1" x14ac:dyDescent="0.3">
      <c r="A488" s="831" t="s">
        <v>1497</v>
      </c>
      <c r="B488" s="832" t="s">
        <v>1305</v>
      </c>
      <c r="C488" s="832" t="s">
        <v>1724</v>
      </c>
      <c r="D488" s="832" t="s">
        <v>1725</v>
      </c>
      <c r="E488" s="832" t="s">
        <v>1726</v>
      </c>
      <c r="F488" s="849"/>
      <c r="G488" s="849"/>
      <c r="H488" s="837">
        <v>0</v>
      </c>
      <c r="I488" s="849">
        <v>9</v>
      </c>
      <c r="J488" s="849">
        <v>681.57</v>
      </c>
      <c r="K488" s="837">
        <v>1</v>
      </c>
      <c r="L488" s="849">
        <v>9</v>
      </c>
      <c r="M488" s="850">
        <v>681.57</v>
      </c>
    </row>
    <row r="489" spans="1:13" ht="14.4" customHeight="1" x14ac:dyDescent="0.3">
      <c r="A489" s="831" t="s">
        <v>1497</v>
      </c>
      <c r="B489" s="832" t="s">
        <v>1305</v>
      </c>
      <c r="C489" s="832" t="s">
        <v>1306</v>
      </c>
      <c r="D489" s="832" t="s">
        <v>1029</v>
      </c>
      <c r="E489" s="832" t="s">
        <v>1307</v>
      </c>
      <c r="F489" s="849"/>
      <c r="G489" s="849"/>
      <c r="H489" s="837">
        <v>0</v>
      </c>
      <c r="I489" s="849">
        <v>7</v>
      </c>
      <c r="J489" s="849">
        <v>1575.42</v>
      </c>
      <c r="K489" s="837">
        <v>1</v>
      </c>
      <c r="L489" s="849">
        <v>7</v>
      </c>
      <c r="M489" s="850">
        <v>1575.42</v>
      </c>
    </row>
    <row r="490" spans="1:13" ht="14.4" customHeight="1" x14ac:dyDescent="0.3">
      <c r="A490" s="831" t="s">
        <v>1497</v>
      </c>
      <c r="B490" s="832" t="s">
        <v>1314</v>
      </c>
      <c r="C490" s="832" t="s">
        <v>1557</v>
      </c>
      <c r="D490" s="832" t="s">
        <v>1316</v>
      </c>
      <c r="E490" s="832" t="s">
        <v>1558</v>
      </c>
      <c r="F490" s="849"/>
      <c r="G490" s="849"/>
      <c r="H490" s="837">
        <v>0</v>
      </c>
      <c r="I490" s="849">
        <v>2</v>
      </c>
      <c r="J490" s="849">
        <v>170.54</v>
      </c>
      <c r="K490" s="837">
        <v>1</v>
      </c>
      <c r="L490" s="849">
        <v>2</v>
      </c>
      <c r="M490" s="850">
        <v>170.54</v>
      </c>
    </row>
    <row r="491" spans="1:13" ht="14.4" customHeight="1" x14ac:dyDescent="0.3">
      <c r="A491" s="831" t="s">
        <v>1497</v>
      </c>
      <c r="B491" s="832" t="s">
        <v>1314</v>
      </c>
      <c r="C491" s="832" t="s">
        <v>1315</v>
      </c>
      <c r="D491" s="832" t="s">
        <v>1316</v>
      </c>
      <c r="E491" s="832" t="s">
        <v>1044</v>
      </c>
      <c r="F491" s="849"/>
      <c r="G491" s="849"/>
      <c r="H491" s="837">
        <v>0</v>
      </c>
      <c r="I491" s="849">
        <v>8</v>
      </c>
      <c r="J491" s="849">
        <v>1364.16</v>
      </c>
      <c r="K491" s="837">
        <v>1</v>
      </c>
      <c r="L491" s="849">
        <v>8</v>
      </c>
      <c r="M491" s="850">
        <v>1364.16</v>
      </c>
    </row>
    <row r="492" spans="1:13" ht="14.4" customHeight="1" x14ac:dyDescent="0.3">
      <c r="A492" s="831" t="s">
        <v>1497</v>
      </c>
      <c r="B492" s="832" t="s">
        <v>1314</v>
      </c>
      <c r="C492" s="832" t="s">
        <v>1874</v>
      </c>
      <c r="D492" s="832" t="s">
        <v>1316</v>
      </c>
      <c r="E492" s="832" t="s">
        <v>1875</v>
      </c>
      <c r="F492" s="849"/>
      <c r="G492" s="849"/>
      <c r="H492" s="837">
        <v>0</v>
      </c>
      <c r="I492" s="849">
        <v>2</v>
      </c>
      <c r="J492" s="849">
        <v>545.66</v>
      </c>
      <c r="K492" s="837">
        <v>1</v>
      </c>
      <c r="L492" s="849">
        <v>2</v>
      </c>
      <c r="M492" s="850">
        <v>545.66</v>
      </c>
    </row>
    <row r="493" spans="1:13" ht="14.4" customHeight="1" x14ac:dyDescent="0.3">
      <c r="A493" s="831" t="s">
        <v>1497</v>
      </c>
      <c r="B493" s="832" t="s">
        <v>2897</v>
      </c>
      <c r="C493" s="832" t="s">
        <v>1515</v>
      </c>
      <c r="D493" s="832" t="s">
        <v>1516</v>
      </c>
      <c r="E493" s="832" t="s">
        <v>1517</v>
      </c>
      <c r="F493" s="849"/>
      <c r="G493" s="849"/>
      <c r="H493" s="837">
        <v>0</v>
      </c>
      <c r="I493" s="849">
        <v>1</v>
      </c>
      <c r="J493" s="849">
        <v>119.7</v>
      </c>
      <c r="K493" s="837">
        <v>1</v>
      </c>
      <c r="L493" s="849">
        <v>1</v>
      </c>
      <c r="M493" s="850">
        <v>119.7</v>
      </c>
    </row>
    <row r="494" spans="1:13" ht="14.4" customHeight="1" x14ac:dyDescent="0.3">
      <c r="A494" s="831" t="s">
        <v>1497</v>
      </c>
      <c r="B494" s="832" t="s">
        <v>2897</v>
      </c>
      <c r="C494" s="832" t="s">
        <v>1518</v>
      </c>
      <c r="D494" s="832" t="s">
        <v>1516</v>
      </c>
      <c r="E494" s="832" t="s">
        <v>1519</v>
      </c>
      <c r="F494" s="849"/>
      <c r="G494" s="849"/>
      <c r="H494" s="837">
        <v>0</v>
      </c>
      <c r="I494" s="849">
        <v>1</v>
      </c>
      <c r="J494" s="849">
        <v>141.09</v>
      </c>
      <c r="K494" s="837">
        <v>1</v>
      </c>
      <c r="L494" s="849">
        <v>1</v>
      </c>
      <c r="M494" s="850">
        <v>141.09</v>
      </c>
    </row>
    <row r="495" spans="1:13" ht="14.4" customHeight="1" x14ac:dyDescent="0.3">
      <c r="A495" s="831" t="s">
        <v>1497</v>
      </c>
      <c r="B495" s="832" t="s">
        <v>2911</v>
      </c>
      <c r="C495" s="832" t="s">
        <v>2460</v>
      </c>
      <c r="D495" s="832" t="s">
        <v>2461</v>
      </c>
      <c r="E495" s="832" t="s">
        <v>2462</v>
      </c>
      <c r="F495" s="849"/>
      <c r="G495" s="849"/>
      <c r="H495" s="837">
        <v>0</v>
      </c>
      <c r="I495" s="849">
        <v>1</v>
      </c>
      <c r="J495" s="849">
        <v>902.57</v>
      </c>
      <c r="K495" s="837">
        <v>1</v>
      </c>
      <c r="L495" s="849">
        <v>1</v>
      </c>
      <c r="M495" s="850">
        <v>902.57</v>
      </c>
    </row>
    <row r="496" spans="1:13" ht="14.4" customHeight="1" x14ac:dyDescent="0.3">
      <c r="A496" s="831" t="s">
        <v>1497</v>
      </c>
      <c r="B496" s="832" t="s">
        <v>1344</v>
      </c>
      <c r="C496" s="832" t="s">
        <v>1345</v>
      </c>
      <c r="D496" s="832" t="s">
        <v>635</v>
      </c>
      <c r="E496" s="832" t="s">
        <v>1346</v>
      </c>
      <c r="F496" s="849"/>
      <c r="G496" s="849"/>
      <c r="H496" s="837">
        <v>0</v>
      </c>
      <c r="I496" s="849">
        <v>1</v>
      </c>
      <c r="J496" s="849">
        <v>48.42</v>
      </c>
      <c r="K496" s="837">
        <v>1</v>
      </c>
      <c r="L496" s="849">
        <v>1</v>
      </c>
      <c r="M496" s="850">
        <v>48.42</v>
      </c>
    </row>
    <row r="497" spans="1:13" ht="14.4" customHeight="1" x14ac:dyDescent="0.3">
      <c r="A497" s="831" t="s">
        <v>1497</v>
      </c>
      <c r="B497" s="832" t="s">
        <v>1380</v>
      </c>
      <c r="C497" s="832" t="s">
        <v>1381</v>
      </c>
      <c r="D497" s="832" t="s">
        <v>1000</v>
      </c>
      <c r="E497" s="832" t="s">
        <v>1382</v>
      </c>
      <c r="F497" s="849"/>
      <c r="G497" s="849"/>
      <c r="H497" s="837"/>
      <c r="I497" s="849">
        <v>1</v>
      </c>
      <c r="J497" s="849">
        <v>0</v>
      </c>
      <c r="K497" s="837"/>
      <c r="L497" s="849">
        <v>1</v>
      </c>
      <c r="M497" s="850">
        <v>0</v>
      </c>
    </row>
    <row r="498" spans="1:13" ht="14.4" customHeight="1" x14ac:dyDescent="0.3">
      <c r="A498" s="831" t="s">
        <v>1497</v>
      </c>
      <c r="B498" s="832" t="s">
        <v>1395</v>
      </c>
      <c r="C498" s="832" t="s">
        <v>1396</v>
      </c>
      <c r="D498" s="832" t="s">
        <v>668</v>
      </c>
      <c r="E498" s="832" t="s">
        <v>1397</v>
      </c>
      <c r="F498" s="849"/>
      <c r="G498" s="849"/>
      <c r="H498" s="837"/>
      <c r="I498" s="849">
        <v>3</v>
      </c>
      <c r="J498" s="849">
        <v>0</v>
      </c>
      <c r="K498" s="837"/>
      <c r="L498" s="849">
        <v>3</v>
      </c>
      <c r="M498" s="850">
        <v>0</v>
      </c>
    </row>
    <row r="499" spans="1:13" ht="14.4" customHeight="1" x14ac:dyDescent="0.3">
      <c r="A499" s="831" t="s">
        <v>1497</v>
      </c>
      <c r="B499" s="832" t="s">
        <v>1402</v>
      </c>
      <c r="C499" s="832" t="s">
        <v>1528</v>
      </c>
      <c r="D499" s="832" t="s">
        <v>1526</v>
      </c>
      <c r="E499" s="832" t="s">
        <v>1407</v>
      </c>
      <c r="F499" s="849"/>
      <c r="G499" s="849"/>
      <c r="H499" s="837">
        <v>0</v>
      </c>
      <c r="I499" s="849">
        <v>8</v>
      </c>
      <c r="J499" s="849">
        <v>1038</v>
      </c>
      <c r="K499" s="837">
        <v>1</v>
      </c>
      <c r="L499" s="849">
        <v>8</v>
      </c>
      <c r="M499" s="850">
        <v>1038</v>
      </c>
    </row>
    <row r="500" spans="1:13" ht="14.4" customHeight="1" x14ac:dyDescent="0.3">
      <c r="A500" s="831" t="s">
        <v>1497</v>
      </c>
      <c r="B500" s="832" t="s">
        <v>1412</v>
      </c>
      <c r="C500" s="832" t="s">
        <v>1413</v>
      </c>
      <c r="D500" s="832" t="s">
        <v>1414</v>
      </c>
      <c r="E500" s="832" t="s">
        <v>1415</v>
      </c>
      <c r="F500" s="849"/>
      <c r="G500" s="849"/>
      <c r="H500" s="837">
        <v>0</v>
      </c>
      <c r="I500" s="849">
        <v>72</v>
      </c>
      <c r="J500" s="849">
        <v>10170</v>
      </c>
      <c r="K500" s="837">
        <v>1</v>
      </c>
      <c r="L500" s="849">
        <v>72</v>
      </c>
      <c r="M500" s="850">
        <v>10170</v>
      </c>
    </row>
    <row r="501" spans="1:13" ht="14.4" customHeight="1" x14ac:dyDescent="0.3">
      <c r="A501" s="831" t="s">
        <v>1497</v>
      </c>
      <c r="B501" s="832" t="s">
        <v>1412</v>
      </c>
      <c r="C501" s="832" t="s">
        <v>2173</v>
      </c>
      <c r="D501" s="832" t="s">
        <v>2174</v>
      </c>
      <c r="E501" s="832" t="s">
        <v>2175</v>
      </c>
      <c r="F501" s="849">
        <v>2</v>
      </c>
      <c r="G501" s="849">
        <v>282.5</v>
      </c>
      <c r="H501" s="837">
        <v>1</v>
      </c>
      <c r="I501" s="849"/>
      <c r="J501" s="849"/>
      <c r="K501" s="837">
        <v>0</v>
      </c>
      <c r="L501" s="849">
        <v>2</v>
      </c>
      <c r="M501" s="850">
        <v>282.5</v>
      </c>
    </row>
    <row r="502" spans="1:13" ht="14.4" customHeight="1" x14ac:dyDescent="0.3">
      <c r="A502" s="831" t="s">
        <v>1497</v>
      </c>
      <c r="B502" s="832" t="s">
        <v>1423</v>
      </c>
      <c r="C502" s="832" t="s">
        <v>2430</v>
      </c>
      <c r="D502" s="832" t="s">
        <v>2164</v>
      </c>
      <c r="E502" s="832" t="s">
        <v>1384</v>
      </c>
      <c r="F502" s="849">
        <v>1</v>
      </c>
      <c r="G502" s="849">
        <v>97.96</v>
      </c>
      <c r="H502" s="837">
        <v>1</v>
      </c>
      <c r="I502" s="849"/>
      <c r="J502" s="849"/>
      <c r="K502" s="837">
        <v>0</v>
      </c>
      <c r="L502" s="849">
        <v>1</v>
      </c>
      <c r="M502" s="850">
        <v>97.96</v>
      </c>
    </row>
    <row r="503" spans="1:13" ht="14.4" customHeight="1" x14ac:dyDescent="0.3">
      <c r="A503" s="831" t="s">
        <v>1497</v>
      </c>
      <c r="B503" s="832" t="s">
        <v>1430</v>
      </c>
      <c r="C503" s="832" t="s">
        <v>1431</v>
      </c>
      <c r="D503" s="832" t="s">
        <v>1432</v>
      </c>
      <c r="E503" s="832" t="s">
        <v>1433</v>
      </c>
      <c r="F503" s="849"/>
      <c r="G503" s="849"/>
      <c r="H503" s="837">
        <v>0</v>
      </c>
      <c r="I503" s="849">
        <v>1</v>
      </c>
      <c r="J503" s="849">
        <v>58.77</v>
      </c>
      <c r="K503" s="837">
        <v>1</v>
      </c>
      <c r="L503" s="849">
        <v>1</v>
      </c>
      <c r="M503" s="850">
        <v>58.77</v>
      </c>
    </row>
    <row r="504" spans="1:13" ht="14.4" customHeight="1" x14ac:dyDescent="0.3">
      <c r="A504" s="831" t="s">
        <v>1497</v>
      </c>
      <c r="B504" s="832" t="s">
        <v>2898</v>
      </c>
      <c r="C504" s="832" t="s">
        <v>1574</v>
      </c>
      <c r="D504" s="832" t="s">
        <v>1575</v>
      </c>
      <c r="E504" s="832" t="s">
        <v>1576</v>
      </c>
      <c r="F504" s="849"/>
      <c r="G504" s="849"/>
      <c r="H504" s="837">
        <v>0</v>
      </c>
      <c r="I504" s="849">
        <v>1</v>
      </c>
      <c r="J504" s="849">
        <v>19.59</v>
      </c>
      <c r="K504" s="837">
        <v>1</v>
      </c>
      <c r="L504" s="849">
        <v>1</v>
      </c>
      <c r="M504" s="850">
        <v>19.59</v>
      </c>
    </row>
    <row r="505" spans="1:13" ht="14.4" customHeight="1" x14ac:dyDescent="0.3">
      <c r="A505" s="831" t="s">
        <v>1497</v>
      </c>
      <c r="B505" s="832" t="s">
        <v>2898</v>
      </c>
      <c r="C505" s="832" t="s">
        <v>1577</v>
      </c>
      <c r="D505" s="832" t="s">
        <v>1575</v>
      </c>
      <c r="E505" s="832" t="s">
        <v>1244</v>
      </c>
      <c r="F505" s="849"/>
      <c r="G505" s="849"/>
      <c r="H505" s="837">
        <v>0</v>
      </c>
      <c r="I505" s="849">
        <v>12</v>
      </c>
      <c r="J505" s="849">
        <v>705.24</v>
      </c>
      <c r="K505" s="837">
        <v>1</v>
      </c>
      <c r="L505" s="849">
        <v>12</v>
      </c>
      <c r="M505" s="850">
        <v>705.24</v>
      </c>
    </row>
    <row r="506" spans="1:13" ht="14.4" customHeight="1" x14ac:dyDescent="0.3">
      <c r="A506" s="831" t="s">
        <v>1497</v>
      </c>
      <c r="B506" s="832" t="s">
        <v>2898</v>
      </c>
      <c r="C506" s="832" t="s">
        <v>1578</v>
      </c>
      <c r="D506" s="832" t="s">
        <v>1575</v>
      </c>
      <c r="E506" s="832" t="s">
        <v>1579</v>
      </c>
      <c r="F506" s="849"/>
      <c r="G506" s="849"/>
      <c r="H506" s="837">
        <v>0</v>
      </c>
      <c r="I506" s="849">
        <v>11</v>
      </c>
      <c r="J506" s="849">
        <v>1077.56</v>
      </c>
      <c r="K506" s="837">
        <v>1</v>
      </c>
      <c r="L506" s="849">
        <v>11</v>
      </c>
      <c r="M506" s="850">
        <v>1077.56</v>
      </c>
    </row>
    <row r="507" spans="1:13" ht="14.4" customHeight="1" x14ac:dyDescent="0.3">
      <c r="A507" s="831" t="s">
        <v>1497</v>
      </c>
      <c r="B507" s="832" t="s">
        <v>2898</v>
      </c>
      <c r="C507" s="832" t="s">
        <v>1580</v>
      </c>
      <c r="D507" s="832" t="s">
        <v>1575</v>
      </c>
      <c r="E507" s="832" t="s">
        <v>1581</v>
      </c>
      <c r="F507" s="849"/>
      <c r="G507" s="849"/>
      <c r="H507" s="837">
        <v>0</v>
      </c>
      <c r="I507" s="849">
        <v>3</v>
      </c>
      <c r="J507" s="849">
        <v>528.96</v>
      </c>
      <c r="K507" s="837">
        <v>1</v>
      </c>
      <c r="L507" s="849">
        <v>3</v>
      </c>
      <c r="M507" s="850">
        <v>528.96</v>
      </c>
    </row>
    <row r="508" spans="1:13" ht="14.4" customHeight="1" x14ac:dyDescent="0.3">
      <c r="A508" s="831" t="s">
        <v>1497</v>
      </c>
      <c r="B508" s="832" t="s">
        <v>2898</v>
      </c>
      <c r="C508" s="832" t="s">
        <v>1750</v>
      </c>
      <c r="D508" s="832" t="s">
        <v>1583</v>
      </c>
      <c r="E508" s="832" t="s">
        <v>1751</v>
      </c>
      <c r="F508" s="849">
        <v>3</v>
      </c>
      <c r="G508" s="849">
        <v>352.65</v>
      </c>
      <c r="H508" s="837">
        <v>1</v>
      </c>
      <c r="I508" s="849"/>
      <c r="J508" s="849"/>
      <c r="K508" s="837">
        <v>0</v>
      </c>
      <c r="L508" s="849">
        <v>3</v>
      </c>
      <c r="M508" s="850">
        <v>352.65</v>
      </c>
    </row>
    <row r="509" spans="1:13" ht="14.4" customHeight="1" x14ac:dyDescent="0.3">
      <c r="A509" s="831" t="s">
        <v>1497</v>
      </c>
      <c r="B509" s="832" t="s">
        <v>2898</v>
      </c>
      <c r="C509" s="832" t="s">
        <v>2240</v>
      </c>
      <c r="D509" s="832" t="s">
        <v>2241</v>
      </c>
      <c r="E509" s="832" t="s">
        <v>2242</v>
      </c>
      <c r="F509" s="849">
        <v>3</v>
      </c>
      <c r="G509" s="849">
        <v>70.53</v>
      </c>
      <c r="H509" s="837">
        <v>1</v>
      </c>
      <c r="I509" s="849"/>
      <c r="J509" s="849"/>
      <c r="K509" s="837">
        <v>0</v>
      </c>
      <c r="L509" s="849">
        <v>3</v>
      </c>
      <c r="M509" s="850">
        <v>70.53</v>
      </c>
    </row>
    <row r="510" spans="1:13" ht="14.4" customHeight="1" x14ac:dyDescent="0.3">
      <c r="A510" s="831" t="s">
        <v>1498</v>
      </c>
      <c r="B510" s="832" t="s">
        <v>1305</v>
      </c>
      <c r="C510" s="832" t="s">
        <v>1308</v>
      </c>
      <c r="D510" s="832" t="s">
        <v>1029</v>
      </c>
      <c r="E510" s="832" t="s">
        <v>1309</v>
      </c>
      <c r="F510" s="849"/>
      <c r="G510" s="849"/>
      <c r="H510" s="837">
        <v>0</v>
      </c>
      <c r="I510" s="849">
        <v>5</v>
      </c>
      <c r="J510" s="849">
        <v>771.80000000000007</v>
      </c>
      <c r="K510" s="837">
        <v>1</v>
      </c>
      <c r="L510" s="849">
        <v>5</v>
      </c>
      <c r="M510" s="850">
        <v>771.80000000000007</v>
      </c>
    </row>
    <row r="511" spans="1:13" ht="14.4" customHeight="1" x14ac:dyDescent="0.3">
      <c r="A511" s="831" t="s">
        <v>1498</v>
      </c>
      <c r="B511" s="832" t="s">
        <v>1305</v>
      </c>
      <c r="C511" s="832" t="s">
        <v>1724</v>
      </c>
      <c r="D511" s="832" t="s">
        <v>1725</v>
      </c>
      <c r="E511" s="832" t="s">
        <v>1726</v>
      </c>
      <c r="F511" s="849"/>
      <c r="G511" s="849"/>
      <c r="H511" s="837">
        <v>0</v>
      </c>
      <c r="I511" s="849">
        <v>2</v>
      </c>
      <c r="J511" s="849">
        <v>151.46</v>
      </c>
      <c r="K511" s="837">
        <v>1</v>
      </c>
      <c r="L511" s="849">
        <v>2</v>
      </c>
      <c r="M511" s="850">
        <v>151.46</v>
      </c>
    </row>
    <row r="512" spans="1:13" ht="14.4" customHeight="1" x14ac:dyDescent="0.3">
      <c r="A512" s="831" t="s">
        <v>1498</v>
      </c>
      <c r="B512" s="832" t="s">
        <v>1358</v>
      </c>
      <c r="C512" s="832" t="s">
        <v>1359</v>
      </c>
      <c r="D512" s="832" t="s">
        <v>881</v>
      </c>
      <c r="E512" s="832" t="s">
        <v>1360</v>
      </c>
      <c r="F512" s="849"/>
      <c r="G512" s="849"/>
      <c r="H512" s="837"/>
      <c r="I512" s="849">
        <v>2</v>
      </c>
      <c r="J512" s="849">
        <v>0</v>
      </c>
      <c r="K512" s="837"/>
      <c r="L512" s="849">
        <v>2</v>
      </c>
      <c r="M512" s="850">
        <v>0</v>
      </c>
    </row>
    <row r="513" spans="1:13" ht="14.4" customHeight="1" x14ac:dyDescent="0.3">
      <c r="A513" s="831" t="s">
        <v>1498</v>
      </c>
      <c r="B513" s="832" t="s">
        <v>1402</v>
      </c>
      <c r="C513" s="832" t="s">
        <v>1525</v>
      </c>
      <c r="D513" s="832" t="s">
        <v>1526</v>
      </c>
      <c r="E513" s="832" t="s">
        <v>1527</v>
      </c>
      <c r="F513" s="849"/>
      <c r="G513" s="849"/>
      <c r="H513" s="837">
        <v>0</v>
      </c>
      <c r="I513" s="849">
        <v>2</v>
      </c>
      <c r="J513" s="849">
        <v>207.6</v>
      </c>
      <c r="K513" s="837">
        <v>1</v>
      </c>
      <c r="L513" s="849">
        <v>2</v>
      </c>
      <c r="M513" s="850">
        <v>207.6</v>
      </c>
    </row>
    <row r="514" spans="1:13" ht="14.4" customHeight="1" x14ac:dyDescent="0.3">
      <c r="A514" s="831" t="s">
        <v>1498</v>
      </c>
      <c r="B514" s="832" t="s">
        <v>1402</v>
      </c>
      <c r="C514" s="832" t="s">
        <v>1528</v>
      </c>
      <c r="D514" s="832" t="s">
        <v>1526</v>
      </c>
      <c r="E514" s="832" t="s">
        <v>1407</v>
      </c>
      <c r="F514" s="849"/>
      <c r="G514" s="849"/>
      <c r="H514" s="837">
        <v>0</v>
      </c>
      <c r="I514" s="849">
        <v>2</v>
      </c>
      <c r="J514" s="849">
        <v>259.5</v>
      </c>
      <c r="K514" s="837">
        <v>1</v>
      </c>
      <c r="L514" s="849">
        <v>2</v>
      </c>
      <c r="M514" s="850">
        <v>259.5</v>
      </c>
    </row>
    <row r="515" spans="1:13" ht="14.4" customHeight="1" x14ac:dyDescent="0.3">
      <c r="A515" s="831" t="s">
        <v>1498</v>
      </c>
      <c r="B515" s="832" t="s">
        <v>2905</v>
      </c>
      <c r="C515" s="832" t="s">
        <v>2155</v>
      </c>
      <c r="D515" s="832" t="s">
        <v>2156</v>
      </c>
      <c r="E515" s="832" t="s">
        <v>2157</v>
      </c>
      <c r="F515" s="849"/>
      <c r="G515" s="849"/>
      <c r="H515" s="837"/>
      <c r="I515" s="849">
        <v>1</v>
      </c>
      <c r="J515" s="849">
        <v>0</v>
      </c>
      <c r="K515" s="837"/>
      <c r="L515" s="849">
        <v>1</v>
      </c>
      <c r="M515" s="850">
        <v>0</v>
      </c>
    </row>
    <row r="516" spans="1:13" ht="14.4" customHeight="1" x14ac:dyDescent="0.3">
      <c r="A516" s="831" t="s">
        <v>1499</v>
      </c>
      <c r="B516" s="832" t="s">
        <v>1205</v>
      </c>
      <c r="C516" s="832" t="s">
        <v>2635</v>
      </c>
      <c r="D516" s="832" t="s">
        <v>753</v>
      </c>
      <c r="E516" s="832" t="s">
        <v>2636</v>
      </c>
      <c r="F516" s="849"/>
      <c r="G516" s="849"/>
      <c r="H516" s="837">
        <v>0</v>
      </c>
      <c r="I516" s="849">
        <v>1</v>
      </c>
      <c r="J516" s="849">
        <v>2309.36</v>
      </c>
      <c r="K516" s="837">
        <v>1</v>
      </c>
      <c r="L516" s="849">
        <v>1</v>
      </c>
      <c r="M516" s="850">
        <v>2309.36</v>
      </c>
    </row>
    <row r="517" spans="1:13" ht="14.4" customHeight="1" x14ac:dyDescent="0.3">
      <c r="A517" s="831" t="s">
        <v>1499</v>
      </c>
      <c r="B517" s="832" t="s">
        <v>2910</v>
      </c>
      <c r="C517" s="832" t="s">
        <v>2637</v>
      </c>
      <c r="D517" s="832" t="s">
        <v>2519</v>
      </c>
      <c r="E517" s="832" t="s">
        <v>2638</v>
      </c>
      <c r="F517" s="849"/>
      <c r="G517" s="849"/>
      <c r="H517" s="837">
        <v>0</v>
      </c>
      <c r="I517" s="849">
        <v>1</v>
      </c>
      <c r="J517" s="849">
        <v>10.34</v>
      </c>
      <c r="K517" s="837">
        <v>1</v>
      </c>
      <c r="L517" s="849">
        <v>1</v>
      </c>
      <c r="M517" s="850">
        <v>10.34</v>
      </c>
    </row>
    <row r="518" spans="1:13" ht="14.4" customHeight="1" x14ac:dyDescent="0.3">
      <c r="A518" s="831" t="s">
        <v>1499</v>
      </c>
      <c r="B518" s="832" t="s">
        <v>1305</v>
      </c>
      <c r="C518" s="832" t="s">
        <v>1715</v>
      </c>
      <c r="D518" s="832" t="s">
        <v>1716</v>
      </c>
      <c r="E518" s="832" t="s">
        <v>1717</v>
      </c>
      <c r="F518" s="849">
        <v>1</v>
      </c>
      <c r="G518" s="849">
        <v>154.36000000000001</v>
      </c>
      <c r="H518" s="837">
        <v>1</v>
      </c>
      <c r="I518" s="849"/>
      <c r="J518" s="849"/>
      <c r="K518" s="837">
        <v>0</v>
      </c>
      <c r="L518" s="849">
        <v>1</v>
      </c>
      <c r="M518" s="850">
        <v>154.36000000000001</v>
      </c>
    </row>
    <row r="519" spans="1:13" ht="14.4" customHeight="1" x14ac:dyDescent="0.3">
      <c r="A519" s="831" t="s">
        <v>1499</v>
      </c>
      <c r="B519" s="832" t="s">
        <v>1305</v>
      </c>
      <c r="C519" s="832" t="s">
        <v>1308</v>
      </c>
      <c r="D519" s="832" t="s">
        <v>1029</v>
      </c>
      <c r="E519" s="832" t="s">
        <v>1309</v>
      </c>
      <c r="F519" s="849"/>
      <c r="G519" s="849"/>
      <c r="H519" s="837">
        <v>0</v>
      </c>
      <c r="I519" s="849">
        <v>63</v>
      </c>
      <c r="J519" s="849">
        <v>9724.6800000000021</v>
      </c>
      <c r="K519" s="837">
        <v>1</v>
      </c>
      <c r="L519" s="849">
        <v>63</v>
      </c>
      <c r="M519" s="850">
        <v>9724.6800000000021</v>
      </c>
    </row>
    <row r="520" spans="1:13" ht="14.4" customHeight="1" x14ac:dyDescent="0.3">
      <c r="A520" s="831" t="s">
        <v>1499</v>
      </c>
      <c r="B520" s="832" t="s">
        <v>1305</v>
      </c>
      <c r="C520" s="832" t="s">
        <v>1724</v>
      </c>
      <c r="D520" s="832" t="s">
        <v>1725</v>
      </c>
      <c r="E520" s="832" t="s">
        <v>1726</v>
      </c>
      <c r="F520" s="849"/>
      <c r="G520" s="849"/>
      <c r="H520" s="837">
        <v>0</v>
      </c>
      <c r="I520" s="849">
        <v>10</v>
      </c>
      <c r="J520" s="849">
        <v>757.30000000000007</v>
      </c>
      <c r="K520" s="837">
        <v>1</v>
      </c>
      <c r="L520" s="849">
        <v>10</v>
      </c>
      <c r="M520" s="850">
        <v>757.30000000000007</v>
      </c>
    </row>
    <row r="521" spans="1:13" ht="14.4" customHeight="1" x14ac:dyDescent="0.3">
      <c r="A521" s="831" t="s">
        <v>1499</v>
      </c>
      <c r="B521" s="832" t="s">
        <v>1314</v>
      </c>
      <c r="C521" s="832" t="s">
        <v>2162</v>
      </c>
      <c r="D521" s="832" t="s">
        <v>1552</v>
      </c>
      <c r="E521" s="832" t="s">
        <v>1646</v>
      </c>
      <c r="F521" s="849">
        <v>1</v>
      </c>
      <c r="G521" s="849">
        <v>238.72</v>
      </c>
      <c r="H521" s="837">
        <v>1</v>
      </c>
      <c r="I521" s="849"/>
      <c r="J521" s="849"/>
      <c r="K521" s="837">
        <v>0</v>
      </c>
      <c r="L521" s="849">
        <v>1</v>
      </c>
      <c r="M521" s="850">
        <v>238.72</v>
      </c>
    </row>
    <row r="522" spans="1:13" ht="14.4" customHeight="1" x14ac:dyDescent="0.3">
      <c r="A522" s="831" t="s">
        <v>1499</v>
      </c>
      <c r="B522" s="832" t="s">
        <v>1314</v>
      </c>
      <c r="C522" s="832" t="s">
        <v>1315</v>
      </c>
      <c r="D522" s="832" t="s">
        <v>1316</v>
      </c>
      <c r="E522" s="832" t="s">
        <v>1044</v>
      </c>
      <c r="F522" s="849"/>
      <c r="G522" s="849"/>
      <c r="H522" s="837">
        <v>0</v>
      </c>
      <c r="I522" s="849">
        <v>8</v>
      </c>
      <c r="J522" s="849">
        <v>1364.16</v>
      </c>
      <c r="K522" s="837">
        <v>1</v>
      </c>
      <c r="L522" s="849">
        <v>8</v>
      </c>
      <c r="M522" s="850">
        <v>1364.16</v>
      </c>
    </row>
    <row r="523" spans="1:13" ht="14.4" customHeight="1" x14ac:dyDescent="0.3">
      <c r="A523" s="831" t="s">
        <v>1499</v>
      </c>
      <c r="B523" s="832" t="s">
        <v>1314</v>
      </c>
      <c r="C523" s="832" t="s">
        <v>1874</v>
      </c>
      <c r="D523" s="832" t="s">
        <v>1316</v>
      </c>
      <c r="E523" s="832" t="s">
        <v>1875</v>
      </c>
      <c r="F523" s="849"/>
      <c r="G523" s="849"/>
      <c r="H523" s="837">
        <v>0</v>
      </c>
      <c r="I523" s="849">
        <v>39</v>
      </c>
      <c r="J523" s="849">
        <v>10640.369999999999</v>
      </c>
      <c r="K523" s="837">
        <v>1</v>
      </c>
      <c r="L523" s="849">
        <v>39</v>
      </c>
      <c r="M523" s="850">
        <v>10640.369999999999</v>
      </c>
    </row>
    <row r="524" spans="1:13" ht="14.4" customHeight="1" x14ac:dyDescent="0.3">
      <c r="A524" s="831" t="s">
        <v>1499</v>
      </c>
      <c r="B524" s="832" t="s">
        <v>2896</v>
      </c>
      <c r="C524" s="832" t="s">
        <v>1645</v>
      </c>
      <c r="D524" s="832" t="s">
        <v>1065</v>
      </c>
      <c r="E524" s="832" t="s">
        <v>1646</v>
      </c>
      <c r="F524" s="849">
        <v>6</v>
      </c>
      <c r="G524" s="849">
        <v>592.5</v>
      </c>
      <c r="H524" s="837">
        <v>1</v>
      </c>
      <c r="I524" s="849"/>
      <c r="J524" s="849"/>
      <c r="K524" s="837">
        <v>0</v>
      </c>
      <c r="L524" s="849">
        <v>6</v>
      </c>
      <c r="M524" s="850">
        <v>592.5</v>
      </c>
    </row>
    <row r="525" spans="1:13" ht="14.4" customHeight="1" x14ac:dyDescent="0.3">
      <c r="A525" s="831" t="s">
        <v>1499</v>
      </c>
      <c r="B525" s="832" t="s">
        <v>2896</v>
      </c>
      <c r="C525" s="832" t="s">
        <v>1647</v>
      </c>
      <c r="D525" s="832" t="s">
        <v>1065</v>
      </c>
      <c r="E525" s="832" t="s">
        <v>1646</v>
      </c>
      <c r="F525" s="849">
        <v>6</v>
      </c>
      <c r="G525" s="849">
        <v>592.5</v>
      </c>
      <c r="H525" s="837">
        <v>1</v>
      </c>
      <c r="I525" s="849"/>
      <c r="J525" s="849"/>
      <c r="K525" s="837">
        <v>0</v>
      </c>
      <c r="L525" s="849">
        <v>6</v>
      </c>
      <c r="M525" s="850">
        <v>592.5</v>
      </c>
    </row>
    <row r="526" spans="1:13" ht="14.4" customHeight="1" x14ac:dyDescent="0.3">
      <c r="A526" s="831" t="s">
        <v>1499</v>
      </c>
      <c r="B526" s="832" t="s">
        <v>1358</v>
      </c>
      <c r="C526" s="832" t="s">
        <v>1359</v>
      </c>
      <c r="D526" s="832" t="s">
        <v>881</v>
      </c>
      <c r="E526" s="832" t="s">
        <v>1360</v>
      </c>
      <c r="F526" s="849"/>
      <c r="G526" s="849"/>
      <c r="H526" s="837"/>
      <c r="I526" s="849">
        <v>3</v>
      </c>
      <c r="J526" s="849">
        <v>0</v>
      </c>
      <c r="K526" s="837"/>
      <c r="L526" s="849">
        <v>3</v>
      </c>
      <c r="M526" s="850">
        <v>0</v>
      </c>
    </row>
    <row r="527" spans="1:13" ht="14.4" customHeight="1" x14ac:dyDescent="0.3">
      <c r="A527" s="831" t="s">
        <v>1499</v>
      </c>
      <c r="B527" s="832" t="s">
        <v>1395</v>
      </c>
      <c r="C527" s="832" t="s">
        <v>1396</v>
      </c>
      <c r="D527" s="832" t="s">
        <v>668</v>
      </c>
      <c r="E527" s="832" t="s">
        <v>1397</v>
      </c>
      <c r="F527" s="849"/>
      <c r="G527" s="849"/>
      <c r="H527" s="837"/>
      <c r="I527" s="849">
        <v>3</v>
      </c>
      <c r="J527" s="849">
        <v>0</v>
      </c>
      <c r="K527" s="837"/>
      <c r="L527" s="849">
        <v>3</v>
      </c>
      <c r="M527" s="850">
        <v>0</v>
      </c>
    </row>
    <row r="528" spans="1:13" ht="14.4" customHeight="1" x14ac:dyDescent="0.3">
      <c r="A528" s="831" t="s">
        <v>1499</v>
      </c>
      <c r="B528" s="832" t="s">
        <v>1395</v>
      </c>
      <c r="C528" s="832" t="s">
        <v>1398</v>
      </c>
      <c r="D528" s="832" t="s">
        <v>665</v>
      </c>
      <c r="E528" s="832" t="s">
        <v>1399</v>
      </c>
      <c r="F528" s="849"/>
      <c r="G528" s="849"/>
      <c r="H528" s="837"/>
      <c r="I528" s="849">
        <v>4</v>
      </c>
      <c r="J528" s="849">
        <v>0</v>
      </c>
      <c r="K528" s="837"/>
      <c r="L528" s="849">
        <v>4</v>
      </c>
      <c r="M528" s="850">
        <v>0</v>
      </c>
    </row>
    <row r="529" spans="1:13" ht="14.4" customHeight="1" x14ac:dyDescent="0.3">
      <c r="A529" s="831" t="s">
        <v>1499</v>
      </c>
      <c r="B529" s="832" t="s">
        <v>1395</v>
      </c>
      <c r="C529" s="832" t="s">
        <v>1400</v>
      </c>
      <c r="D529" s="832" t="s">
        <v>665</v>
      </c>
      <c r="E529" s="832" t="s">
        <v>1401</v>
      </c>
      <c r="F529" s="849"/>
      <c r="G529" s="849"/>
      <c r="H529" s="837"/>
      <c r="I529" s="849">
        <v>4</v>
      </c>
      <c r="J529" s="849">
        <v>0</v>
      </c>
      <c r="K529" s="837"/>
      <c r="L529" s="849">
        <v>4</v>
      </c>
      <c r="M529" s="850">
        <v>0</v>
      </c>
    </row>
    <row r="530" spans="1:13" ht="14.4" customHeight="1" x14ac:dyDescent="0.3">
      <c r="A530" s="831" t="s">
        <v>1499</v>
      </c>
      <c r="B530" s="832" t="s">
        <v>1402</v>
      </c>
      <c r="C530" s="832" t="s">
        <v>2021</v>
      </c>
      <c r="D530" s="832" t="s">
        <v>1530</v>
      </c>
      <c r="E530" s="832" t="s">
        <v>1405</v>
      </c>
      <c r="F530" s="849">
        <v>12</v>
      </c>
      <c r="G530" s="849">
        <v>1868.3999999999999</v>
      </c>
      <c r="H530" s="837">
        <v>1</v>
      </c>
      <c r="I530" s="849"/>
      <c r="J530" s="849"/>
      <c r="K530" s="837">
        <v>0</v>
      </c>
      <c r="L530" s="849">
        <v>12</v>
      </c>
      <c r="M530" s="850">
        <v>1868.3999999999999</v>
      </c>
    </row>
    <row r="531" spans="1:13" ht="14.4" customHeight="1" x14ac:dyDescent="0.3">
      <c r="A531" s="831" t="s">
        <v>1499</v>
      </c>
      <c r="B531" s="832" t="s">
        <v>1402</v>
      </c>
      <c r="C531" s="832" t="s">
        <v>2023</v>
      </c>
      <c r="D531" s="832" t="s">
        <v>640</v>
      </c>
      <c r="E531" s="832" t="s">
        <v>1407</v>
      </c>
      <c r="F531" s="849">
        <v>4</v>
      </c>
      <c r="G531" s="849">
        <v>519</v>
      </c>
      <c r="H531" s="837">
        <v>1</v>
      </c>
      <c r="I531" s="849"/>
      <c r="J531" s="849"/>
      <c r="K531" s="837">
        <v>0</v>
      </c>
      <c r="L531" s="849">
        <v>4</v>
      </c>
      <c r="M531" s="850">
        <v>519</v>
      </c>
    </row>
    <row r="532" spans="1:13" ht="14.4" customHeight="1" x14ac:dyDescent="0.3">
      <c r="A532" s="831" t="s">
        <v>1499</v>
      </c>
      <c r="B532" s="832" t="s">
        <v>1402</v>
      </c>
      <c r="C532" s="832" t="s">
        <v>1528</v>
      </c>
      <c r="D532" s="832" t="s">
        <v>1526</v>
      </c>
      <c r="E532" s="832" t="s">
        <v>1407</v>
      </c>
      <c r="F532" s="849"/>
      <c r="G532" s="849"/>
      <c r="H532" s="837">
        <v>0</v>
      </c>
      <c r="I532" s="849">
        <v>13</v>
      </c>
      <c r="J532" s="849">
        <v>1686.75</v>
      </c>
      <c r="K532" s="837">
        <v>1</v>
      </c>
      <c r="L532" s="849">
        <v>13</v>
      </c>
      <c r="M532" s="850">
        <v>1686.75</v>
      </c>
    </row>
    <row r="533" spans="1:13" ht="14.4" customHeight="1" x14ac:dyDescent="0.3">
      <c r="A533" s="831" t="s">
        <v>1499</v>
      </c>
      <c r="B533" s="832" t="s">
        <v>1412</v>
      </c>
      <c r="C533" s="832" t="s">
        <v>1924</v>
      </c>
      <c r="D533" s="832" t="s">
        <v>1925</v>
      </c>
      <c r="E533" s="832" t="s">
        <v>1926</v>
      </c>
      <c r="F533" s="849">
        <v>1</v>
      </c>
      <c r="G533" s="849">
        <v>141.25</v>
      </c>
      <c r="H533" s="837">
        <v>1</v>
      </c>
      <c r="I533" s="849"/>
      <c r="J533" s="849"/>
      <c r="K533" s="837">
        <v>0</v>
      </c>
      <c r="L533" s="849">
        <v>1</v>
      </c>
      <c r="M533" s="850">
        <v>141.25</v>
      </c>
    </row>
    <row r="534" spans="1:13" ht="14.4" customHeight="1" x14ac:dyDescent="0.3">
      <c r="A534" s="831" t="s">
        <v>1499</v>
      </c>
      <c r="B534" s="832" t="s">
        <v>1412</v>
      </c>
      <c r="C534" s="832" t="s">
        <v>1413</v>
      </c>
      <c r="D534" s="832" t="s">
        <v>1414</v>
      </c>
      <c r="E534" s="832" t="s">
        <v>1415</v>
      </c>
      <c r="F534" s="849"/>
      <c r="G534" s="849"/>
      <c r="H534" s="837">
        <v>0</v>
      </c>
      <c r="I534" s="849">
        <v>43</v>
      </c>
      <c r="J534" s="849">
        <v>6073.75</v>
      </c>
      <c r="K534" s="837">
        <v>1</v>
      </c>
      <c r="L534" s="849">
        <v>43</v>
      </c>
      <c r="M534" s="850">
        <v>6073.75</v>
      </c>
    </row>
    <row r="535" spans="1:13" ht="14.4" customHeight="1" x14ac:dyDescent="0.3">
      <c r="A535" s="831" t="s">
        <v>1499</v>
      </c>
      <c r="B535" s="832" t="s">
        <v>1412</v>
      </c>
      <c r="C535" s="832" t="s">
        <v>2276</v>
      </c>
      <c r="D535" s="832" t="s">
        <v>2277</v>
      </c>
      <c r="E535" s="832" t="s">
        <v>1926</v>
      </c>
      <c r="F535" s="849">
        <v>1</v>
      </c>
      <c r="G535" s="849">
        <v>141.25</v>
      </c>
      <c r="H535" s="837">
        <v>1</v>
      </c>
      <c r="I535" s="849"/>
      <c r="J535" s="849"/>
      <c r="K535" s="837">
        <v>0</v>
      </c>
      <c r="L535" s="849">
        <v>1</v>
      </c>
      <c r="M535" s="850">
        <v>141.25</v>
      </c>
    </row>
    <row r="536" spans="1:13" ht="14.4" customHeight="1" x14ac:dyDescent="0.3">
      <c r="A536" s="831" t="s">
        <v>1499</v>
      </c>
      <c r="B536" s="832" t="s">
        <v>1423</v>
      </c>
      <c r="C536" s="832" t="s">
        <v>2165</v>
      </c>
      <c r="D536" s="832" t="s">
        <v>996</v>
      </c>
      <c r="E536" s="832" t="s">
        <v>2166</v>
      </c>
      <c r="F536" s="849"/>
      <c r="G536" s="849"/>
      <c r="H536" s="837"/>
      <c r="I536" s="849">
        <v>1</v>
      </c>
      <c r="J536" s="849">
        <v>0</v>
      </c>
      <c r="K536" s="837"/>
      <c r="L536" s="849">
        <v>1</v>
      </c>
      <c r="M536" s="850">
        <v>0</v>
      </c>
    </row>
    <row r="537" spans="1:13" ht="14.4" customHeight="1" x14ac:dyDescent="0.3">
      <c r="A537" s="831" t="s">
        <v>1499</v>
      </c>
      <c r="B537" s="832" t="s">
        <v>1423</v>
      </c>
      <c r="C537" s="832" t="s">
        <v>1424</v>
      </c>
      <c r="D537" s="832" t="s">
        <v>996</v>
      </c>
      <c r="E537" s="832" t="s">
        <v>1425</v>
      </c>
      <c r="F537" s="849"/>
      <c r="G537" s="849"/>
      <c r="H537" s="837">
        <v>0</v>
      </c>
      <c r="I537" s="849">
        <v>1</v>
      </c>
      <c r="J537" s="849">
        <v>117.55</v>
      </c>
      <c r="K537" s="837">
        <v>1</v>
      </c>
      <c r="L537" s="849">
        <v>1</v>
      </c>
      <c r="M537" s="850">
        <v>117.55</v>
      </c>
    </row>
    <row r="538" spans="1:13" ht="14.4" customHeight="1" x14ac:dyDescent="0.3">
      <c r="A538" s="831" t="s">
        <v>1499</v>
      </c>
      <c r="B538" s="832" t="s">
        <v>1423</v>
      </c>
      <c r="C538" s="832" t="s">
        <v>1560</v>
      </c>
      <c r="D538" s="832" t="s">
        <v>996</v>
      </c>
      <c r="E538" s="832" t="s">
        <v>1561</v>
      </c>
      <c r="F538" s="849"/>
      <c r="G538" s="849"/>
      <c r="H538" s="837"/>
      <c r="I538" s="849">
        <v>99</v>
      </c>
      <c r="J538" s="849">
        <v>0</v>
      </c>
      <c r="K538" s="837"/>
      <c r="L538" s="849">
        <v>99</v>
      </c>
      <c r="M538" s="850">
        <v>0</v>
      </c>
    </row>
    <row r="539" spans="1:13" ht="14.4" customHeight="1" x14ac:dyDescent="0.3">
      <c r="A539" s="831" t="s">
        <v>1499</v>
      </c>
      <c r="B539" s="832" t="s">
        <v>1423</v>
      </c>
      <c r="C539" s="832" t="s">
        <v>1426</v>
      </c>
      <c r="D539" s="832" t="s">
        <v>996</v>
      </c>
      <c r="E539" s="832" t="s">
        <v>1427</v>
      </c>
      <c r="F539" s="849"/>
      <c r="G539" s="849"/>
      <c r="H539" s="837">
        <v>0</v>
      </c>
      <c r="I539" s="849">
        <v>8</v>
      </c>
      <c r="J539" s="849">
        <v>470.16</v>
      </c>
      <c r="K539" s="837">
        <v>1</v>
      </c>
      <c r="L539" s="849">
        <v>8</v>
      </c>
      <c r="M539" s="850">
        <v>470.16</v>
      </c>
    </row>
    <row r="540" spans="1:13" ht="14.4" customHeight="1" x14ac:dyDescent="0.3">
      <c r="A540" s="831" t="s">
        <v>1499</v>
      </c>
      <c r="B540" s="832" t="s">
        <v>1423</v>
      </c>
      <c r="C540" s="832" t="s">
        <v>1428</v>
      </c>
      <c r="D540" s="832" t="s">
        <v>996</v>
      </c>
      <c r="E540" s="832" t="s">
        <v>1429</v>
      </c>
      <c r="F540" s="849"/>
      <c r="G540" s="849"/>
      <c r="H540" s="837">
        <v>0</v>
      </c>
      <c r="I540" s="849">
        <v>4</v>
      </c>
      <c r="J540" s="849">
        <v>705.28</v>
      </c>
      <c r="K540" s="837">
        <v>1</v>
      </c>
      <c r="L540" s="849">
        <v>4</v>
      </c>
      <c r="M540" s="850">
        <v>705.28</v>
      </c>
    </row>
    <row r="541" spans="1:13" ht="14.4" customHeight="1" x14ac:dyDescent="0.3">
      <c r="A541" s="831" t="s">
        <v>1499</v>
      </c>
      <c r="B541" s="832" t="s">
        <v>2898</v>
      </c>
      <c r="C541" s="832" t="s">
        <v>1574</v>
      </c>
      <c r="D541" s="832" t="s">
        <v>1575</v>
      </c>
      <c r="E541" s="832" t="s">
        <v>1576</v>
      </c>
      <c r="F541" s="849"/>
      <c r="G541" s="849"/>
      <c r="H541" s="837">
        <v>0</v>
      </c>
      <c r="I541" s="849">
        <v>9</v>
      </c>
      <c r="J541" s="849">
        <v>176.31</v>
      </c>
      <c r="K541" s="837">
        <v>1</v>
      </c>
      <c r="L541" s="849">
        <v>9</v>
      </c>
      <c r="M541" s="850">
        <v>176.31</v>
      </c>
    </row>
    <row r="542" spans="1:13" ht="14.4" customHeight="1" x14ac:dyDescent="0.3">
      <c r="A542" s="831" t="s">
        <v>1499</v>
      </c>
      <c r="B542" s="832" t="s">
        <v>2898</v>
      </c>
      <c r="C542" s="832" t="s">
        <v>1577</v>
      </c>
      <c r="D542" s="832" t="s">
        <v>1575</v>
      </c>
      <c r="E542" s="832" t="s">
        <v>1244</v>
      </c>
      <c r="F542" s="849"/>
      <c r="G542" s="849"/>
      <c r="H542" s="837">
        <v>0</v>
      </c>
      <c r="I542" s="849">
        <v>1</v>
      </c>
      <c r="J542" s="849">
        <v>58.77</v>
      </c>
      <c r="K542" s="837">
        <v>1</v>
      </c>
      <c r="L542" s="849">
        <v>1</v>
      </c>
      <c r="M542" s="850">
        <v>58.77</v>
      </c>
    </row>
    <row r="543" spans="1:13" ht="14.4" customHeight="1" x14ac:dyDescent="0.3">
      <c r="A543" s="831" t="s">
        <v>1499</v>
      </c>
      <c r="B543" s="832" t="s">
        <v>2898</v>
      </c>
      <c r="C543" s="832" t="s">
        <v>1580</v>
      </c>
      <c r="D543" s="832" t="s">
        <v>1575</v>
      </c>
      <c r="E543" s="832" t="s">
        <v>1581</v>
      </c>
      <c r="F543" s="849"/>
      <c r="G543" s="849"/>
      <c r="H543" s="837">
        <v>0</v>
      </c>
      <c r="I543" s="849">
        <v>3</v>
      </c>
      <c r="J543" s="849">
        <v>528.96</v>
      </c>
      <c r="K543" s="837">
        <v>1</v>
      </c>
      <c r="L543" s="849">
        <v>3</v>
      </c>
      <c r="M543" s="850">
        <v>528.96</v>
      </c>
    </row>
    <row r="544" spans="1:13" ht="14.4" customHeight="1" x14ac:dyDescent="0.3">
      <c r="A544" s="831" t="s">
        <v>1500</v>
      </c>
      <c r="B544" s="832" t="s">
        <v>1189</v>
      </c>
      <c r="C544" s="832" t="s">
        <v>2331</v>
      </c>
      <c r="D544" s="832" t="s">
        <v>1193</v>
      </c>
      <c r="E544" s="832" t="s">
        <v>2332</v>
      </c>
      <c r="F544" s="849"/>
      <c r="G544" s="849"/>
      <c r="H544" s="837">
        <v>0</v>
      </c>
      <c r="I544" s="849">
        <v>1</v>
      </c>
      <c r="J544" s="849">
        <v>57.6</v>
      </c>
      <c r="K544" s="837">
        <v>1</v>
      </c>
      <c r="L544" s="849">
        <v>1</v>
      </c>
      <c r="M544" s="850">
        <v>57.6</v>
      </c>
    </row>
    <row r="545" spans="1:13" ht="14.4" customHeight="1" x14ac:dyDescent="0.3">
      <c r="A545" s="831" t="s">
        <v>1500</v>
      </c>
      <c r="B545" s="832" t="s">
        <v>2899</v>
      </c>
      <c r="C545" s="832" t="s">
        <v>1908</v>
      </c>
      <c r="D545" s="832" t="s">
        <v>1909</v>
      </c>
      <c r="E545" s="832" t="s">
        <v>1910</v>
      </c>
      <c r="F545" s="849"/>
      <c r="G545" s="849"/>
      <c r="H545" s="837">
        <v>0</v>
      </c>
      <c r="I545" s="849">
        <v>1</v>
      </c>
      <c r="J545" s="849">
        <v>32.25</v>
      </c>
      <c r="K545" s="837">
        <v>1</v>
      </c>
      <c r="L545" s="849">
        <v>1</v>
      </c>
      <c r="M545" s="850">
        <v>32.25</v>
      </c>
    </row>
    <row r="546" spans="1:13" ht="14.4" customHeight="1" x14ac:dyDescent="0.3">
      <c r="A546" s="831" t="s">
        <v>1500</v>
      </c>
      <c r="B546" s="832" t="s">
        <v>2899</v>
      </c>
      <c r="C546" s="832" t="s">
        <v>2417</v>
      </c>
      <c r="D546" s="832" t="s">
        <v>1909</v>
      </c>
      <c r="E546" s="832" t="s">
        <v>2418</v>
      </c>
      <c r="F546" s="849"/>
      <c r="G546" s="849"/>
      <c r="H546" s="837">
        <v>0</v>
      </c>
      <c r="I546" s="849">
        <v>5</v>
      </c>
      <c r="J546" s="849">
        <v>322.5</v>
      </c>
      <c r="K546" s="837">
        <v>1</v>
      </c>
      <c r="L546" s="849">
        <v>5</v>
      </c>
      <c r="M546" s="850">
        <v>322.5</v>
      </c>
    </row>
    <row r="547" spans="1:13" ht="14.4" customHeight="1" x14ac:dyDescent="0.3">
      <c r="A547" s="831" t="s">
        <v>1500</v>
      </c>
      <c r="B547" s="832" t="s">
        <v>1301</v>
      </c>
      <c r="C547" s="832" t="s">
        <v>2838</v>
      </c>
      <c r="D547" s="832" t="s">
        <v>1983</v>
      </c>
      <c r="E547" s="832" t="s">
        <v>2839</v>
      </c>
      <c r="F547" s="849">
        <v>1</v>
      </c>
      <c r="G547" s="849">
        <v>105.23</v>
      </c>
      <c r="H547" s="837">
        <v>1</v>
      </c>
      <c r="I547" s="849"/>
      <c r="J547" s="849"/>
      <c r="K547" s="837">
        <v>0</v>
      </c>
      <c r="L547" s="849">
        <v>1</v>
      </c>
      <c r="M547" s="850">
        <v>105.23</v>
      </c>
    </row>
    <row r="548" spans="1:13" ht="14.4" customHeight="1" x14ac:dyDescent="0.3">
      <c r="A548" s="831" t="s">
        <v>1500</v>
      </c>
      <c r="B548" s="832" t="s">
        <v>1301</v>
      </c>
      <c r="C548" s="832" t="s">
        <v>2298</v>
      </c>
      <c r="D548" s="832" t="s">
        <v>1983</v>
      </c>
      <c r="E548" s="832" t="s">
        <v>2299</v>
      </c>
      <c r="F548" s="849">
        <v>2</v>
      </c>
      <c r="G548" s="849">
        <v>168.36</v>
      </c>
      <c r="H548" s="837">
        <v>1</v>
      </c>
      <c r="I548" s="849"/>
      <c r="J548" s="849"/>
      <c r="K548" s="837">
        <v>0</v>
      </c>
      <c r="L548" s="849">
        <v>2</v>
      </c>
      <c r="M548" s="850">
        <v>168.36</v>
      </c>
    </row>
    <row r="549" spans="1:13" ht="14.4" customHeight="1" x14ac:dyDescent="0.3">
      <c r="A549" s="831" t="s">
        <v>1500</v>
      </c>
      <c r="B549" s="832" t="s">
        <v>1305</v>
      </c>
      <c r="C549" s="832" t="s">
        <v>1715</v>
      </c>
      <c r="D549" s="832" t="s">
        <v>1716</v>
      </c>
      <c r="E549" s="832" t="s">
        <v>1717</v>
      </c>
      <c r="F549" s="849">
        <v>8</v>
      </c>
      <c r="G549" s="849">
        <v>1234.8800000000001</v>
      </c>
      <c r="H549" s="837">
        <v>1</v>
      </c>
      <c r="I549" s="849"/>
      <c r="J549" s="849"/>
      <c r="K549" s="837">
        <v>0</v>
      </c>
      <c r="L549" s="849">
        <v>8</v>
      </c>
      <c r="M549" s="850">
        <v>1234.8800000000001</v>
      </c>
    </row>
    <row r="550" spans="1:13" ht="14.4" customHeight="1" x14ac:dyDescent="0.3">
      <c r="A550" s="831" t="s">
        <v>1500</v>
      </c>
      <c r="B550" s="832" t="s">
        <v>1305</v>
      </c>
      <c r="C550" s="832" t="s">
        <v>1308</v>
      </c>
      <c r="D550" s="832" t="s">
        <v>1029</v>
      </c>
      <c r="E550" s="832" t="s">
        <v>1309</v>
      </c>
      <c r="F550" s="849"/>
      <c r="G550" s="849"/>
      <c r="H550" s="837">
        <v>0</v>
      </c>
      <c r="I550" s="849">
        <v>18</v>
      </c>
      <c r="J550" s="849">
        <v>2778.48</v>
      </c>
      <c r="K550" s="837">
        <v>1</v>
      </c>
      <c r="L550" s="849">
        <v>18</v>
      </c>
      <c r="M550" s="850">
        <v>2778.48</v>
      </c>
    </row>
    <row r="551" spans="1:13" ht="14.4" customHeight="1" x14ac:dyDescent="0.3">
      <c r="A551" s="831" t="s">
        <v>1500</v>
      </c>
      <c r="B551" s="832" t="s">
        <v>1305</v>
      </c>
      <c r="C551" s="832" t="s">
        <v>2226</v>
      </c>
      <c r="D551" s="832" t="s">
        <v>2227</v>
      </c>
      <c r="E551" s="832" t="s">
        <v>2228</v>
      </c>
      <c r="F551" s="849"/>
      <c r="G551" s="849"/>
      <c r="H551" s="837">
        <v>0</v>
      </c>
      <c r="I551" s="849">
        <v>5</v>
      </c>
      <c r="J551" s="849">
        <v>556.1</v>
      </c>
      <c r="K551" s="837">
        <v>1</v>
      </c>
      <c r="L551" s="849">
        <v>5</v>
      </c>
      <c r="M551" s="850">
        <v>556.1</v>
      </c>
    </row>
    <row r="552" spans="1:13" ht="14.4" customHeight="1" x14ac:dyDescent="0.3">
      <c r="A552" s="831" t="s">
        <v>1500</v>
      </c>
      <c r="B552" s="832" t="s">
        <v>2897</v>
      </c>
      <c r="C552" s="832" t="s">
        <v>1515</v>
      </c>
      <c r="D552" s="832" t="s">
        <v>1516</v>
      </c>
      <c r="E552" s="832" t="s">
        <v>1517</v>
      </c>
      <c r="F552" s="849"/>
      <c r="G552" s="849"/>
      <c r="H552" s="837">
        <v>0</v>
      </c>
      <c r="I552" s="849">
        <v>1</v>
      </c>
      <c r="J552" s="849">
        <v>119.7</v>
      </c>
      <c r="K552" s="837">
        <v>1</v>
      </c>
      <c r="L552" s="849">
        <v>1</v>
      </c>
      <c r="M552" s="850">
        <v>119.7</v>
      </c>
    </row>
    <row r="553" spans="1:13" ht="14.4" customHeight="1" x14ac:dyDescent="0.3">
      <c r="A553" s="831" t="s">
        <v>1500</v>
      </c>
      <c r="B553" s="832" t="s">
        <v>1344</v>
      </c>
      <c r="C553" s="832" t="s">
        <v>1345</v>
      </c>
      <c r="D553" s="832" t="s">
        <v>635</v>
      </c>
      <c r="E553" s="832" t="s">
        <v>1346</v>
      </c>
      <c r="F553" s="849"/>
      <c r="G553" s="849"/>
      <c r="H553" s="837">
        <v>0</v>
      </c>
      <c r="I553" s="849">
        <v>1</v>
      </c>
      <c r="J553" s="849">
        <v>48.42</v>
      </c>
      <c r="K553" s="837">
        <v>1</v>
      </c>
      <c r="L553" s="849">
        <v>1</v>
      </c>
      <c r="M553" s="850">
        <v>48.42</v>
      </c>
    </row>
    <row r="554" spans="1:13" ht="14.4" customHeight="1" x14ac:dyDescent="0.3">
      <c r="A554" s="831" t="s">
        <v>1500</v>
      </c>
      <c r="B554" s="832" t="s">
        <v>1412</v>
      </c>
      <c r="C554" s="832" t="s">
        <v>1413</v>
      </c>
      <c r="D554" s="832" t="s">
        <v>1414</v>
      </c>
      <c r="E554" s="832" t="s">
        <v>1415</v>
      </c>
      <c r="F554" s="849"/>
      <c r="G554" s="849"/>
      <c r="H554" s="837">
        <v>0</v>
      </c>
      <c r="I554" s="849">
        <v>5</v>
      </c>
      <c r="J554" s="849">
        <v>706.25</v>
      </c>
      <c r="K554" s="837">
        <v>1</v>
      </c>
      <c r="L554" s="849">
        <v>5</v>
      </c>
      <c r="M554" s="850">
        <v>706.25</v>
      </c>
    </row>
    <row r="555" spans="1:13" ht="14.4" customHeight="1" x14ac:dyDescent="0.3">
      <c r="A555" s="831" t="s">
        <v>1500</v>
      </c>
      <c r="B555" s="832" t="s">
        <v>1412</v>
      </c>
      <c r="C555" s="832" t="s">
        <v>2276</v>
      </c>
      <c r="D555" s="832" t="s">
        <v>2277</v>
      </c>
      <c r="E555" s="832" t="s">
        <v>1926</v>
      </c>
      <c r="F555" s="849">
        <v>14</v>
      </c>
      <c r="G555" s="849">
        <v>1977.5</v>
      </c>
      <c r="H555" s="837">
        <v>1</v>
      </c>
      <c r="I555" s="849"/>
      <c r="J555" s="849"/>
      <c r="K555" s="837">
        <v>0</v>
      </c>
      <c r="L555" s="849">
        <v>14</v>
      </c>
      <c r="M555" s="850">
        <v>1977.5</v>
      </c>
    </row>
    <row r="556" spans="1:13" ht="14.4" customHeight="1" x14ac:dyDescent="0.3">
      <c r="A556" s="831" t="s">
        <v>1500</v>
      </c>
      <c r="B556" s="832" t="s">
        <v>1412</v>
      </c>
      <c r="C556" s="832" t="s">
        <v>2173</v>
      </c>
      <c r="D556" s="832" t="s">
        <v>2174</v>
      </c>
      <c r="E556" s="832" t="s">
        <v>2175</v>
      </c>
      <c r="F556" s="849">
        <v>11</v>
      </c>
      <c r="G556" s="849">
        <v>1553.75</v>
      </c>
      <c r="H556" s="837">
        <v>1</v>
      </c>
      <c r="I556" s="849"/>
      <c r="J556" s="849"/>
      <c r="K556" s="837">
        <v>0</v>
      </c>
      <c r="L556" s="849">
        <v>11</v>
      </c>
      <c r="M556" s="850">
        <v>1553.75</v>
      </c>
    </row>
    <row r="557" spans="1:13" ht="14.4" customHeight="1" x14ac:dyDescent="0.3">
      <c r="A557" s="831" t="s">
        <v>1500</v>
      </c>
      <c r="B557" s="832" t="s">
        <v>1419</v>
      </c>
      <c r="C557" s="832" t="s">
        <v>1420</v>
      </c>
      <c r="D557" s="832" t="s">
        <v>1421</v>
      </c>
      <c r="E557" s="832" t="s">
        <v>1422</v>
      </c>
      <c r="F557" s="849"/>
      <c r="G557" s="849"/>
      <c r="H557" s="837">
        <v>0</v>
      </c>
      <c r="I557" s="849">
        <v>1</v>
      </c>
      <c r="J557" s="849">
        <v>802.48</v>
      </c>
      <c r="K557" s="837">
        <v>1</v>
      </c>
      <c r="L557" s="849">
        <v>1</v>
      </c>
      <c r="M557" s="850">
        <v>802.48</v>
      </c>
    </row>
    <row r="558" spans="1:13" ht="14.4" customHeight="1" x14ac:dyDescent="0.3">
      <c r="A558" s="831" t="s">
        <v>1500</v>
      </c>
      <c r="B558" s="832" t="s">
        <v>1423</v>
      </c>
      <c r="C558" s="832" t="s">
        <v>1426</v>
      </c>
      <c r="D558" s="832" t="s">
        <v>996</v>
      </c>
      <c r="E558" s="832" t="s">
        <v>1427</v>
      </c>
      <c r="F558" s="849"/>
      <c r="G558" s="849"/>
      <c r="H558" s="837">
        <v>0</v>
      </c>
      <c r="I558" s="849">
        <v>22</v>
      </c>
      <c r="J558" s="849">
        <v>1292.9399999999998</v>
      </c>
      <c r="K558" s="837">
        <v>1</v>
      </c>
      <c r="L558" s="849">
        <v>22</v>
      </c>
      <c r="M558" s="850">
        <v>1292.9399999999998</v>
      </c>
    </row>
    <row r="559" spans="1:13" ht="14.4" customHeight="1" x14ac:dyDescent="0.3">
      <c r="A559" s="831" t="s">
        <v>1500</v>
      </c>
      <c r="B559" s="832" t="s">
        <v>1423</v>
      </c>
      <c r="C559" s="832" t="s">
        <v>1428</v>
      </c>
      <c r="D559" s="832" t="s">
        <v>996</v>
      </c>
      <c r="E559" s="832" t="s">
        <v>1429</v>
      </c>
      <c r="F559" s="849"/>
      <c r="G559" s="849"/>
      <c r="H559" s="837">
        <v>0</v>
      </c>
      <c r="I559" s="849">
        <v>6</v>
      </c>
      <c r="J559" s="849">
        <v>1057.9199999999998</v>
      </c>
      <c r="K559" s="837">
        <v>1</v>
      </c>
      <c r="L559" s="849">
        <v>6</v>
      </c>
      <c r="M559" s="850">
        <v>1057.9199999999998</v>
      </c>
    </row>
    <row r="560" spans="1:13" ht="14.4" customHeight="1" x14ac:dyDescent="0.3">
      <c r="A560" s="831" t="s">
        <v>1500</v>
      </c>
      <c r="B560" s="832" t="s">
        <v>1430</v>
      </c>
      <c r="C560" s="832" t="s">
        <v>1434</v>
      </c>
      <c r="D560" s="832" t="s">
        <v>1432</v>
      </c>
      <c r="E560" s="832" t="s">
        <v>1435</v>
      </c>
      <c r="F560" s="849"/>
      <c r="G560" s="849"/>
      <c r="H560" s="837">
        <v>0</v>
      </c>
      <c r="I560" s="849">
        <v>1</v>
      </c>
      <c r="J560" s="849">
        <v>176.32</v>
      </c>
      <c r="K560" s="837">
        <v>1</v>
      </c>
      <c r="L560" s="849">
        <v>1</v>
      </c>
      <c r="M560" s="850">
        <v>176.32</v>
      </c>
    </row>
    <row r="561" spans="1:13" ht="14.4" customHeight="1" x14ac:dyDescent="0.3">
      <c r="A561" s="831" t="s">
        <v>1500</v>
      </c>
      <c r="B561" s="832" t="s">
        <v>1436</v>
      </c>
      <c r="C561" s="832" t="s">
        <v>2674</v>
      </c>
      <c r="D561" s="832" t="s">
        <v>739</v>
      </c>
      <c r="E561" s="832" t="s">
        <v>1397</v>
      </c>
      <c r="F561" s="849"/>
      <c r="G561" s="849"/>
      <c r="H561" s="837">
        <v>0</v>
      </c>
      <c r="I561" s="849">
        <v>3</v>
      </c>
      <c r="J561" s="849">
        <v>528.96</v>
      </c>
      <c r="K561" s="837">
        <v>1</v>
      </c>
      <c r="L561" s="849">
        <v>3</v>
      </c>
      <c r="M561" s="850">
        <v>528.96</v>
      </c>
    </row>
    <row r="562" spans="1:13" ht="14.4" customHeight="1" x14ac:dyDescent="0.3">
      <c r="A562" s="831" t="s">
        <v>1500</v>
      </c>
      <c r="B562" s="832" t="s">
        <v>1436</v>
      </c>
      <c r="C562" s="832" t="s">
        <v>1437</v>
      </c>
      <c r="D562" s="832" t="s">
        <v>739</v>
      </c>
      <c r="E562" s="832" t="s">
        <v>1438</v>
      </c>
      <c r="F562" s="849"/>
      <c r="G562" s="849"/>
      <c r="H562" s="837">
        <v>0</v>
      </c>
      <c r="I562" s="849">
        <v>1</v>
      </c>
      <c r="J562" s="849">
        <v>58.77</v>
      </c>
      <c r="K562" s="837">
        <v>1</v>
      </c>
      <c r="L562" s="849">
        <v>1</v>
      </c>
      <c r="M562" s="850">
        <v>58.77</v>
      </c>
    </row>
    <row r="563" spans="1:13" ht="14.4" customHeight="1" x14ac:dyDescent="0.3">
      <c r="A563" s="831" t="s">
        <v>1500</v>
      </c>
      <c r="B563" s="832" t="s">
        <v>2898</v>
      </c>
      <c r="C563" s="832" t="s">
        <v>1577</v>
      </c>
      <c r="D563" s="832" t="s">
        <v>1575</v>
      </c>
      <c r="E563" s="832" t="s">
        <v>1244</v>
      </c>
      <c r="F563" s="849"/>
      <c r="G563" s="849"/>
      <c r="H563" s="837">
        <v>0</v>
      </c>
      <c r="I563" s="849">
        <v>5</v>
      </c>
      <c r="J563" s="849">
        <v>293.85000000000002</v>
      </c>
      <c r="K563" s="837">
        <v>1</v>
      </c>
      <c r="L563" s="849">
        <v>5</v>
      </c>
      <c r="M563" s="850">
        <v>293.85000000000002</v>
      </c>
    </row>
    <row r="564" spans="1:13" ht="14.4" customHeight="1" x14ac:dyDescent="0.3">
      <c r="A564" s="831" t="s">
        <v>1500</v>
      </c>
      <c r="B564" s="832" t="s">
        <v>2898</v>
      </c>
      <c r="C564" s="832" t="s">
        <v>2813</v>
      </c>
      <c r="D564" s="832" t="s">
        <v>2814</v>
      </c>
      <c r="E564" s="832" t="s">
        <v>1244</v>
      </c>
      <c r="F564" s="849">
        <v>1</v>
      </c>
      <c r="G564" s="849">
        <v>58.77</v>
      </c>
      <c r="H564" s="837">
        <v>1</v>
      </c>
      <c r="I564" s="849"/>
      <c r="J564" s="849"/>
      <c r="K564" s="837">
        <v>0</v>
      </c>
      <c r="L564" s="849">
        <v>1</v>
      </c>
      <c r="M564" s="850">
        <v>58.77</v>
      </c>
    </row>
    <row r="565" spans="1:13" ht="14.4" customHeight="1" x14ac:dyDescent="0.3">
      <c r="A565" s="831" t="s">
        <v>1500</v>
      </c>
      <c r="B565" s="832" t="s">
        <v>2898</v>
      </c>
      <c r="C565" s="832" t="s">
        <v>2815</v>
      </c>
      <c r="D565" s="832" t="s">
        <v>2241</v>
      </c>
      <c r="E565" s="832" t="s">
        <v>1433</v>
      </c>
      <c r="F565" s="849">
        <v>3</v>
      </c>
      <c r="G565" s="849">
        <v>176.31</v>
      </c>
      <c r="H565" s="837">
        <v>1</v>
      </c>
      <c r="I565" s="849"/>
      <c r="J565" s="849"/>
      <c r="K565" s="837">
        <v>0</v>
      </c>
      <c r="L565" s="849">
        <v>3</v>
      </c>
      <c r="M565" s="850">
        <v>176.31</v>
      </c>
    </row>
    <row r="566" spans="1:13" ht="14.4" customHeight="1" thickBot="1" x14ac:dyDescent="0.35">
      <c r="A566" s="839" t="s">
        <v>1500</v>
      </c>
      <c r="B566" s="840" t="s">
        <v>2898</v>
      </c>
      <c r="C566" s="840" t="s">
        <v>2816</v>
      </c>
      <c r="D566" s="840" t="s">
        <v>2244</v>
      </c>
      <c r="E566" s="840" t="s">
        <v>1244</v>
      </c>
      <c r="F566" s="851">
        <v>1</v>
      </c>
      <c r="G566" s="851">
        <v>58.77</v>
      </c>
      <c r="H566" s="845">
        <v>1</v>
      </c>
      <c r="I566" s="851"/>
      <c r="J566" s="851"/>
      <c r="K566" s="845">
        <v>0</v>
      </c>
      <c r="L566" s="851">
        <v>1</v>
      </c>
      <c r="M566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2922</v>
      </c>
      <c r="C6" s="731">
        <v>88.814499999999995</v>
      </c>
      <c r="D6" s="731">
        <v>143.52574999999999</v>
      </c>
      <c r="E6" s="731"/>
      <c r="F6" s="731">
        <v>128.32456000000005</v>
      </c>
      <c r="G6" s="731">
        <v>140</v>
      </c>
      <c r="H6" s="731">
        <v>-11.675439999999952</v>
      </c>
      <c r="I6" s="732">
        <v>0.91660400000000031</v>
      </c>
      <c r="J6" s="733" t="s">
        <v>1</v>
      </c>
    </row>
    <row r="7" spans="1:10" ht="14.4" customHeight="1" x14ac:dyDescent="0.3">
      <c r="A7" s="729" t="s">
        <v>575</v>
      </c>
      <c r="B7" s="730" t="s">
        <v>2923</v>
      </c>
      <c r="C7" s="731">
        <v>21.123200000000001</v>
      </c>
      <c r="D7" s="731">
        <v>72.336039999999997</v>
      </c>
      <c r="E7" s="731"/>
      <c r="F7" s="731">
        <v>64.184969999999979</v>
      </c>
      <c r="G7" s="731">
        <v>70</v>
      </c>
      <c r="H7" s="731">
        <v>-5.8150300000000215</v>
      </c>
      <c r="I7" s="732">
        <v>0.91692814285714253</v>
      </c>
      <c r="J7" s="733" t="s">
        <v>1</v>
      </c>
    </row>
    <row r="8" spans="1:10" ht="14.4" customHeight="1" x14ac:dyDescent="0.3">
      <c r="A8" s="729" t="s">
        <v>575</v>
      </c>
      <c r="B8" s="730" t="s">
        <v>2924</v>
      </c>
      <c r="C8" s="731">
        <v>0.83663999999999994</v>
      </c>
      <c r="D8" s="731">
        <v>0.58872000000000002</v>
      </c>
      <c r="E8" s="731"/>
      <c r="F8" s="731">
        <v>0.58872000000000002</v>
      </c>
      <c r="G8" s="731">
        <v>1.75</v>
      </c>
      <c r="H8" s="731">
        <v>-1.1612800000000001</v>
      </c>
      <c r="I8" s="732">
        <v>0.33641142857142858</v>
      </c>
      <c r="J8" s="733" t="s">
        <v>1</v>
      </c>
    </row>
    <row r="9" spans="1:10" ht="14.4" customHeight="1" x14ac:dyDescent="0.3">
      <c r="A9" s="729" t="s">
        <v>575</v>
      </c>
      <c r="B9" s="730" t="s">
        <v>2925</v>
      </c>
      <c r="C9" s="731">
        <v>1.5980299999999998</v>
      </c>
      <c r="D9" s="731">
        <v>2.3110999999999997</v>
      </c>
      <c r="E9" s="731"/>
      <c r="F9" s="731">
        <v>0</v>
      </c>
      <c r="G9" s="731">
        <v>2.9166665039062503</v>
      </c>
      <c r="H9" s="731">
        <v>-2.9166665039062503</v>
      </c>
      <c r="I9" s="732">
        <v>0</v>
      </c>
      <c r="J9" s="733" t="s">
        <v>1</v>
      </c>
    </row>
    <row r="10" spans="1:10" ht="14.4" customHeight="1" x14ac:dyDescent="0.3">
      <c r="A10" s="729" t="s">
        <v>575</v>
      </c>
      <c r="B10" s="730" t="s">
        <v>2926</v>
      </c>
      <c r="C10" s="731">
        <v>256.11077999999998</v>
      </c>
      <c r="D10" s="731">
        <v>219.58008999999998</v>
      </c>
      <c r="E10" s="731"/>
      <c r="F10" s="731">
        <v>289.8787299999999</v>
      </c>
      <c r="G10" s="731">
        <v>227.49999609375001</v>
      </c>
      <c r="H10" s="731">
        <v>62.378733906249892</v>
      </c>
      <c r="I10" s="732">
        <v>1.2741922416585201</v>
      </c>
      <c r="J10" s="733" t="s">
        <v>1</v>
      </c>
    </row>
    <row r="11" spans="1:10" ht="14.4" customHeight="1" x14ac:dyDescent="0.3">
      <c r="A11" s="729" t="s">
        <v>575</v>
      </c>
      <c r="B11" s="730" t="s">
        <v>2927</v>
      </c>
      <c r="C11" s="731">
        <v>479.93031999999994</v>
      </c>
      <c r="D11" s="731">
        <v>594.14199999999983</v>
      </c>
      <c r="E11" s="731"/>
      <c r="F11" s="731">
        <v>524.13447999999994</v>
      </c>
      <c r="G11" s="731">
        <v>630.00000781249992</v>
      </c>
      <c r="H11" s="731">
        <v>-105.86552781249998</v>
      </c>
      <c r="I11" s="732">
        <v>0.83195948174653422</v>
      </c>
      <c r="J11" s="733" t="s">
        <v>1</v>
      </c>
    </row>
    <row r="12" spans="1:10" ht="14.4" customHeight="1" x14ac:dyDescent="0.3">
      <c r="A12" s="729" t="s">
        <v>575</v>
      </c>
      <c r="B12" s="730" t="s">
        <v>2928</v>
      </c>
      <c r="C12" s="731">
        <v>23.449279999999998</v>
      </c>
      <c r="D12" s="731">
        <v>18.5687</v>
      </c>
      <c r="E12" s="731"/>
      <c r="F12" s="731">
        <v>19.83145</v>
      </c>
      <c r="G12" s="731">
        <v>23.333333496093751</v>
      </c>
      <c r="H12" s="731">
        <v>-3.5018834960937504</v>
      </c>
      <c r="I12" s="732">
        <v>0.84991927978571935</v>
      </c>
      <c r="J12" s="733" t="s">
        <v>1</v>
      </c>
    </row>
    <row r="13" spans="1:10" ht="14.4" customHeight="1" x14ac:dyDescent="0.3">
      <c r="A13" s="729" t="s">
        <v>575</v>
      </c>
      <c r="B13" s="730" t="s">
        <v>2929</v>
      </c>
      <c r="C13" s="731">
        <v>111.92854999999997</v>
      </c>
      <c r="D13" s="731">
        <v>156.45571999999999</v>
      </c>
      <c r="E13" s="731"/>
      <c r="F13" s="731">
        <v>175.21947000000003</v>
      </c>
      <c r="G13" s="731">
        <v>145.83334375000001</v>
      </c>
      <c r="H13" s="731">
        <v>29.386126250000018</v>
      </c>
      <c r="I13" s="732">
        <v>1.2015048513210822</v>
      </c>
      <c r="J13" s="733" t="s">
        <v>1</v>
      </c>
    </row>
    <row r="14" spans="1:10" ht="14.4" customHeight="1" x14ac:dyDescent="0.3">
      <c r="A14" s="729" t="s">
        <v>575</v>
      </c>
      <c r="B14" s="730" t="s">
        <v>2930</v>
      </c>
      <c r="C14" s="731">
        <v>6.72349</v>
      </c>
      <c r="D14" s="731">
        <v>16.917259999999999</v>
      </c>
      <c r="E14" s="731"/>
      <c r="F14" s="731">
        <v>7.9182699999999997</v>
      </c>
      <c r="G14" s="731">
        <v>17.500000488281252</v>
      </c>
      <c r="H14" s="731">
        <v>-9.5817304882812522</v>
      </c>
      <c r="I14" s="732">
        <v>0.45247255880377901</v>
      </c>
      <c r="J14" s="733" t="s">
        <v>1</v>
      </c>
    </row>
    <row r="15" spans="1:10" ht="14.4" customHeight="1" x14ac:dyDescent="0.3">
      <c r="A15" s="729" t="s">
        <v>575</v>
      </c>
      <c r="B15" s="730" t="s">
        <v>2931</v>
      </c>
      <c r="C15" s="731">
        <v>69.065100000000001</v>
      </c>
      <c r="D15" s="731">
        <v>65.625100000000003</v>
      </c>
      <c r="E15" s="731"/>
      <c r="F15" s="731">
        <v>57.405419999999999</v>
      </c>
      <c r="G15" s="731">
        <v>69.999998535156237</v>
      </c>
      <c r="H15" s="731">
        <v>-12.594578535156238</v>
      </c>
      <c r="I15" s="732">
        <v>0.82007744573264763</v>
      </c>
      <c r="J15" s="733" t="s">
        <v>1</v>
      </c>
    </row>
    <row r="16" spans="1:10" ht="14.4" customHeight="1" x14ac:dyDescent="0.3">
      <c r="A16" s="729" t="s">
        <v>575</v>
      </c>
      <c r="B16" s="730" t="s">
        <v>2932</v>
      </c>
      <c r="C16" s="731">
        <v>12.102180000000001</v>
      </c>
      <c r="D16" s="731">
        <v>25.582699999999999</v>
      </c>
      <c r="E16" s="731"/>
      <c r="F16" s="731">
        <v>21.153639999999999</v>
      </c>
      <c r="G16" s="731">
        <v>37.916664550781249</v>
      </c>
      <c r="H16" s="731">
        <v>-16.76302455078125</v>
      </c>
      <c r="I16" s="732">
        <v>0.55789822893491148</v>
      </c>
      <c r="J16" s="733" t="s">
        <v>1</v>
      </c>
    </row>
    <row r="17" spans="1:10" ht="14.4" customHeight="1" x14ac:dyDescent="0.3">
      <c r="A17" s="729" t="s">
        <v>575</v>
      </c>
      <c r="B17" s="730" t="s">
        <v>2933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577</v>
      </c>
      <c r="J17" s="733" t="s">
        <v>1</v>
      </c>
    </row>
    <row r="18" spans="1:10" ht="14.4" customHeight="1" x14ac:dyDescent="0.3">
      <c r="A18" s="729" t="s">
        <v>575</v>
      </c>
      <c r="B18" s="730" t="s">
        <v>2934</v>
      </c>
      <c r="C18" s="731">
        <v>20.259850000000004</v>
      </c>
      <c r="D18" s="731">
        <v>148.02146999999997</v>
      </c>
      <c r="E18" s="731"/>
      <c r="F18" s="731">
        <v>133.25708999999998</v>
      </c>
      <c r="G18" s="731">
        <v>148.74999804687499</v>
      </c>
      <c r="H18" s="731">
        <v>-15.492908046875016</v>
      </c>
      <c r="I18" s="732">
        <v>0.89584599495596096</v>
      </c>
      <c r="J18" s="733" t="s">
        <v>1</v>
      </c>
    </row>
    <row r="19" spans="1:10" ht="14.4" customHeight="1" x14ac:dyDescent="0.3">
      <c r="A19" s="729" t="s">
        <v>575</v>
      </c>
      <c r="B19" s="730" t="s">
        <v>2935</v>
      </c>
      <c r="C19" s="731">
        <v>150.64500000000001</v>
      </c>
      <c r="D19" s="731">
        <v>338.19222000000002</v>
      </c>
      <c r="E19" s="731"/>
      <c r="F19" s="731">
        <v>200.26588999999998</v>
      </c>
      <c r="G19" s="731">
        <v>87.5</v>
      </c>
      <c r="H19" s="731">
        <v>112.76588999999998</v>
      </c>
      <c r="I19" s="732">
        <v>2.2887530285714286</v>
      </c>
      <c r="J19" s="733" t="s">
        <v>1</v>
      </c>
    </row>
    <row r="20" spans="1:10" ht="14.4" customHeight="1" x14ac:dyDescent="0.3">
      <c r="A20" s="729" t="s">
        <v>575</v>
      </c>
      <c r="B20" s="730" t="s">
        <v>2936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577</v>
      </c>
      <c r="J20" s="733" t="s">
        <v>1</v>
      </c>
    </row>
    <row r="21" spans="1:10" ht="14.4" customHeight="1" x14ac:dyDescent="0.3">
      <c r="A21" s="729" t="s">
        <v>575</v>
      </c>
      <c r="B21" s="730" t="s">
        <v>586</v>
      </c>
      <c r="C21" s="731">
        <v>1242.58692</v>
      </c>
      <c r="D21" s="731">
        <v>1801.8468699999994</v>
      </c>
      <c r="E21" s="731"/>
      <c r="F21" s="731">
        <v>1622.1626899999997</v>
      </c>
      <c r="G21" s="731">
        <v>1603.0000092773437</v>
      </c>
      <c r="H21" s="731">
        <v>19.162680722655978</v>
      </c>
      <c r="I21" s="732">
        <v>1.0119542611427026</v>
      </c>
      <c r="J21" s="733" t="s">
        <v>587</v>
      </c>
    </row>
    <row r="23" spans="1:10" ht="14.4" customHeight="1" x14ac:dyDescent="0.3">
      <c r="A23" s="729" t="s">
        <v>575</v>
      </c>
      <c r="B23" s="730" t="s">
        <v>576</v>
      </c>
      <c r="C23" s="731" t="s">
        <v>577</v>
      </c>
      <c r="D23" s="731" t="s">
        <v>577</v>
      </c>
      <c r="E23" s="731"/>
      <c r="F23" s="731" t="s">
        <v>577</v>
      </c>
      <c r="G23" s="731" t="s">
        <v>577</v>
      </c>
      <c r="H23" s="731" t="s">
        <v>577</v>
      </c>
      <c r="I23" s="732" t="s">
        <v>577</v>
      </c>
      <c r="J23" s="733" t="s">
        <v>73</v>
      </c>
    </row>
    <row r="24" spans="1:10" ht="14.4" customHeight="1" x14ac:dyDescent="0.3">
      <c r="A24" s="729" t="s">
        <v>588</v>
      </c>
      <c r="B24" s="730" t="s">
        <v>589</v>
      </c>
      <c r="C24" s="731" t="s">
        <v>577</v>
      </c>
      <c r="D24" s="731" t="s">
        <v>577</v>
      </c>
      <c r="E24" s="731"/>
      <c r="F24" s="731" t="s">
        <v>577</v>
      </c>
      <c r="G24" s="731" t="s">
        <v>577</v>
      </c>
      <c r="H24" s="731" t="s">
        <v>577</v>
      </c>
      <c r="I24" s="732" t="s">
        <v>577</v>
      </c>
      <c r="J24" s="733" t="s">
        <v>0</v>
      </c>
    </row>
    <row r="25" spans="1:10" ht="14.4" customHeight="1" x14ac:dyDescent="0.3">
      <c r="A25" s="729" t="s">
        <v>588</v>
      </c>
      <c r="B25" s="730" t="s">
        <v>2924</v>
      </c>
      <c r="C25" s="731">
        <v>0.83663999999999994</v>
      </c>
      <c r="D25" s="731">
        <v>0.58872000000000002</v>
      </c>
      <c r="E25" s="731"/>
      <c r="F25" s="731">
        <v>0.58872000000000002</v>
      </c>
      <c r="G25" s="731">
        <v>2</v>
      </c>
      <c r="H25" s="731">
        <v>-1.4112800000000001</v>
      </c>
      <c r="I25" s="732">
        <v>0.29436000000000001</v>
      </c>
      <c r="J25" s="733" t="s">
        <v>1</v>
      </c>
    </row>
    <row r="26" spans="1:10" ht="14.4" customHeight="1" x14ac:dyDescent="0.3">
      <c r="A26" s="729" t="s">
        <v>588</v>
      </c>
      <c r="B26" s="730" t="s">
        <v>2925</v>
      </c>
      <c r="C26" s="731">
        <v>0.20327999999999999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577</v>
      </c>
      <c r="J26" s="733" t="s">
        <v>1</v>
      </c>
    </row>
    <row r="27" spans="1:10" ht="14.4" customHeight="1" x14ac:dyDescent="0.3">
      <c r="A27" s="729" t="s">
        <v>588</v>
      </c>
      <c r="B27" s="730" t="s">
        <v>2926</v>
      </c>
      <c r="C27" s="731">
        <v>20.100270000000002</v>
      </c>
      <c r="D27" s="731">
        <v>24.136029999999998</v>
      </c>
      <c r="E27" s="731"/>
      <c r="F27" s="731">
        <v>32.7363</v>
      </c>
      <c r="G27" s="731">
        <v>23</v>
      </c>
      <c r="H27" s="731">
        <v>9.7363</v>
      </c>
      <c r="I27" s="732">
        <v>1.4233173913043478</v>
      </c>
      <c r="J27" s="733" t="s">
        <v>1</v>
      </c>
    </row>
    <row r="28" spans="1:10" ht="14.4" customHeight="1" x14ac:dyDescent="0.3">
      <c r="A28" s="729" t="s">
        <v>588</v>
      </c>
      <c r="B28" s="730" t="s">
        <v>2927</v>
      </c>
      <c r="C28" s="731">
        <v>53.716999999999992</v>
      </c>
      <c r="D28" s="731">
        <v>54.02373</v>
      </c>
      <c r="E28" s="731"/>
      <c r="F28" s="731">
        <v>72.863369999999989</v>
      </c>
      <c r="G28" s="731">
        <v>57</v>
      </c>
      <c r="H28" s="731">
        <v>15.863369999999989</v>
      </c>
      <c r="I28" s="732">
        <v>1.278304736842105</v>
      </c>
      <c r="J28" s="733" t="s">
        <v>1</v>
      </c>
    </row>
    <row r="29" spans="1:10" ht="14.4" customHeight="1" x14ac:dyDescent="0.3">
      <c r="A29" s="729" t="s">
        <v>588</v>
      </c>
      <c r="B29" s="730" t="s">
        <v>2928</v>
      </c>
      <c r="C29" s="731">
        <v>14.878779999999999</v>
      </c>
      <c r="D29" s="731">
        <v>13.2592</v>
      </c>
      <c r="E29" s="731"/>
      <c r="F29" s="731">
        <v>16.272449999999999</v>
      </c>
      <c r="G29" s="731">
        <v>16</v>
      </c>
      <c r="H29" s="731">
        <v>0.27244999999999919</v>
      </c>
      <c r="I29" s="732">
        <v>1.0170281249999999</v>
      </c>
      <c r="J29" s="733" t="s">
        <v>1</v>
      </c>
    </row>
    <row r="30" spans="1:10" ht="14.4" customHeight="1" x14ac:dyDescent="0.3">
      <c r="A30" s="729" t="s">
        <v>588</v>
      </c>
      <c r="B30" s="730" t="s">
        <v>2930</v>
      </c>
      <c r="C30" s="731">
        <v>2.8340000000000001</v>
      </c>
      <c r="D30" s="731">
        <v>3.7440000000000002</v>
      </c>
      <c r="E30" s="731"/>
      <c r="F30" s="731">
        <v>3.4529999999999998</v>
      </c>
      <c r="G30" s="731">
        <v>4</v>
      </c>
      <c r="H30" s="731">
        <v>-0.54700000000000015</v>
      </c>
      <c r="I30" s="732">
        <v>0.86324999999999996</v>
      </c>
      <c r="J30" s="733" t="s">
        <v>1</v>
      </c>
    </row>
    <row r="31" spans="1:10" ht="14.4" customHeight="1" x14ac:dyDescent="0.3">
      <c r="A31" s="729" t="s">
        <v>588</v>
      </c>
      <c r="B31" s="730" t="s">
        <v>2931</v>
      </c>
      <c r="C31" s="731">
        <v>5.5380000000000003</v>
      </c>
      <c r="D31" s="731">
        <v>5.2439999999999998</v>
      </c>
      <c r="E31" s="731"/>
      <c r="F31" s="731">
        <v>5.7960000000000003</v>
      </c>
      <c r="G31" s="731">
        <v>6</v>
      </c>
      <c r="H31" s="731">
        <v>-0.20399999999999974</v>
      </c>
      <c r="I31" s="732">
        <v>0.96600000000000008</v>
      </c>
      <c r="J31" s="733" t="s">
        <v>1</v>
      </c>
    </row>
    <row r="32" spans="1:10" ht="14.4" customHeight="1" x14ac:dyDescent="0.3">
      <c r="A32" s="729" t="s">
        <v>588</v>
      </c>
      <c r="B32" s="730" t="s">
        <v>2932</v>
      </c>
      <c r="C32" s="731">
        <v>3.2544200000000001</v>
      </c>
      <c r="D32" s="731">
        <v>0</v>
      </c>
      <c r="E32" s="731"/>
      <c r="F32" s="731">
        <v>0</v>
      </c>
      <c r="G32" s="731">
        <v>4</v>
      </c>
      <c r="H32" s="731">
        <v>-4</v>
      </c>
      <c r="I32" s="732">
        <v>0</v>
      </c>
      <c r="J32" s="733" t="s">
        <v>1</v>
      </c>
    </row>
    <row r="33" spans="1:10" ht="14.4" customHeight="1" x14ac:dyDescent="0.3">
      <c r="A33" s="729" t="s">
        <v>588</v>
      </c>
      <c r="B33" s="730" t="s">
        <v>2934</v>
      </c>
      <c r="C33" s="731">
        <v>0</v>
      </c>
      <c r="D33" s="731">
        <v>4.5876299999999999</v>
      </c>
      <c r="E33" s="731"/>
      <c r="F33" s="731">
        <v>0</v>
      </c>
      <c r="G33" s="731">
        <v>3</v>
      </c>
      <c r="H33" s="731">
        <v>-3</v>
      </c>
      <c r="I33" s="732">
        <v>0</v>
      </c>
      <c r="J33" s="733" t="s">
        <v>1</v>
      </c>
    </row>
    <row r="34" spans="1:10" ht="14.4" customHeight="1" x14ac:dyDescent="0.3">
      <c r="A34" s="729" t="s">
        <v>588</v>
      </c>
      <c r="B34" s="730" t="s">
        <v>2935</v>
      </c>
      <c r="C34" s="731">
        <v>0</v>
      </c>
      <c r="D34" s="731">
        <v>0</v>
      </c>
      <c r="E34" s="731"/>
      <c r="F34" s="731">
        <v>29.645</v>
      </c>
      <c r="G34" s="731">
        <v>0</v>
      </c>
      <c r="H34" s="731">
        <v>29.645</v>
      </c>
      <c r="I34" s="732" t="s">
        <v>577</v>
      </c>
      <c r="J34" s="733" t="s">
        <v>1</v>
      </c>
    </row>
    <row r="35" spans="1:10" ht="14.4" customHeight="1" x14ac:dyDescent="0.3">
      <c r="A35" s="729" t="s">
        <v>588</v>
      </c>
      <c r="B35" s="730" t="s">
        <v>590</v>
      </c>
      <c r="C35" s="731">
        <v>101.36238999999998</v>
      </c>
      <c r="D35" s="731">
        <v>105.58331</v>
      </c>
      <c r="E35" s="731"/>
      <c r="F35" s="731">
        <v>161.35484</v>
      </c>
      <c r="G35" s="731">
        <v>115</v>
      </c>
      <c r="H35" s="731">
        <v>46.354839999999996</v>
      </c>
      <c r="I35" s="732">
        <v>1.4030855652173913</v>
      </c>
      <c r="J35" s="733" t="s">
        <v>591</v>
      </c>
    </row>
    <row r="36" spans="1:10" ht="14.4" customHeight="1" x14ac:dyDescent="0.3">
      <c r="A36" s="729" t="s">
        <v>577</v>
      </c>
      <c r="B36" s="730" t="s">
        <v>577</v>
      </c>
      <c r="C36" s="731" t="s">
        <v>577</v>
      </c>
      <c r="D36" s="731" t="s">
        <v>577</v>
      </c>
      <c r="E36" s="731"/>
      <c r="F36" s="731" t="s">
        <v>577</v>
      </c>
      <c r="G36" s="731" t="s">
        <v>577</v>
      </c>
      <c r="H36" s="731" t="s">
        <v>577</v>
      </c>
      <c r="I36" s="732" t="s">
        <v>577</v>
      </c>
      <c r="J36" s="733" t="s">
        <v>592</v>
      </c>
    </row>
    <row r="37" spans="1:10" ht="14.4" customHeight="1" x14ac:dyDescent="0.3">
      <c r="A37" s="729" t="s">
        <v>593</v>
      </c>
      <c r="B37" s="730" t="s">
        <v>594</v>
      </c>
      <c r="C37" s="731" t="s">
        <v>577</v>
      </c>
      <c r="D37" s="731" t="s">
        <v>577</v>
      </c>
      <c r="E37" s="731"/>
      <c r="F37" s="731" t="s">
        <v>577</v>
      </c>
      <c r="G37" s="731" t="s">
        <v>577</v>
      </c>
      <c r="H37" s="731" t="s">
        <v>577</v>
      </c>
      <c r="I37" s="732" t="s">
        <v>577</v>
      </c>
      <c r="J37" s="733" t="s">
        <v>0</v>
      </c>
    </row>
    <row r="38" spans="1:10" ht="14.4" customHeight="1" x14ac:dyDescent="0.3">
      <c r="A38" s="729" t="s">
        <v>593</v>
      </c>
      <c r="B38" s="730" t="s">
        <v>2923</v>
      </c>
      <c r="C38" s="731">
        <v>21.123200000000001</v>
      </c>
      <c r="D38" s="731">
        <v>72.336039999999997</v>
      </c>
      <c r="E38" s="731"/>
      <c r="F38" s="731">
        <v>57.569499999999984</v>
      </c>
      <c r="G38" s="731">
        <v>70</v>
      </c>
      <c r="H38" s="731">
        <v>-12.430500000000016</v>
      </c>
      <c r="I38" s="732">
        <v>0.8224214285714283</v>
      </c>
      <c r="J38" s="733" t="s">
        <v>1</v>
      </c>
    </row>
    <row r="39" spans="1:10" ht="14.4" customHeight="1" x14ac:dyDescent="0.3">
      <c r="A39" s="729" t="s">
        <v>593</v>
      </c>
      <c r="B39" s="730" t="s">
        <v>2925</v>
      </c>
      <c r="C39" s="731">
        <v>1.0898299999999999</v>
      </c>
      <c r="D39" s="731">
        <v>1.22936</v>
      </c>
      <c r="E39" s="731"/>
      <c r="F39" s="731">
        <v>0</v>
      </c>
      <c r="G39" s="731">
        <v>2</v>
      </c>
      <c r="H39" s="731">
        <v>-2</v>
      </c>
      <c r="I39" s="732">
        <v>0</v>
      </c>
      <c r="J39" s="733" t="s">
        <v>1</v>
      </c>
    </row>
    <row r="40" spans="1:10" ht="14.4" customHeight="1" x14ac:dyDescent="0.3">
      <c r="A40" s="729" t="s">
        <v>593</v>
      </c>
      <c r="B40" s="730" t="s">
        <v>2926</v>
      </c>
      <c r="C40" s="731">
        <v>79.792260000000013</v>
      </c>
      <c r="D40" s="731">
        <v>59.691889999999994</v>
      </c>
      <c r="E40" s="731"/>
      <c r="F40" s="731">
        <v>69.480120000000014</v>
      </c>
      <c r="G40" s="731">
        <v>72</v>
      </c>
      <c r="H40" s="731">
        <v>-2.5198799999999864</v>
      </c>
      <c r="I40" s="732">
        <v>0.96500166666666687</v>
      </c>
      <c r="J40" s="733" t="s">
        <v>1</v>
      </c>
    </row>
    <row r="41" spans="1:10" ht="14.4" customHeight="1" x14ac:dyDescent="0.3">
      <c r="A41" s="729" t="s">
        <v>593</v>
      </c>
      <c r="B41" s="730" t="s">
        <v>2927</v>
      </c>
      <c r="C41" s="731">
        <v>132.99021000000002</v>
      </c>
      <c r="D41" s="731">
        <v>150.59992</v>
      </c>
      <c r="E41" s="731"/>
      <c r="F41" s="731">
        <v>169.35547999999994</v>
      </c>
      <c r="G41" s="731">
        <v>191</v>
      </c>
      <c r="H41" s="731">
        <v>-21.644520000000057</v>
      </c>
      <c r="I41" s="732">
        <v>0.88667790575916205</v>
      </c>
      <c r="J41" s="733" t="s">
        <v>1</v>
      </c>
    </row>
    <row r="42" spans="1:10" ht="14.4" customHeight="1" x14ac:dyDescent="0.3">
      <c r="A42" s="729" t="s">
        <v>593</v>
      </c>
      <c r="B42" s="730" t="s">
        <v>2928</v>
      </c>
      <c r="C42" s="731">
        <v>8.5704999999999991</v>
      </c>
      <c r="D42" s="731">
        <v>5.3094999999999999</v>
      </c>
      <c r="E42" s="731"/>
      <c r="F42" s="731">
        <v>3.5590000000000002</v>
      </c>
      <c r="G42" s="731">
        <v>7</v>
      </c>
      <c r="H42" s="731">
        <v>-3.4409999999999998</v>
      </c>
      <c r="I42" s="732">
        <v>0.50842857142857145</v>
      </c>
      <c r="J42" s="733" t="s">
        <v>1</v>
      </c>
    </row>
    <row r="43" spans="1:10" ht="14.4" customHeight="1" x14ac:dyDescent="0.3">
      <c r="A43" s="729" t="s">
        <v>593</v>
      </c>
      <c r="B43" s="730" t="s">
        <v>2930</v>
      </c>
      <c r="C43" s="731">
        <v>0.86499999999999999</v>
      </c>
      <c r="D43" s="731">
        <v>5.7720000000000002</v>
      </c>
      <c r="E43" s="731"/>
      <c r="F43" s="731">
        <v>1.9730000000000001</v>
      </c>
      <c r="G43" s="731">
        <v>4</v>
      </c>
      <c r="H43" s="731">
        <v>-2.0270000000000001</v>
      </c>
      <c r="I43" s="732">
        <v>0.49325000000000002</v>
      </c>
      <c r="J43" s="733" t="s">
        <v>1</v>
      </c>
    </row>
    <row r="44" spans="1:10" ht="14.4" customHeight="1" x14ac:dyDescent="0.3">
      <c r="A44" s="729" t="s">
        <v>593</v>
      </c>
      <c r="B44" s="730" t="s">
        <v>2931</v>
      </c>
      <c r="C44" s="731">
        <v>18.318000000000001</v>
      </c>
      <c r="D44" s="731">
        <v>9.66</v>
      </c>
      <c r="E44" s="731"/>
      <c r="F44" s="731">
        <v>9.8520000000000003</v>
      </c>
      <c r="G44" s="731">
        <v>13</v>
      </c>
      <c r="H44" s="731">
        <v>-3.1479999999999997</v>
      </c>
      <c r="I44" s="732">
        <v>0.75784615384615384</v>
      </c>
      <c r="J44" s="733" t="s">
        <v>1</v>
      </c>
    </row>
    <row r="45" spans="1:10" ht="14.4" customHeight="1" x14ac:dyDescent="0.3">
      <c r="A45" s="729" t="s">
        <v>593</v>
      </c>
      <c r="B45" s="730" t="s">
        <v>2932</v>
      </c>
      <c r="C45" s="731">
        <v>8.847760000000001</v>
      </c>
      <c r="D45" s="731">
        <v>25.582699999999999</v>
      </c>
      <c r="E45" s="731"/>
      <c r="F45" s="731">
        <v>21.153639999999999</v>
      </c>
      <c r="G45" s="731">
        <v>33</v>
      </c>
      <c r="H45" s="731">
        <v>-11.846360000000001</v>
      </c>
      <c r="I45" s="732">
        <v>0.64101939393939389</v>
      </c>
      <c r="J45" s="733" t="s">
        <v>1</v>
      </c>
    </row>
    <row r="46" spans="1:10" ht="14.4" customHeight="1" x14ac:dyDescent="0.3">
      <c r="A46" s="729" t="s">
        <v>593</v>
      </c>
      <c r="B46" s="730" t="s">
        <v>2934</v>
      </c>
      <c r="C46" s="731">
        <v>0.76040999999999992</v>
      </c>
      <c r="D46" s="731">
        <v>0</v>
      </c>
      <c r="E46" s="731"/>
      <c r="F46" s="731">
        <v>3.6830000000000002E-2</v>
      </c>
      <c r="G46" s="731">
        <v>1</v>
      </c>
      <c r="H46" s="731">
        <v>-0.96316999999999997</v>
      </c>
      <c r="I46" s="732">
        <v>3.6830000000000002E-2</v>
      </c>
      <c r="J46" s="733" t="s">
        <v>1</v>
      </c>
    </row>
    <row r="47" spans="1:10" ht="14.4" customHeight="1" x14ac:dyDescent="0.3">
      <c r="A47" s="729" t="s">
        <v>593</v>
      </c>
      <c r="B47" s="730" t="s">
        <v>2935</v>
      </c>
      <c r="C47" s="731">
        <v>102.245</v>
      </c>
      <c r="D47" s="731">
        <v>126.44499999999999</v>
      </c>
      <c r="E47" s="731"/>
      <c r="F47" s="731">
        <v>72.599999999999994</v>
      </c>
      <c r="G47" s="731">
        <v>34</v>
      </c>
      <c r="H47" s="731">
        <v>38.599999999999994</v>
      </c>
      <c r="I47" s="732">
        <v>2.1352941176470588</v>
      </c>
      <c r="J47" s="733" t="s">
        <v>1</v>
      </c>
    </row>
    <row r="48" spans="1:10" ht="14.4" customHeight="1" x14ac:dyDescent="0.3">
      <c r="A48" s="729" t="s">
        <v>593</v>
      </c>
      <c r="B48" s="730" t="s">
        <v>595</v>
      </c>
      <c r="C48" s="731">
        <v>374.60217000000006</v>
      </c>
      <c r="D48" s="731">
        <v>456.62641000000002</v>
      </c>
      <c r="E48" s="731"/>
      <c r="F48" s="731">
        <v>405.57956999999999</v>
      </c>
      <c r="G48" s="731">
        <v>429</v>
      </c>
      <c r="H48" s="731">
        <v>-23.42043000000001</v>
      </c>
      <c r="I48" s="732">
        <v>0.94540692307692309</v>
      </c>
      <c r="J48" s="733" t="s">
        <v>591</v>
      </c>
    </row>
    <row r="49" spans="1:10" ht="14.4" customHeight="1" x14ac:dyDescent="0.3">
      <c r="A49" s="729" t="s">
        <v>577</v>
      </c>
      <c r="B49" s="730" t="s">
        <v>577</v>
      </c>
      <c r="C49" s="731" t="s">
        <v>577</v>
      </c>
      <c r="D49" s="731" t="s">
        <v>577</v>
      </c>
      <c r="E49" s="731"/>
      <c r="F49" s="731" t="s">
        <v>577</v>
      </c>
      <c r="G49" s="731" t="s">
        <v>577</v>
      </c>
      <c r="H49" s="731" t="s">
        <v>577</v>
      </c>
      <c r="I49" s="732" t="s">
        <v>577</v>
      </c>
      <c r="J49" s="733" t="s">
        <v>592</v>
      </c>
    </row>
    <row r="50" spans="1:10" ht="14.4" customHeight="1" x14ac:dyDescent="0.3">
      <c r="A50" s="729" t="s">
        <v>596</v>
      </c>
      <c r="B50" s="730" t="s">
        <v>597</v>
      </c>
      <c r="C50" s="731" t="s">
        <v>577</v>
      </c>
      <c r="D50" s="731" t="s">
        <v>577</v>
      </c>
      <c r="E50" s="731"/>
      <c r="F50" s="731" t="s">
        <v>577</v>
      </c>
      <c r="G50" s="731" t="s">
        <v>577</v>
      </c>
      <c r="H50" s="731" t="s">
        <v>577</v>
      </c>
      <c r="I50" s="732" t="s">
        <v>577</v>
      </c>
      <c r="J50" s="733" t="s">
        <v>0</v>
      </c>
    </row>
    <row r="51" spans="1:10" ht="14.4" customHeight="1" x14ac:dyDescent="0.3">
      <c r="A51" s="729" t="s">
        <v>596</v>
      </c>
      <c r="B51" s="730" t="s">
        <v>2922</v>
      </c>
      <c r="C51" s="731">
        <v>88.814499999999995</v>
      </c>
      <c r="D51" s="731">
        <v>143.52574999999999</v>
      </c>
      <c r="E51" s="731"/>
      <c r="F51" s="731">
        <v>128.32456000000005</v>
      </c>
      <c r="G51" s="731">
        <v>140</v>
      </c>
      <c r="H51" s="731">
        <v>-11.675439999999952</v>
      </c>
      <c r="I51" s="732">
        <v>0.91660400000000031</v>
      </c>
      <c r="J51" s="733" t="s">
        <v>1</v>
      </c>
    </row>
    <row r="52" spans="1:10" ht="14.4" customHeight="1" x14ac:dyDescent="0.3">
      <c r="A52" s="729" t="s">
        <v>596</v>
      </c>
      <c r="B52" s="730" t="s">
        <v>2923</v>
      </c>
      <c r="C52" s="731">
        <v>0</v>
      </c>
      <c r="D52" s="731">
        <v>0</v>
      </c>
      <c r="E52" s="731"/>
      <c r="F52" s="731">
        <v>6.6154700000000011</v>
      </c>
      <c r="G52" s="731">
        <v>0</v>
      </c>
      <c r="H52" s="731">
        <v>6.6154700000000011</v>
      </c>
      <c r="I52" s="732" t="s">
        <v>577</v>
      </c>
      <c r="J52" s="733" t="s">
        <v>1</v>
      </c>
    </row>
    <row r="53" spans="1:10" ht="14.4" customHeight="1" x14ac:dyDescent="0.3">
      <c r="A53" s="729" t="s">
        <v>596</v>
      </c>
      <c r="B53" s="730" t="s">
        <v>2925</v>
      </c>
      <c r="C53" s="731">
        <v>0.30492000000000002</v>
      </c>
      <c r="D53" s="731">
        <v>1.0817399999999999</v>
      </c>
      <c r="E53" s="731"/>
      <c r="F53" s="731">
        <v>0</v>
      </c>
      <c r="G53" s="731">
        <v>1</v>
      </c>
      <c r="H53" s="731">
        <v>-1</v>
      </c>
      <c r="I53" s="732">
        <v>0</v>
      </c>
      <c r="J53" s="733" t="s">
        <v>1</v>
      </c>
    </row>
    <row r="54" spans="1:10" ht="14.4" customHeight="1" x14ac:dyDescent="0.3">
      <c r="A54" s="729" t="s">
        <v>596</v>
      </c>
      <c r="B54" s="730" t="s">
        <v>2926</v>
      </c>
      <c r="C54" s="731">
        <v>156.21824999999998</v>
      </c>
      <c r="D54" s="731">
        <v>135.75216999999998</v>
      </c>
      <c r="E54" s="731"/>
      <c r="F54" s="731">
        <v>187.66230999999993</v>
      </c>
      <c r="G54" s="731">
        <v>132</v>
      </c>
      <c r="H54" s="731">
        <v>55.662309999999934</v>
      </c>
      <c r="I54" s="732">
        <v>1.4216841666666662</v>
      </c>
      <c r="J54" s="733" t="s">
        <v>1</v>
      </c>
    </row>
    <row r="55" spans="1:10" ht="14.4" customHeight="1" x14ac:dyDescent="0.3">
      <c r="A55" s="729" t="s">
        <v>596</v>
      </c>
      <c r="B55" s="730" t="s">
        <v>2927</v>
      </c>
      <c r="C55" s="731">
        <v>293.22310999999991</v>
      </c>
      <c r="D55" s="731">
        <v>389.51834999999983</v>
      </c>
      <c r="E55" s="731"/>
      <c r="F55" s="731">
        <v>281.91563000000002</v>
      </c>
      <c r="G55" s="731">
        <v>382</v>
      </c>
      <c r="H55" s="731">
        <v>-100.08436999999998</v>
      </c>
      <c r="I55" s="732">
        <v>0.73799903141361267</v>
      </c>
      <c r="J55" s="733" t="s">
        <v>1</v>
      </c>
    </row>
    <row r="56" spans="1:10" ht="14.4" customHeight="1" x14ac:dyDescent="0.3">
      <c r="A56" s="729" t="s">
        <v>596</v>
      </c>
      <c r="B56" s="730" t="s">
        <v>2929</v>
      </c>
      <c r="C56" s="731">
        <v>111.92854999999997</v>
      </c>
      <c r="D56" s="731">
        <v>156.45571999999999</v>
      </c>
      <c r="E56" s="731"/>
      <c r="F56" s="731">
        <v>175.21947000000003</v>
      </c>
      <c r="G56" s="731">
        <v>146</v>
      </c>
      <c r="H56" s="731">
        <v>29.21947000000003</v>
      </c>
      <c r="I56" s="732">
        <v>1.2001333561643837</v>
      </c>
      <c r="J56" s="733" t="s">
        <v>1</v>
      </c>
    </row>
    <row r="57" spans="1:10" ht="14.4" customHeight="1" x14ac:dyDescent="0.3">
      <c r="A57" s="729" t="s">
        <v>596</v>
      </c>
      <c r="B57" s="730" t="s">
        <v>2930</v>
      </c>
      <c r="C57" s="731">
        <v>3.0244899999999997</v>
      </c>
      <c r="D57" s="731">
        <v>7.4012600000000006</v>
      </c>
      <c r="E57" s="731"/>
      <c r="F57" s="731">
        <v>2.49227</v>
      </c>
      <c r="G57" s="731">
        <v>10</v>
      </c>
      <c r="H57" s="731">
        <v>-7.5077300000000005</v>
      </c>
      <c r="I57" s="732">
        <v>0.249227</v>
      </c>
      <c r="J57" s="733" t="s">
        <v>1</v>
      </c>
    </row>
    <row r="58" spans="1:10" ht="14.4" customHeight="1" x14ac:dyDescent="0.3">
      <c r="A58" s="729" t="s">
        <v>596</v>
      </c>
      <c r="B58" s="730" t="s">
        <v>2931</v>
      </c>
      <c r="C58" s="731">
        <v>45.209100000000007</v>
      </c>
      <c r="D58" s="731">
        <v>50.7211</v>
      </c>
      <c r="E58" s="731"/>
      <c r="F58" s="731">
        <v>41.757419999999996</v>
      </c>
      <c r="G58" s="731">
        <v>51</v>
      </c>
      <c r="H58" s="731">
        <v>-9.2425800000000038</v>
      </c>
      <c r="I58" s="732">
        <v>0.81877294117647048</v>
      </c>
      <c r="J58" s="733" t="s">
        <v>1</v>
      </c>
    </row>
    <row r="59" spans="1:10" ht="14.4" customHeight="1" x14ac:dyDescent="0.3">
      <c r="A59" s="729" t="s">
        <v>596</v>
      </c>
      <c r="B59" s="730" t="s">
        <v>2932</v>
      </c>
      <c r="C59" s="731">
        <v>0</v>
      </c>
      <c r="D59" s="731">
        <v>0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596</v>
      </c>
      <c r="B60" s="730" t="s">
        <v>2933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577</v>
      </c>
      <c r="J60" s="733" t="s">
        <v>1</v>
      </c>
    </row>
    <row r="61" spans="1:10" ht="14.4" customHeight="1" x14ac:dyDescent="0.3">
      <c r="A61" s="729" t="s">
        <v>596</v>
      </c>
      <c r="B61" s="730" t="s">
        <v>2934</v>
      </c>
      <c r="C61" s="731">
        <v>19.499440000000003</v>
      </c>
      <c r="D61" s="731">
        <v>143.43383999999998</v>
      </c>
      <c r="E61" s="731"/>
      <c r="F61" s="731">
        <v>133.22025999999997</v>
      </c>
      <c r="G61" s="731">
        <v>145</v>
      </c>
      <c r="H61" s="731">
        <v>-11.779740000000032</v>
      </c>
      <c r="I61" s="732">
        <v>0.91876041379310325</v>
      </c>
      <c r="J61" s="733" t="s">
        <v>1</v>
      </c>
    </row>
    <row r="62" spans="1:10" ht="14.4" customHeight="1" x14ac:dyDescent="0.3">
      <c r="A62" s="729" t="s">
        <v>596</v>
      </c>
      <c r="B62" s="730" t="s">
        <v>2935</v>
      </c>
      <c r="C62" s="731">
        <v>48.4</v>
      </c>
      <c r="D62" s="731">
        <v>211.74722</v>
      </c>
      <c r="E62" s="731"/>
      <c r="F62" s="731">
        <v>98.020889999999994</v>
      </c>
      <c r="G62" s="731">
        <v>53</v>
      </c>
      <c r="H62" s="731">
        <v>45.020889999999994</v>
      </c>
      <c r="I62" s="732">
        <v>1.8494507547169809</v>
      </c>
      <c r="J62" s="733" t="s">
        <v>1</v>
      </c>
    </row>
    <row r="63" spans="1:10" ht="14.4" customHeight="1" x14ac:dyDescent="0.3">
      <c r="A63" s="729" t="s">
        <v>596</v>
      </c>
      <c r="B63" s="730" t="s">
        <v>2936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577</v>
      </c>
      <c r="J63" s="733" t="s">
        <v>1</v>
      </c>
    </row>
    <row r="64" spans="1:10" ht="14.4" customHeight="1" x14ac:dyDescent="0.3">
      <c r="A64" s="729" t="s">
        <v>596</v>
      </c>
      <c r="B64" s="730" t="s">
        <v>598</v>
      </c>
      <c r="C64" s="731">
        <v>766.62235999999996</v>
      </c>
      <c r="D64" s="731">
        <v>1239.6371499999998</v>
      </c>
      <c r="E64" s="731"/>
      <c r="F64" s="731">
        <v>1055.2282799999998</v>
      </c>
      <c r="G64" s="731">
        <v>1060</v>
      </c>
      <c r="H64" s="731">
        <v>-4.7717200000001867</v>
      </c>
      <c r="I64" s="732">
        <v>0.99549837735849034</v>
      </c>
      <c r="J64" s="733" t="s">
        <v>591</v>
      </c>
    </row>
    <row r="65" spans="1:10" ht="14.4" customHeight="1" x14ac:dyDescent="0.3">
      <c r="A65" s="729" t="s">
        <v>577</v>
      </c>
      <c r="B65" s="730" t="s">
        <v>577</v>
      </c>
      <c r="C65" s="731" t="s">
        <v>577</v>
      </c>
      <c r="D65" s="731" t="s">
        <v>577</v>
      </c>
      <c r="E65" s="731"/>
      <c r="F65" s="731" t="s">
        <v>577</v>
      </c>
      <c r="G65" s="731" t="s">
        <v>577</v>
      </c>
      <c r="H65" s="731" t="s">
        <v>577</v>
      </c>
      <c r="I65" s="732" t="s">
        <v>577</v>
      </c>
      <c r="J65" s="733" t="s">
        <v>592</v>
      </c>
    </row>
    <row r="66" spans="1:10" ht="14.4" customHeight="1" x14ac:dyDescent="0.3">
      <c r="A66" s="729" t="s">
        <v>575</v>
      </c>
      <c r="B66" s="730" t="s">
        <v>586</v>
      </c>
      <c r="C66" s="731">
        <v>1242.58692</v>
      </c>
      <c r="D66" s="731">
        <v>1801.8468699999996</v>
      </c>
      <c r="E66" s="731"/>
      <c r="F66" s="731">
        <v>1622.1626899999999</v>
      </c>
      <c r="G66" s="731">
        <v>1603</v>
      </c>
      <c r="H66" s="731">
        <v>19.162689999999884</v>
      </c>
      <c r="I66" s="732">
        <v>1.0119542669993762</v>
      </c>
      <c r="J66" s="733" t="s">
        <v>587</v>
      </c>
    </row>
  </sheetData>
  <mergeCells count="3">
    <mergeCell ref="A1:I1"/>
    <mergeCell ref="F3:I3"/>
    <mergeCell ref="C4:D4"/>
  </mergeCells>
  <conditionalFormatting sqref="F22 F67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6">
    <cfRule type="expression" dxfId="32" priority="6">
      <formula>$H23&gt;0</formula>
    </cfRule>
  </conditionalFormatting>
  <conditionalFormatting sqref="A23:A66">
    <cfRule type="expression" dxfId="31" priority="5">
      <formula>AND($J23&lt;&gt;"mezeraKL",$J23&lt;&gt;"")</formula>
    </cfRule>
  </conditionalFormatting>
  <conditionalFormatting sqref="I23:I66">
    <cfRule type="expression" dxfId="30" priority="7">
      <formula>$I23&gt;1</formula>
    </cfRule>
  </conditionalFormatting>
  <conditionalFormatting sqref="B23:B66">
    <cfRule type="expression" dxfId="29" priority="4">
      <formula>OR($J23="NS",$J23="SumaNS",$J23="Účet")</formula>
    </cfRule>
  </conditionalFormatting>
  <conditionalFormatting sqref="A23:D66 F23:I66">
    <cfRule type="expression" dxfId="28" priority="8">
      <formula>AND($J23&lt;&gt;"",$J23&lt;&gt;"mezeraKL")</formula>
    </cfRule>
  </conditionalFormatting>
  <conditionalFormatting sqref="B23:D66 F23:I66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6 F23:I66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3436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9.3342489033258982</v>
      </c>
      <c r="J3" s="203">
        <f>SUBTOTAL(9,J5:J1048576)</f>
        <v>175824</v>
      </c>
      <c r="K3" s="204">
        <f>SUBTOTAL(9,K5:K1048576)</f>
        <v>1641184.9791783728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575</v>
      </c>
      <c r="B5" s="825" t="s">
        <v>576</v>
      </c>
      <c r="C5" s="828" t="s">
        <v>588</v>
      </c>
      <c r="D5" s="862" t="s">
        <v>589</v>
      </c>
      <c r="E5" s="828" t="s">
        <v>2937</v>
      </c>
      <c r="F5" s="862" t="s">
        <v>2938</v>
      </c>
      <c r="G5" s="828" t="s">
        <v>2939</v>
      </c>
      <c r="H5" s="828" t="s">
        <v>2940</v>
      </c>
      <c r="I5" s="225">
        <v>147.17999267578125</v>
      </c>
      <c r="J5" s="225">
        <v>2</v>
      </c>
      <c r="K5" s="848">
        <v>294.3599853515625</v>
      </c>
    </row>
    <row r="6" spans="1:11" ht="14.4" customHeight="1" x14ac:dyDescent="0.3">
      <c r="A6" s="831" t="s">
        <v>575</v>
      </c>
      <c r="B6" s="832" t="s">
        <v>576</v>
      </c>
      <c r="C6" s="835" t="s">
        <v>588</v>
      </c>
      <c r="D6" s="863" t="s">
        <v>589</v>
      </c>
      <c r="E6" s="835" t="s">
        <v>2937</v>
      </c>
      <c r="F6" s="863" t="s">
        <v>2938</v>
      </c>
      <c r="G6" s="835" t="s">
        <v>2941</v>
      </c>
      <c r="H6" s="835" t="s">
        <v>2942</v>
      </c>
      <c r="I6" s="849">
        <v>147.17999267578125</v>
      </c>
      <c r="J6" s="849">
        <v>2</v>
      </c>
      <c r="K6" s="850">
        <v>294.3599853515625</v>
      </c>
    </row>
    <row r="7" spans="1:11" ht="14.4" customHeight="1" x14ac:dyDescent="0.3">
      <c r="A7" s="831" t="s">
        <v>575</v>
      </c>
      <c r="B7" s="832" t="s">
        <v>576</v>
      </c>
      <c r="C7" s="835" t="s">
        <v>588</v>
      </c>
      <c r="D7" s="863" t="s">
        <v>589</v>
      </c>
      <c r="E7" s="835" t="s">
        <v>2943</v>
      </c>
      <c r="F7" s="863" t="s">
        <v>2944</v>
      </c>
      <c r="G7" s="835" t="s">
        <v>2945</v>
      </c>
      <c r="H7" s="835" t="s">
        <v>2946</v>
      </c>
      <c r="I7" s="849">
        <v>0.30250000953674316</v>
      </c>
      <c r="J7" s="849">
        <v>4500</v>
      </c>
      <c r="K7" s="850">
        <v>1365</v>
      </c>
    </row>
    <row r="8" spans="1:11" ht="14.4" customHeight="1" x14ac:dyDescent="0.3">
      <c r="A8" s="831" t="s">
        <v>575</v>
      </c>
      <c r="B8" s="832" t="s">
        <v>576</v>
      </c>
      <c r="C8" s="835" t="s">
        <v>588</v>
      </c>
      <c r="D8" s="863" t="s">
        <v>589</v>
      </c>
      <c r="E8" s="835" t="s">
        <v>2943</v>
      </c>
      <c r="F8" s="863" t="s">
        <v>2944</v>
      </c>
      <c r="G8" s="835" t="s">
        <v>2947</v>
      </c>
      <c r="H8" s="835" t="s">
        <v>2948</v>
      </c>
      <c r="I8" s="849">
        <v>2.4700000286102295</v>
      </c>
      <c r="J8" s="849">
        <v>800</v>
      </c>
      <c r="K8" s="850">
        <v>1978</v>
      </c>
    </row>
    <row r="9" spans="1:11" ht="14.4" customHeight="1" x14ac:dyDescent="0.3">
      <c r="A9" s="831" t="s">
        <v>575</v>
      </c>
      <c r="B9" s="832" t="s">
        <v>576</v>
      </c>
      <c r="C9" s="835" t="s">
        <v>588</v>
      </c>
      <c r="D9" s="863" t="s">
        <v>589</v>
      </c>
      <c r="E9" s="835" t="s">
        <v>2943</v>
      </c>
      <c r="F9" s="863" t="s">
        <v>2944</v>
      </c>
      <c r="G9" s="835" t="s">
        <v>2949</v>
      </c>
      <c r="H9" s="835" t="s">
        <v>2950</v>
      </c>
      <c r="I9" s="849">
        <v>0.87999999523162842</v>
      </c>
      <c r="J9" s="849">
        <v>2000</v>
      </c>
      <c r="K9" s="850">
        <v>1760</v>
      </c>
    </row>
    <row r="10" spans="1:11" ht="14.4" customHeight="1" x14ac:dyDescent="0.3">
      <c r="A10" s="831" t="s">
        <v>575</v>
      </c>
      <c r="B10" s="832" t="s">
        <v>576</v>
      </c>
      <c r="C10" s="835" t="s">
        <v>588</v>
      </c>
      <c r="D10" s="863" t="s">
        <v>589</v>
      </c>
      <c r="E10" s="835" t="s">
        <v>2943</v>
      </c>
      <c r="F10" s="863" t="s">
        <v>2944</v>
      </c>
      <c r="G10" s="835" t="s">
        <v>2951</v>
      </c>
      <c r="H10" s="835" t="s">
        <v>2952</v>
      </c>
      <c r="I10" s="849">
        <v>6.5399999618530273</v>
      </c>
      <c r="J10" s="849">
        <v>100</v>
      </c>
      <c r="K10" s="850">
        <v>654.46002197265625</v>
      </c>
    </row>
    <row r="11" spans="1:11" ht="14.4" customHeight="1" x14ac:dyDescent="0.3">
      <c r="A11" s="831" t="s">
        <v>575</v>
      </c>
      <c r="B11" s="832" t="s">
        <v>576</v>
      </c>
      <c r="C11" s="835" t="s">
        <v>588</v>
      </c>
      <c r="D11" s="863" t="s">
        <v>589</v>
      </c>
      <c r="E11" s="835" t="s">
        <v>2943</v>
      </c>
      <c r="F11" s="863" t="s">
        <v>2944</v>
      </c>
      <c r="G11" s="835" t="s">
        <v>2953</v>
      </c>
      <c r="H11" s="835" t="s">
        <v>2954</v>
      </c>
      <c r="I11" s="849">
        <v>4.4899997711181641</v>
      </c>
      <c r="J11" s="849">
        <v>200</v>
      </c>
      <c r="K11" s="850">
        <v>897</v>
      </c>
    </row>
    <row r="12" spans="1:11" ht="14.4" customHeight="1" x14ac:dyDescent="0.3">
      <c r="A12" s="831" t="s">
        <v>575</v>
      </c>
      <c r="B12" s="832" t="s">
        <v>576</v>
      </c>
      <c r="C12" s="835" t="s">
        <v>588</v>
      </c>
      <c r="D12" s="863" t="s">
        <v>589</v>
      </c>
      <c r="E12" s="835" t="s">
        <v>2943</v>
      </c>
      <c r="F12" s="863" t="s">
        <v>2944</v>
      </c>
      <c r="G12" s="835" t="s">
        <v>2955</v>
      </c>
      <c r="H12" s="835" t="s">
        <v>2956</v>
      </c>
      <c r="I12" s="849">
        <v>22.149999618530273</v>
      </c>
      <c r="J12" s="849">
        <v>30</v>
      </c>
      <c r="K12" s="850">
        <v>664.5</v>
      </c>
    </row>
    <row r="13" spans="1:11" ht="14.4" customHeight="1" x14ac:dyDescent="0.3">
      <c r="A13" s="831" t="s">
        <v>575</v>
      </c>
      <c r="B13" s="832" t="s">
        <v>576</v>
      </c>
      <c r="C13" s="835" t="s">
        <v>588</v>
      </c>
      <c r="D13" s="863" t="s">
        <v>589</v>
      </c>
      <c r="E13" s="835" t="s">
        <v>2943</v>
      </c>
      <c r="F13" s="863" t="s">
        <v>2944</v>
      </c>
      <c r="G13" s="835" t="s">
        <v>2957</v>
      </c>
      <c r="H13" s="835" t="s">
        <v>2958</v>
      </c>
      <c r="I13" s="849">
        <v>2.869999885559082</v>
      </c>
      <c r="J13" s="849">
        <v>50</v>
      </c>
      <c r="K13" s="850">
        <v>143.5</v>
      </c>
    </row>
    <row r="14" spans="1:11" ht="14.4" customHeight="1" x14ac:dyDescent="0.3">
      <c r="A14" s="831" t="s">
        <v>575</v>
      </c>
      <c r="B14" s="832" t="s">
        <v>576</v>
      </c>
      <c r="C14" s="835" t="s">
        <v>588</v>
      </c>
      <c r="D14" s="863" t="s">
        <v>589</v>
      </c>
      <c r="E14" s="835" t="s">
        <v>2943</v>
      </c>
      <c r="F14" s="863" t="s">
        <v>2944</v>
      </c>
      <c r="G14" s="835" t="s">
        <v>2959</v>
      </c>
      <c r="H14" s="835" t="s">
        <v>2960</v>
      </c>
      <c r="I14" s="849">
        <v>17.229999542236328</v>
      </c>
      <c r="J14" s="849">
        <v>100</v>
      </c>
      <c r="K14" s="850">
        <v>1722.699951171875</v>
      </c>
    </row>
    <row r="15" spans="1:11" ht="14.4" customHeight="1" x14ac:dyDescent="0.3">
      <c r="A15" s="831" t="s">
        <v>575</v>
      </c>
      <c r="B15" s="832" t="s">
        <v>576</v>
      </c>
      <c r="C15" s="835" t="s">
        <v>588</v>
      </c>
      <c r="D15" s="863" t="s">
        <v>589</v>
      </c>
      <c r="E15" s="835" t="s">
        <v>2943</v>
      </c>
      <c r="F15" s="863" t="s">
        <v>2944</v>
      </c>
      <c r="G15" s="835" t="s">
        <v>2961</v>
      </c>
      <c r="H15" s="835" t="s">
        <v>2962</v>
      </c>
      <c r="I15" s="849">
        <v>7.8600001335144043</v>
      </c>
      <c r="J15" s="849">
        <v>100</v>
      </c>
      <c r="K15" s="850">
        <v>786</v>
      </c>
    </row>
    <row r="16" spans="1:11" ht="14.4" customHeight="1" x14ac:dyDescent="0.3">
      <c r="A16" s="831" t="s">
        <v>575</v>
      </c>
      <c r="B16" s="832" t="s">
        <v>576</v>
      </c>
      <c r="C16" s="835" t="s">
        <v>588</v>
      </c>
      <c r="D16" s="863" t="s">
        <v>589</v>
      </c>
      <c r="E16" s="835" t="s">
        <v>2943</v>
      </c>
      <c r="F16" s="863" t="s">
        <v>2944</v>
      </c>
      <c r="G16" s="835" t="s">
        <v>2963</v>
      </c>
      <c r="H16" s="835" t="s">
        <v>2964</v>
      </c>
      <c r="I16" s="849">
        <v>1.3799999952316284</v>
      </c>
      <c r="J16" s="849">
        <v>500</v>
      </c>
      <c r="K16" s="850">
        <v>690</v>
      </c>
    </row>
    <row r="17" spans="1:11" ht="14.4" customHeight="1" x14ac:dyDescent="0.3">
      <c r="A17" s="831" t="s">
        <v>575</v>
      </c>
      <c r="B17" s="832" t="s">
        <v>576</v>
      </c>
      <c r="C17" s="835" t="s">
        <v>588</v>
      </c>
      <c r="D17" s="863" t="s">
        <v>589</v>
      </c>
      <c r="E17" s="835" t="s">
        <v>2943</v>
      </c>
      <c r="F17" s="863" t="s">
        <v>2944</v>
      </c>
      <c r="G17" s="835" t="s">
        <v>2965</v>
      </c>
      <c r="H17" s="835" t="s">
        <v>2966</v>
      </c>
      <c r="I17" s="849">
        <v>0.86000001430511475</v>
      </c>
      <c r="J17" s="849">
        <v>100</v>
      </c>
      <c r="K17" s="850">
        <v>86</v>
      </c>
    </row>
    <row r="18" spans="1:11" ht="14.4" customHeight="1" x14ac:dyDescent="0.3">
      <c r="A18" s="831" t="s">
        <v>575</v>
      </c>
      <c r="B18" s="832" t="s">
        <v>576</v>
      </c>
      <c r="C18" s="835" t="s">
        <v>588</v>
      </c>
      <c r="D18" s="863" t="s">
        <v>589</v>
      </c>
      <c r="E18" s="835" t="s">
        <v>2943</v>
      </c>
      <c r="F18" s="863" t="s">
        <v>2944</v>
      </c>
      <c r="G18" s="835" t="s">
        <v>2967</v>
      </c>
      <c r="H18" s="835" t="s">
        <v>2968</v>
      </c>
      <c r="I18" s="849">
        <v>7.9899997711181641</v>
      </c>
      <c r="J18" s="849">
        <v>24</v>
      </c>
      <c r="K18" s="850">
        <v>191.75999450683594</v>
      </c>
    </row>
    <row r="19" spans="1:11" ht="14.4" customHeight="1" x14ac:dyDescent="0.3">
      <c r="A19" s="831" t="s">
        <v>575</v>
      </c>
      <c r="B19" s="832" t="s">
        <v>576</v>
      </c>
      <c r="C19" s="835" t="s">
        <v>588</v>
      </c>
      <c r="D19" s="863" t="s">
        <v>589</v>
      </c>
      <c r="E19" s="835" t="s">
        <v>2943</v>
      </c>
      <c r="F19" s="863" t="s">
        <v>2944</v>
      </c>
      <c r="G19" s="835" t="s">
        <v>2969</v>
      </c>
      <c r="H19" s="835" t="s">
        <v>2970</v>
      </c>
      <c r="I19" s="849">
        <v>7.5199999809265137</v>
      </c>
      <c r="J19" s="849">
        <v>16</v>
      </c>
      <c r="K19" s="850">
        <v>120.31999969482422</v>
      </c>
    </row>
    <row r="20" spans="1:11" ht="14.4" customHeight="1" x14ac:dyDescent="0.3">
      <c r="A20" s="831" t="s">
        <v>575</v>
      </c>
      <c r="B20" s="832" t="s">
        <v>576</v>
      </c>
      <c r="C20" s="835" t="s">
        <v>588</v>
      </c>
      <c r="D20" s="863" t="s">
        <v>589</v>
      </c>
      <c r="E20" s="835" t="s">
        <v>2943</v>
      </c>
      <c r="F20" s="863" t="s">
        <v>2944</v>
      </c>
      <c r="G20" s="835" t="s">
        <v>2971</v>
      </c>
      <c r="H20" s="835" t="s">
        <v>2972</v>
      </c>
      <c r="I20" s="849">
        <v>15.029999732971191</v>
      </c>
      <c r="J20" s="849">
        <v>1</v>
      </c>
      <c r="K20" s="850">
        <v>15.029999732971191</v>
      </c>
    </row>
    <row r="21" spans="1:11" ht="14.4" customHeight="1" x14ac:dyDescent="0.3">
      <c r="A21" s="831" t="s">
        <v>575</v>
      </c>
      <c r="B21" s="832" t="s">
        <v>576</v>
      </c>
      <c r="C21" s="835" t="s">
        <v>588</v>
      </c>
      <c r="D21" s="863" t="s">
        <v>589</v>
      </c>
      <c r="E21" s="835" t="s">
        <v>2943</v>
      </c>
      <c r="F21" s="863" t="s">
        <v>2944</v>
      </c>
      <c r="G21" s="835" t="s">
        <v>2973</v>
      </c>
      <c r="H21" s="835" t="s">
        <v>2974</v>
      </c>
      <c r="I21" s="849">
        <v>18.887499332427979</v>
      </c>
      <c r="J21" s="849">
        <v>132</v>
      </c>
      <c r="K21" s="850">
        <v>2492.8699951171875</v>
      </c>
    </row>
    <row r="22" spans="1:11" ht="14.4" customHeight="1" x14ac:dyDescent="0.3">
      <c r="A22" s="831" t="s">
        <v>575</v>
      </c>
      <c r="B22" s="832" t="s">
        <v>576</v>
      </c>
      <c r="C22" s="835" t="s">
        <v>588</v>
      </c>
      <c r="D22" s="863" t="s">
        <v>589</v>
      </c>
      <c r="E22" s="835" t="s">
        <v>2943</v>
      </c>
      <c r="F22" s="863" t="s">
        <v>2944</v>
      </c>
      <c r="G22" s="835" t="s">
        <v>2975</v>
      </c>
      <c r="H22" s="835" t="s">
        <v>2976</v>
      </c>
      <c r="I22" s="849">
        <v>7.5900001525878906</v>
      </c>
      <c r="J22" s="849">
        <v>1</v>
      </c>
      <c r="K22" s="850">
        <v>7.5900001525878906</v>
      </c>
    </row>
    <row r="23" spans="1:11" ht="14.4" customHeight="1" x14ac:dyDescent="0.3">
      <c r="A23" s="831" t="s">
        <v>575</v>
      </c>
      <c r="B23" s="832" t="s">
        <v>576</v>
      </c>
      <c r="C23" s="835" t="s">
        <v>588</v>
      </c>
      <c r="D23" s="863" t="s">
        <v>589</v>
      </c>
      <c r="E23" s="835" t="s">
        <v>2943</v>
      </c>
      <c r="F23" s="863" t="s">
        <v>2944</v>
      </c>
      <c r="G23" s="835" t="s">
        <v>2977</v>
      </c>
      <c r="H23" s="835" t="s">
        <v>2978</v>
      </c>
      <c r="I23" s="849">
        <v>10.520000457763672</v>
      </c>
      <c r="J23" s="849">
        <v>40</v>
      </c>
      <c r="K23" s="850">
        <v>420.79998779296875</v>
      </c>
    </row>
    <row r="24" spans="1:11" ht="14.4" customHeight="1" x14ac:dyDescent="0.3">
      <c r="A24" s="831" t="s">
        <v>575</v>
      </c>
      <c r="B24" s="832" t="s">
        <v>576</v>
      </c>
      <c r="C24" s="835" t="s">
        <v>588</v>
      </c>
      <c r="D24" s="863" t="s">
        <v>589</v>
      </c>
      <c r="E24" s="835" t="s">
        <v>2943</v>
      </c>
      <c r="F24" s="863" t="s">
        <v>2944</v>
      </c>
      <c r="G24" s="835" t="s">
        <v>2979</v>
      </c>
      <c r="H24" s="835" t="s">
        <v>2980</v>
      </c>
      <c r="I24" s="849">
        <v>2.1800000667572021</v>
      </c>
      <c r="J24" s="849">
        <v>150</v>
      </c>
      <c r="K24" s="850">
        <v>327</v>
      </c>
    </row>
    <row r="25" spans="1:11" ht="14.4" customHeight="1" x14ac:dyDescent="0.3">
      <c r="A25" s="831" t="s">
        <v>575</v>
      </c>
      <c r="B25" s="832" t="s">
        <v>576</v>
      </c>
      <c r="C25" s="835" t="s">
        <v>588</v>
      </c>
      <c r="D25" s="863" t="s">
        <v>589</v>
      </c>
      <c r="E25" s="835" t="s">
        <v>2943</v>
      </c>
      <c r="F25" s="863" t="s">
        <v>2944</v>
      </c>
      <c r="G25" s="835" t="s">
        <v>2981</v>
      </c>
      <c r="H25" s="835" t="s">
        <v>2982</v>
      </c>
      <c r="I25" s="849">
        <v>2.880000114440918</v>
      </c>
      <c r="J25" s="849">
        <v>150</v>
      </c>
      <c r="K25" s="850">
        <v>432</v>
      </c>
    </row>
    <row r="26" spans="1:11" ht="14.4" customHeight="1" x14ac:dyDescent="0.3">
      <c r="A26" s="831" t="s">
        <v>575</v>
      </c>
      <c r="B26" s="832" t="s">
        <v>576</v>
      </c>
      <c r="C26" s="835" t="s">
        <v>588</v>
      </c>
      <c r="D26" s="863" t="s">
        <v>589</v>
      </c>
      <c r="E26" s="835" t="s">
        <v>2943</v>
      </c>
      <c r="F26" s="863" t="s">
        <v>2944</v>
      </c>
      <c r="G26" s="835" t="s">
        <v>2983</v>
      </c>
      <c r="H26" s="835" t="s">
        <v>2984</v>
      </c>
      <c r="I26" s="849">
        <v>17.139999389648438</v>
      </c>
      <c r="J26" s="849">
        <v>20</v>
      </c>
      <c r="K26" s="850">
        <v>342.70001220703125</v>
      </c>
    </row>
    <row r="27" spans="1:11" ht="14.4" customHeight="1" x14ac:dyDescent="0.3">
      <c r="A27" s="831" t="s">
        <v>575</v>
      </c>
      <c r="B27" s="832" t="s">
        <v>576</v>
      </c>
      <c r="C27" s="835" t="s">
        <v>588</v>
      </c>
      <c r="D27" s="863" t="s">
        <v>589</v>
      </c>
      <c r="E27" s="835" t="s">
        <v>2943</v>
      </c>
      <c r="F27" s="863" t="s">
        <v>2944</v>
      </c>
      <c r="G27" s="835" t="s">
        <v>2985</v>
      </c>
      <c r="H27" s="835" t="s">
        <v>2986</v>
      </c>
      <c r="I27" s="849">
        <v>12.649999618530273</v>
      </c>
      <c r="J27" s="849">
        <v>90</v>
      </c>
      <c r="K27" s="850">
        <v>1138.5</v>
      </c>
    </row>
    <row r="28" spans="1:11" ht="14.4" customHeight="1" x14ac:dyDescent="0.3">
      <c r="A28" s="831" t="s">
        <v>575</v>
      </c>
      <c r="B28" s="832" t="s">
        <v>576</v>
      </c>
      <c r="C28" s="835" t="s">
        <v>588</v>
      </c>
      <c r="D28" s="863" t="s">
        <v>589</v>
      </c>
      <c r="E28" s="835" t="s">
        <v>2943</v>
      </c>
      <c r="F28" s="863" t="s">
        <v>2944</v>
      </c>
      <c r="G28" s="835" t="s">
        <v>2987</v>
      </c>
      <c r="H28" s="835" t="s">
        <v>2988</v>
      </c>
      <c r="I28" s="849">
        <v>105.44999694824219</v>
      </c>
      <c r="J28" s="849">
        <v>1</v>
      </c>
      <c r="K28" s="850">
        <v>105.44999694824219</v>
      </c>
    </row>
    <row r="29" spans="1:11" ht="14.4" customHeight="1" x14ac:dyDescent="0.3">
      <c r="A29" s="831" t="s">
        <v>575</v>
      </c>
      <c r="B29" s="832" t="s">
        <v>576</v>
      </c>
      <c r="C29" s="835" t="s">
        <v>588</v>
      </c>
      <c r="D29" s="863" t="s">
        <v>589</v>
      </c>
      <c r="E29" s="835" t="s">
        <v>2943</v>
      </c>
      <c r="F29" s="863" t="s">
        <v>2944</v>
      </c>
      <c r="G29" s="835" t="s">
        <v>2989</v>
      </c>
      <c r="H29" s="835" t="s">
        <v>2990</v>
      </c>
      <c r="I29" s="849">
        <v>23</v>
      </c>
      <c r="J29" s="849">
        <v>550</v>
      </c>
      <c r="K29" s="850">
        <v>12650</v>
      </c>
    </row>
    <row r="30" spans="1:11" ht="14.4" customHeight="1" x14ac:dyDescent="0.3">
      <c r="A30" s="831" t="s">
        <v>575</v>
      </c>
      <c r="B30" s="832" t="s">
        <v>576</v>
      </c>
      <c r="C30" s="835" t="s">
        <v>588</v>
      </c>
      <c r="D30" s="863" t="s">
        <v>589</v>
      </c>
      <c r="E30" s="835" t="s">
        <v>2943</v>
      </c>
      <c r="F30" s="863" t="s">
        <v>2944</v>
      </c>
      <c r="G30" s="835" t="s">
        <v>2991</v>
      </c>
      <c r="H30" s="835" t="s">
        <v>2992</v>
      </c>
      <c r="I30" s="849">
        <v>2.7400000095367432</v>
      </c>
      <c r="J30" s="849">
        <v>9</v>
      </c>
      <c r="K30" s="850">
        <v>24.659999847412109</v>
      </c>
    </row>
    <row r="31" spans="1:11" ht="14.4" customHeight="1" x14ac:dyDescent="0.3">
      <c r="A31" s="831" t="s">
        <v>575</v>
      </c>
      <c r="B31" s="832" t="s">
        <v>576</v>
      </c>
      <c r="C31" s="835" t="s">
        <v>588</v>
      </c>
      <c r="D31" s="863" t="s">
        <v>589</v>
      </c>
      <c r="E31" s="835" t="s">
        <v>2943</v>
      </c>
      <c r="F31" s="863" t="s">
        <v>2944</v>
      </c>
      <c r="G31" s="835" t="s">
        <v>2993</v>
      </c>
      <c r="H31" s="835" t="s">
        <v>2994</v>
      </c>
      <c r="I31" s="849">
        <v>5.6399998664855957</v>
      </c>
      <c r="J31" s="849">
        <v>1</v>
      </c>
      <c r="K31" s="850">
        <v>5.6399998664855957</v>
      </c>
    </row>
    <row r="32" spans="1:11" ht="14.4" customHeight="1" x14ac:dyDescent="0.3">
      <c r="A32" s="831" t="s">
        <v>575</v>
      </c>
      <c r="B32" s="832" t="s">
        <v>576</v>
      </c>
      <c r="C32" s="835" t="s">
        <v>588</v>
      </c>
      <c r="D32" s="863" t="s">
        <v>589</v>
      </c>
      <c r="E32" s="835" t="s">
        <v>2943</v>
      </c>
      <c r="F32" s="863" t="s">
        <v>2944</v>
      </c>
      <c r="G32" s="835" t="s">
        <v>2995</v>
      </c>
      <c r="H32" s="835" t="s">
        <v>2996</v>
      </c>
      <c r="I32" s="849">
        <v>32.709999084472656</v>
      </c>
      <c r="J32" s="849">
        <v>1</v>
      </c>
      <c r="K32" s="850">
        <v>32.709999084472656</v>
      </c>
    </row>
    <row r="33" spans="1:11" ht="14.4" customHeight="1" x14ac:dyDescent="0.3">
      <c r="A33" s="831" t="s">
        <v>575</v>
      </c>
      <c r="B33" s="832" t="s">
        <v>576</v>
      </c>
      <c r="C33" s="835" t="s">
        <v>588</v>
      </c>
      <c r="D33" s="863" t="s">
        <v>589</v>
      </c>
      <c r="E33" s="835" t="s">
        <v>2943</v>
      </c>
      <c r="F33" s="863" t="s">
        <v>2944</v>
      </c>
      <c r="G33" s="835" t="s">
        <v>2997</v>
      </c>
      <c r="H33" s="835" t="s">
        <v>2998</v>
      </c>
      <c r="I33" s="849">
        <v>29.540000915527344</v>
      </c>
      <c r="J33" s="849">
        <v>1</v>
      </c>
      <c r="K33" s="850">
        <v>29.540000915527344</v>
      </c>
    </row>
    <row r="34" spans="1:11" ht="14.4" customHeight="1" x14ac:dyDescent="0.3">
      <c r="A34" s="831" t="s">
        <v>575</v>
      </c>
      <c r="B34" s="832" t="s">
        <v>576</v>
      </c>
      <c r="C34" s="835" t="s">
        <v>588</v>
      </c>
      <c r="D34" s="863" t="s">
        <v>589</v>
      </c>
      <c r="E34" s="835" t="s">
        <v>2943</v>
      </c>
      <c r="F34" s="863" t="s">
        <v>2944</v>
      </c>
      <c r="G34" s="835" t="s">
        <v>2999</v>
      </c>
      <c r="H34" s="835" t="s">
        <v>3000</v>
      </c>
      <c r="I34" s="849">
        <v>27.879999160766602</v>
      </c>
      <c r="J34" s="849">
        <v>7</v>
      </c>
      <c r="K34" s="850">
        <v>195.16000366210937</v>
      </c>
    </row>
    <row r="35" spans="1:11" ht="14.4" customHeight="1" x14ac:dyDescent="0.3">
      <c r="A35" s="831" t="s">
        <v>575</v>
      </c>
      <c r="B35" s="832" t="s">
        <v>576</v>
      </c>
      <c r="C35" s="835" t="s">
        <v>588</v>
      </c>
      <c r="D35" s="863" t="s">
        <v>589</v>
      </c>
      <c r="E35" s="835" t="s">
        <v>2943</v>
      </c>
      <c r="F35" s="863" t="s">
        <v>2944</v>
      </c>
      <c r="G35" s="835" t="s">
        <v>3001</v>
      </c>
      <c r="H35" s="835" t="s">
        <v>3002</v>
      </c>
      <c r="I35" s="849">
        <v>28.733332951863606</v>
      </c>
      <c r="J35" s="849">
        <v>120</v>
      </c>
      <c r="K35" s="850">
        <v>3448.080078125</v>
      </c>
    </row>
    <row r="36" spans="1:11" ht="14.4" customHeight="1" x14ac:dyDescent="0.3">
      <c r="A36" s="831" t="s">
        <v>575</v>
      </c>
      <c r="B36" s="832" t="s">
        <v>576</v>
      </c>
      <c r="C36" s="835" t="s">
        <v>588</v>
      </c>
      <c r="D36" s="863" t="s">
        <v>589</v>
      </c>
      <c r="E36" s="835" t="s">
        <v>2943</v>
      </c>
      <c r="F36" s="863" t="s">
        <v>2944</v>
      </c>
      <c r="G36" s="835" t="s">
        <v>3003</v>
      </c>
      <c r="H36" s="835" t="s">
        <v>3004</v>
      </c>
      <c r="I36" s="849">
        <v>9.3299999237060547</v>
      </c>
      <c r="J36" s="849">
        <v>1</v>
      </c>
      <c r="K36" s="850">
        <v>9.3299999237060547</v>
      </c>
    </row>
    <row r="37" spans="1:11" ht="14.4" customHeight="1" x14ac:dyDescent="0.3">
      <c r="A37" s="831" t="s">
        <v>575</v>
      </c>
      <c r="B37" s="832" t="s">
        <v>576</v>
      </c>
      <c r="C37" s="835" t="s">
        <v>588</v>
      </c>
      <c r="D37" s="863" t="s">
        <v>589</v>
      </c>
      <c r="E37" s="835" t="s">
        <v>3005</v>
      </c>
      <c r="F37" s="863" t="s">
        <v>3006</v>
      </c>
      <c r="G37" s="835" t="s">
        <v>3007</v>
      </c>
      <c r="H37" s="835" t="s">
        <v>3008</v>
      </c>
      <c r="I37" s="849">
        <v>6.2899999618530273</v>
      </c>
      <c r="J37" s="849">
        <v>100</v>
      </c>
      <c r="K37" s="850">
        <v>629</v>
      </c>
    </row>
    <row r="38" spans="1:11" ht="14.4" customHeight="1" x14ac:dyDescent="0.3">
      <c r="A38" s="831" t="s">
        <v>575</v>
      </c>
      <c r="B38" s="832" t="s">
        <v>576</v>
      </c>
      <c r="C38" s="835" t="s">
        <v>588</v>
      </c>
      <c r="D38" s="863" t="s">
        <v>589</v>
      </c>
      <c r="E38" s="835" t="s">
        <v>3005</v>
      </c>
      <c r="F38" s="863" t="s">
        <v>3006</v>
      </c>
      <c r="G38" s="835" t="s">
        <v>3009</v>
      </c>
      <c r="H38" s="835" t="s">
        <v>3010</v>
      </c>
      <c r="I38" s="849">
        <v>11.140000343322754</v>
      </c>
      <c r="J38" s="849">
        <v>200</v>
      </c>
      <c r="K38" s="850">
        <v>2228</v>
      </c>
    </row>
    <row r="39" spans="1:11" ht="14.4" customHeight="1" x14ac:dyDescent="0.3">
      <c r="A39" s="831" t="s">
        <v>575</v>
      </c>
      <c r="B39" s="832" t="s">
        <v>576</v>
      </c>
      <c r="C39" s="835" t="s">
        <v>588</v>
      </c>
      <c r="D39" s="863" t="s">
        <v>589</v>
      </c>
      <c r="E39" s="835" t="s">
        <v>3005</v>
      </c>
      <c r="F39" s="863" t="s">
        <v>3006</v>
      </c>
      <c r="G39" s="835" t="s">
        <v>3011</v>
      </c>
      <c r="H39" s="835" t="s">
        <v>3012</v>
      </c>
      <c r="I39" s="849">
        <v>1617.699951171875</v>
      </c>
      <c r="J39" s="849">
        <v>1</v>
      </c>
      <c r="K39" s="850">
        <v>1617.699951171875</v>
      </c>
    </row>
    <row r="40" spans="1:11" ht="14.4" customHeight="1" x14ac:dyDescent="0.3">
      <c r="A40" s="831" t="s">
        <v>575</v>
      </c>
      <c r="B40" s="832" t="s">
        <v>576</v>
      </c>
      <c r="C40" s="835" t="s">
        <v>588</v>
      </c>
      <c r="D40" s="863" t="s">
        <v>589</v>
      </c>
      <c r="E40" s="835" t="s">
        <v>3005</v>
      </c>
      <c r="F40" s="863" t="s">
        <v>3006</v>
      </c>
      <c r="G40" s="835" t="s">
        <v>3013</v>
      </c>
      <c r="H40" s="835" t="s">
        <v>3014</v>
      </c>
      <c r="I40" s="849">
        <v>1313.5999755859375</v>
      </c>
      <c r="J40" s="849">
        <v>2</v>
      </c>
      <c r="K40" s="850">
        <v>2627.199951171875</v>
      </c>
    </row>
    <row r="41" spans="1:11" ht="14.4" customHeight="1" x14ac:dyDescent="0.3">
      <c r="A41" s="831" t="s">
        <v>575</v>
      </c>
      <c r="B41" s="832" t="s">
        <v>576</v>
      </c>
      <c r="C41" s="835" t="s">
        <v>588</v>
      </c>
      <c r="D41" s="863" t="s">
        <v>589</v>
      </c>
      <c r="E41" s="835" t="s">
        <v>3005</v>
      </c>
      <c r="F41" s="863" t="s">
        <v>3006</v>
      </c>
      <c r="G41" s="835" t="s">
        <v>3015</v>
      </c>
      <c r="H41" s="835" t="s">
        <v>3016</v>
      </c>
      <c r="I41" s="849">
        <v>17.979999542236328</v>
      </c>
      <c r="J41" s="849">
        <v>250</v>
      </c>
      <c r="K41" s="850">
        <v>4495</v>
      </c>
    </row>
    <row r="42" spans="1:11" ht="14.4" customHeight="1" x14ac:dyDescent="0.3">
      <c r="A42" s="831" t="s">
        <v>575</v>
      </c>
      <c r="B42" s="832" t="s">
        <v>576</v>
      </c>
      <c r="C42" s="835" t="s">
        <v>588</v>
      </c>
      <c r="D42" s="863" t="s">
        <v>589</v>
      </c>
      <c r="E42" s="835" t="s">
        <v>3005</v>
      </c>
      <c r="F42" s="863" t="s">
        <v>3006</v>
      </c>
      <c r="G42" s="835" t="s">
        <v>3017</v>
      </c>
      <c r="H42" s="835" t="s">
        <v>3018</v>
      </c>
      <c r="I42" s="849">
        <v>17.979999542236328</v>
      </c>
      <c r="J42" s="849">
        <v>250</v>
      </c>
      <c r="K42" s="850">
        <v>4495</v>
      </c>
    </row>
    <row r="43" spans="1:11" ht="14.4" customHeight="1" x14ac:dyDescent="0.3">
      <c r="A43" s="831" t="s">
        <v>575</v>
      </c>
      <c r="B43" s="832" t="s">
        <v>576</v>
      </c>
      <c r="C43" s="835" t="s">
        <v>588</v>
      </c>
      <c r="D43" s="863" t="s">
        <v>589</v>
      </c>
      <c r="E43" s="835" t="s">
        <v>3005</v>
      </c>
      <c r="F43" s="863" t="s">
        <v>3006</v>
      </c>
      <c r="G43" s="835" t="s">
        <v>3019</v>
      </c>
      <c r="H43" s="835" t="s">
        <v>3020</v>
      </c>
      <c r="I43" s="849">
        <v>13.199999809265137</v>
      </c>
      <c r="J43" s="849">
        <v>10</v>
      </c>
      <c r="K43" s="850">
        <v>132</v>
      </c>
    </row>
    <row r="44" spans="1:11" ht="14.4" customHeight="1" x14ac:dyDescent="0.3">
      <c r="A44" s="831" t="s">
        <v>575</v>
      </c>
      <c r="B44" s="832" t="s">
        <v>576</v>
      </c>
      <c r="C44" s="835" t="s">
        <v>588</v>
      </c>
      <c r="D44" s="863" t="s">
        <v>589</v>
      </c>
      <c r="E44" s="835" t="s">
        <v>3005</v>
      </c>
      <c r="F44" s="863" t="s">
        <v>3006</v>
      </c>
      <c r="G44" s="835" t="s">
        <v>3021</v>
      </c>
      <c r="H44" s="835" t="s">
        <v>3022</v>
      </c>
      <c r="I44" s="849">
        <v>32.669998168945313</v>
      </c>
      <c r="J44" s="849">
        <v>400</v>
      </c>
      <c r="K44" s="850">
        <v>13068</v>
      </c>
    </row>
    <row r="45" spans="1:11" ht="14.4" customHeight="1" x14ac:dyDescent="0.3">
      <c r="A45" s="831" t="s">
        <v>575</v>
      </c>
      <c r="B45" s="832" t="s">
        <v>576</v>
      </c>
      <c r="C45" s="835" t="s">
        <v>588</v>
      </c>
      <c r="D45" s="863" t="s">
        <v>589</v>
      </c>
      <c r="E45" s="835" t="s">
        <v>3005</v>
      </c>
      <c r="F45" s="863" t="s">
        <v>3006</v>
      </c>
      <c r="G45" s="835" t="s">
        <v>3021</v>
      </c>
      <c r="H45" s="835" t="s">
        <v>3023</v>
      </c>
      <c r="I45" s="849">
        <v>32.669998168945313</v>
      </c>
      <c r="J45" s="849">
        <v>300</v>
      </c>
      <c r="K45" s="850">
        <v>9801.01953125</v>
      </c>
    </row>
    <row r="46" spans="1:11" ht="14.4" customHeight="1" x14ac:dyDescent="0.3">
      <c r="A46" s="831" t="s">
        <v>575</v>
      </c>
      <c r="B46" s="832" t="s">
        <v>576</v>
      </c>
      <c r="C46" s="835" t="s">
        <v>588</v>
      </c>
      <c r="D46" s="863" t="s">
        <v>589</v>
      </c>
      <c r="E46" s="835" t="s">
        <v>3005</v>
      </c>
      <c r="F46" s="863" t="s">
        <v>3006</v>
      </c>
      <c r="G46" s="835" t="s">
        <v>3024</v>
      </c>
      <c r="H46" s="835" t="s">
        <v>3025</v>
      </c>
      <c r="I46" s="849">
        <v>2.4600000381469727</v>
      </c>
      <c r="J46" s="849">
        <v>600</v>
      </c>
      <c r="K46" s="850">
        <v>1476.6000366210937</v>
      </c>
    </row>
    <row r="47" spans="1:11" ht="14.4" customHeight="1" x14ac:dyDescent="0.3">
      <c r="A47" s="831" t="s">
        <v>575</v>
      </c>
      <c r="B47" s="832" t="s">
        <v>576</v>
      </c>
      <c r="C47" s="835" t="s">
        <v>588</v>
      </c>
      <c r="D47" s="863" t="s">
        <v>589</v>
      </c>
      <c r="E47" s="835" t="s">
        <v>3005</v>
      </c>
      <c r="F47" s="863" t="s">
        <v>3006</v>
      </c>
      <c r="G47" s="835" t="s">
        <v>3026</v>
      </c>
      <c r="H47" s="835" t="s">
        <v>3027</v>
      </c>
      <c r="I47" s="849">
        <v>0.25</v>
      </c>
      <c r="J47" s="849">
        <v>1800</v>
      </c>
      <c r="K47" s="850">
        <v>450</v>
      </c>
    </row>
    <row r="48" spans="1:11" ht="14.4" customHeight="1" x14ac:dyDescent="0.3">
      <c r="A48" s="831" t="s">
        <v>575</v>
      </c>
      <c r="B48" s="832" t="s">
        <v>576</v>
      </c>
      <c r="C48" s="835" t="s">
        <v>588</v>
      </c>
      <c r="D48" s="863" t="s">
        <v>589</v>
      </c>
      <c r="E48" s="835" t="s">
        <v>3005</v>
      </c>
      <c r="F48" s="863" t="s">
        <v>3006</v>
      </c>
      <c r="G48" s="835" t="s">
        <v>3028</v>
      </c>
      <c r="H48" s="835" t="s">
        <v>3029</v>
      </c>
      <c r="I48" s="849">
        <v>4422.5498046875</v>
      </c>
      <c r="J48" s="849">
        <v>1</v>
      </c>
      <c r="K48" s="850">
        <v>4422.5498046875</v>
      </c>
    </row>
    <row r="49" spans="1:11" ht="14.4" customHeight="1" x14ac:dyDescent="0.3">
      <c r="A49" s="831" t="s">
        <v>575</v>
      </c>
      <c r="B49" s="832" t="s">
        <v>576</v>
      </c>
      <c r="C49" s="835" t="s">
        <v>588</v>
      </c>
      <c r="D49" s="863" t="s">
        <v>589</v>
      </c>
      <c r="E49" s="835" t="s">
        <v>3005</v>
      </c>
      <c r="F49" s="863" t="s">
        <v>3006</v>
      </c>
      <c r="G49" s="835" t="s">
        <v>3030</v>
      </c>
      <c r="H49" s="835" t="s">
        <v>3031</v>
      </c>
      <c r="I49" s="849">
        <v>3391.6298828125</v>
      </c>
      <c r="J49" s="849">
        <v>2</v>
      </c>
      <c r="K49" s="850">
        <v>6783.259765625</v>
      </c>
    </row>
    <row r="50" spans="1:11" ht="14.4" customHeight="1" x14ac:dyDescent="0.3">
      <c r="A50" s="831" t="s">
        <v>575</v>
      </c>
      <c r="B50" s="832" t="s">
        <v>576</v>
      </c>
      <c r="C50" s="835" t="s">
        <v>588</v>
      </c>
      <c r="D50" s="863" t="s">
        <v>589</v>
      </c>
      <c r="E50" s="835" t="s">
        <v>3005</v>
      </c>
      <c r="F50" s="863" t="s">
        <v>3006</v>
      </c>
      <c r="G50" s="835" t="s">
        <v>3032</v>
      </c>
      <c r="H50" s="835" t="s">
        <v>3033</v>
      </c>
      <c r="I50" s="849">
        <v>3567.080078125</v>
      </c>
      <c r="J50" s="849">
        <v>2</v>
      </c>
      <c r="K50" s="850">
        <v>7134.16015625</v>
      </c>
    </row>
    <row r="51" spans="1:11" ht="14.4" customHeight="1" x14ac:dyDescent="0.3">
      <c r="A51" s="831" t="s">
        <v>575</v>
      </c>
      <c r="B51" s="832" t="s">
        <v>576</v>
      </c>
      <c r="C51" s="835" t="s">
        <v>588</v>
      </c>
      <c r="D51" s="863" t="s">
        <v>589</v>
      </c>
      <c r="E51" s="835" t="s">
        <v>3005</v>
      </c>
      <c r="F51" s="863" t="s">
        <v>3006</v>
      </c>
      <c r="G51" s="835" t="s">
        <v>3034</v>
      </c>
      <c r="H51" s="835" t="s">
        <v>3035</v>
      </c>
      <c r="I51" s="849">
        <v>11.739999771118164</v>
      </c>
      <c r="J51" s="849">
        <v>100</v>
      </c>
      <c r="K51" s="850">
        <v>1174</v>
      </c>
    </row>
    <row r="52" spans="1:11" ht="14.4" customHeight="1" x14ac:dyDescent="0.3">
      <c r="A52" s="831" t="s">
        <v>575</v>
      </c>
      <c r="B52" s="832" t="s">
        <v>576</v>
      </c>
      <c r="C52" s="835" t="s">
        <v>588</v>
      </c>
      <c r="D52" s="863" t="s">
        <v>589</v>
      </c>
      <c r="E52" s="835" t="s">
        <v>3005</v>
      </c>
      <c r="F52" s="863" t="s">
        <v>3006</v>
      </c>
      <c r="G52" s="835" t="s">
        <v>3036</v>
      </c>
      <c r="H52" s="835" t="s">
        <v>3037</v>
      </c>
      <c r="I52" s="849">
        <v>2.2899999618530273</v>
      </c>
      <c r="J52" s="849">
        <v>200</v>
      </c>
      <c r="K52" s="850">
        <v>458</v>
      </c>
    </row>
    <row r="53" spans="1:11" ht="14.4" customHeight="1" x14ac:dyDescent="0.3">
      <c r="A53" s="831" t="s">
        <v>575</v>
      </c>
      <c r="B53" s="832" t="s">
        <v>576</v>
      </c>
      <c r="C53" s="835" t="s">
        <v>588</v>
      </c>
      <c r="D53" s="863" t="s">
        <v>589</v>
      </c>
      <c r="E53" s="835" t="s">
        <v>3005</v>
      </c>
      <c r="F53" s="863" t="s">
        <v>3006</v>
      </c>
      <c r="G53" s="835" t="s">
        <v>3038</v>
      </c>
      <c r="H53" s="835" t="s">
        <v>3039</v>
      </c>
      <c r="I53" s="849">
        <v>32.189998626708984</v>
      </c>
      <c r="J53" s="849">
        <v>100</v>
      </c>
      <c r="K53" s="850">
        <v>3218.6300048828125</v>
      </c>
    </row>
    <row r="54" spans="1:11" ht="14.4" customHeight="1" x14ac:dyDescent="0.3">
      <c r="A54" s="831" t="s">
        <v>575</v>
      </c>
      <c r="B54" s="832" t="s">
        <v>576</v>
      </c>
      <c r="C54" s="835" t="s">
        <v>588</v>
      </c>
      <c r="D54" s="863" t="s">
        <v>589</v>
      </c>
      <c r="E54" s="835" t="s">
        <v>3005</v>
      </c>
      <c r="F54" s="863" t="s">
        <v>3006</v>
      </c>
      <c r="G54" s="835" t="s">
        <v>3040</v>
      </c>
      <c r="H54" s="835" t="s">
        <v>3041</v>
      </c>
      <c r="I54" s="849">
        <v>9.1999998092651367</v>
      </c>
      <c r="J54" s="849">
        <v>550</v>
      </c>
      <c r="K54" s="850">
        <v>5060</v>
      </c>
    </row>
    <row r="55" spans="1:11" ht="14.4" customHeight="1" x14ac:dyDescent="0.3">
      <c r="A55" s="831" t="s">
        <v>575</v>
      </c>
      <c r="B55" s="832" t="s">
        <v>576</v>
      </c>
      <c r="C55" s="835" t="s">
        <v>588</v>
      </c>
      <c r="D55" s="863" t="s">
        <v>589</v>
      </c>
      <c r="E55" s="835" t="s">
        <v>3005</v>
      </c>
      <c r="F55" s="863" t="s">
        <v>3006</v>
      </c>
      <c r="G55" s="835" t="s">
        <v>3042</v>
      </c>
      <c r="H55" s="835" t="s">
        <v>3043</v>
      </c>
      <c r="I55" s="849">
        <v>172.5</v>
      </c>
      <c r="J55" s="849">
        <v>2</v>
      </c>
      <c r="K55" s="850">
        <v>345</v>
      </c>
    </row>
    <row r="56" spans="1:11" ht="14.4" customHeight="1" x14ac:dyDescent="0.3">
      <c r="A56" s="831" t="s">
        <v>575</v>
      </c>
      <c r="B56" s="832" t="s">
        <v>576</v>
      </c>
      <c r="C56" s="835" t="s">
        <v>588</v>
      </c>
      <c r="D56" s="863" t="s">
        <v>589</v>
      </c>
      <c r="E56" s="835" t="s">
        <v>3005</v>
      </c>
      <c r="F56" s="863" t="s">
        <v>3006</v>
      </c>
      <c r="G56" s="835" t="s">
        <v>3044</v>
      </c>
      <c r="H56" s="835" t="s">
        <v>3045</v>
      </c>
      <c r="I56" s="849">
        <v>6.1700000762939453</v>
      </c>
      <c r="J56" s="849">
        <v>10</v>
      </c>
      <c r="K56" s="850">
        <v>61.700000762939453</v>
      </c>
    </row>
    <row r="57" spans="1:11" ht="14.4" customHeight="1" x14ac:dyDescent="0.3">
      <c r="A57" s="831" t="s">
        <v>575</v>
      </c>
      <c r="B57" s="832" t="s">
        <v>576</v>
      </c>
      <c r="C57" s="835" t="s">
        <v>588</v>
      </c>
      <c r="D57" s="863" t="s">
        <v>589</v>
      </c>
      <c r="E57" s="835" t="s">
        <v>3005</v>
      </c>
      <c r="F57" s="863" t="s">
        <v>3006</v>
      </c>
      <c r="G57" s="835" t="s">
        <v>3046</v>
      </c>
      <c r="H57" s="835" t="s">
        <v>3047</v>
      </c>
      <c r="I57" s="849">
        <v>1.0900000333786011</v>
      </c>
      <c r="J57" s="849">
        <v>3600</v>
      </c>
      <c r="K57" s="850">
        <v>3924</v>
      </c>
    </row>
    <row r="58" spans="1:11" ht="14.4" customHeight="1" x14ac:dyDescent="0.3">
      <c r="A58" s="831" t="s">
        <v>575</v>
      </c>
      <c r="B58" s="832" t="s">
        <v>576</v>
      </c>
      <c r="C58" s="835" t="s">
        <v>588</v>
      </c>
      <c r="D58" s="863" t="s">
        <v>589</v>
      </c>
      <c r="E58" s="835" t="s">
        <v>3005</v>
      </c>
      <c r="F58" s="863" t="s">
        <v>3006</v>
      </c>
      <c r="G58" s="835" t="s">
        <v>3048</v>
      </c>
      <c r="H58" s="835" t="s">
        <v>3049</v>
      </c>
      <c r="I58" s="849">
        <v>0.47749999165534973</v>
      </c>
      <c r="J58" s="849">
        <v>900</v>
      </c>
      <c r="K58" s="850">
        <v>431</v>
      </c>
    </row>
    <row r="59" spans="1:11" ht="14.4" customHeight="1" x14ac:dyDescent="0.3">
      <c r="A59" s="831" t="s">
        <v>575</v>
      </c>
      <c r="B59" s="832" t="s">
        <v>576</v>
      </c>
      <c r="C59" s="835" t="s">
        <v>588</v>
      </c>
      <c r="D59" s="863" t="s">
        <v>589</v>
      </c>
      <c r="E59" s="835" t="s">
        <v>3005</v>
      </c>
      <c r="F59" s="863" t="s">
        <v>3006</v>
      </c>
      <c r="G59" s="835" t="s">
        <v>3050</v>
      </c>
      <c r="H59" s="835" t="s">
        <v>3051</v>
      </c>
      <c r="I59" s="849">
        <v>1.67249995470047</v>
      </c>
      <c r="J59" s="849">
        <v>4000</v>
      </c>
      <c r="K59" s="850">
        <v>6688</v>
      </c>
    </row>
    <row r="60" spans="1:11" ht="14.4" customHeight="1" x14ac:dyDescent="0.3">
      <c r="A60" s="831" t="s">
        <v>575</v>
      </c>
      <c r="B60" s="832" t="s">
        <v>576</v>
      </c>
      <c r="C60" s="835" t="s">
        <v>588</v>
      </c>
      <c r="D60" s="863" t="s">
        <v>589</v>
      </c>
      <c r="E60" s="835" t="s">
        <v>3005</v>
      </c>
      <c r="F60" s="863" t="s">
        <v>3006</v>
      </c>
      <c r="G60" s="835" t="s">
        <v>3052</v>
      </c>
      <c r="H60" s="835" t="s">
        <v>3053</v>
      </c>
      <c r="I60" s="849">
        <v>0.67000001668930054</v>
      </c>
      <c r="J60" s="849">
        <v>3500</v>
      </c>
      <c r="K60" s="850">
        <v>2345</v>
      </c>
    </row>
    <row r="61" spans="1:11" ht="14.4" customHeight="1" x14ac:dyDescent="0.3">
      <c r="A61" s="831" t="s">
        <v>575</v>
      </c>
      <c r="B61" s="832" t="s">
        <v>576</v>
      </c>
      <c r="C61" s="835" t="s">
        <v>588</v>
      </c>
      <c r="D61" s="863" t="s">
        <v>589</v>
      </c>
      <c r="E61" s="835" t="s">
        <v>3005</v>
      </c>
      <c r="F61" s="863" t="s">
        <v>3006</v>
      </c>
      <c r="G61" s="835" t="s">
        <v>3054</v>
      </c>
      <c r="H61" s="835" t="s">
        <v>3055</v>
      </c>
      <c r="I61" s="849">
        <v>8.4700002670288086</v>
      </c>
      <c r="J61" s="849">
        <v>390</v>
      </c>
      <c r="K61" s="850">
        <v>3303.2999877929687</v>
      </c>
    </row>
    <row r="62" spans="1:11" ht="14.4" customHeight="1" x14ac:dyDescent="0.3">
      <c r="A62" s="831" t="s">
        <v>575</v>
      </c>
      <c r="B62" s="832" t="s">
        <v>576</v>
      </c>
      <c r="C62" s="835" t="s">
        <v>588</v>
      </c>
      <c r="D62" s="863" t="s">
        <v>589</v>
      </c>
      <c r="E62" s="835" t="s">
        <v>3005</v>
      </c>
      <c r="F62" s="863" t="s">
        <v>3006</v>
      </c>
      <c r="G62" s="835" t="s">
        <v>3056</v>
      </c>
      <c r="H62" s="835" t="s">
        <v>3057</v>
      </c>
      <c r="I62" s="849">
        <v>6.2399997711181641</v>
      </c>
      <c r="J62" s="849">
        <v>60</v>
      </c>
      <c r="K62" s="850">
        <v>374.39999389648437</v>
      </c>
    </row>
    <row r="63" spans="1:11" ht="14.4" customHeight="1" x14ac:dyDescent="0.3">
      <c r="A63" s="831" t="s">
        <v>575</v>
      </c>
      <c r="B63" s="832" t="s">
        <v>576</v>
      </c>
      <c r="C63" s="835" t="s">
        <v>588</v>
      </c>
      <c r="D63" s="863" t="s">
        <v>589</v>
      </c>
      <c r="E63" s="835" t="s">
        <v>3005</v>
      </c>
      <c r="F63" s="863" t="s">
        <v>3006</v>
      </c>
      <c r="G63" s="835" t="s">
        <v>3058</v>
      </c>
      <c r="H63" s="835" t="s">
        <v>3059</v>
      </c>
      <c r="I63" s="849">
        <v>8.7600002288818359</v>
      </c>
      <c r="J63" s="849">
        <v>50</v>
      </c>
      <c r="K63" s="850">
        <v>438.01998901367187</v>
      </c>
    </row>
    <row r="64" spans="1:11" ht="14.4" customHeight="1" x14ac:dyDescent="0.3">
      <c r="A64" s="831" t="s">
        <v>575</v>
      </c>
      <c r="B64" s="832" t="s">
        <v>576</v>
      </c>
      <c r="C64" s="835" t="s">
        <v>588</v>
      </c>
      <c r="D64" s="863" t="s">
        <v>589</v>
      </c>
      <c r="E64" s="835" t="s">
        <v>3005</v>
      </c>
      <c r="F64" s="863" t="s">
        <v>3006</v>
      </c>
      <c r="G64" s="835" t="s">
        <v>3060</v>
      </c>
      <c r="H64" s="835" t="s">
        <v>3061</v>
      </c>
      <c r="I64" s="849">
        <v>1.0199999809265137</v>
      </c>
      <c r="J64" s="849">
        <v>150</v>
      </c>
      <c r="K64" s="850">
        <v>153</v>
      </c>
    </row>
    <row r="65" spans="1:11" ht="14.4" customHeight="1" x14ac:dyDescent="0.3">
      <c r="A65" s="831" t="s">
        <v>575</v>
      </c>
      <c r="B65" s="832" t="s">
        <v>576</v>
      </c>
      <c r="C65" s="835" t="s">
        <v>588</v>
      </c>
      <c r="D65" s="863" t="s">
        <v>589</v>
      </c>
      <c r="E65" s="835" t="s">
        <v>3005</v>
      </c>
      <c r="F65" s="863" t="s">
        <v>3006</v>
      </c>
      <c r="G65" s="835" t="s">
        <v>3062</v>
      </c>
      <c r="H65" s="835" t="s">
        <v>3063</v>
      </c>
      <c r="I65" s="849">
        <v>1.9833333492279053</v>
      </c>
      <c r="J65" s="849">
        <v>400</v>
      </c>
      <c r="K65" s="850">
        <v>794</v>
      </c>
    </row>
    <row r="66" spans="1:11" ht="14.4" customHeight="1" x14ac:dyDescent="0.3">
      <c r="A66" s="831" t="s">
        <v>575</v>
      </c>
      <c r="B66" s="832" t="s">
        <v>576</v>
      </c>
      <c r="C66" s="835" t="s">
        <v>588</v>
      </c>
      <c r="D66" s="863" t="s">
        <v>589</v>
      </c>
      <c r="E66" s="835" t="s">
        <v>3005</v>
      </c>
      <c r="F66" s="863" t="s">
        <v>3006</v>
      </c>
      <c r="G66" s="835" t="s">
        <v>3064</v>
      </c>
      <c r="H66" s="835" t="s">
        <v>3065</v>
      </c>
      <c r="I66" s="849">
        <v>1.8999999761581421</v>
      </c>
      <c r="J66" s="849">
        <v>2</v>
      </c>
      <c r="K66" s="850">
        <v>3.7999999523162842</v>
      </c>
    </row>
    <row r="67" spans="1:11" ht="14.4" customHeight="1" x14ac:dyDescent="0.3">
      <c r="A67" s="831" t="s">
        <v>575</v>
      </c>
      <c r="B67" s="832" t="s">
        <v>576</v>
      </c>
      <c r="C67" s="835" t="s">
        <v>588</v>
      </c>
      <c r="D67" s="863" t="s">
        <v>589</v>
      </c>
      <c r="E67" s="835" t="s">
        <v>3005</v>
      </c>
      <c r="F67" s="863" t="s">
        <v>3006</v>
      </c>
      <c r="G67" s="835" t="s">
        <v>3066</v>
      </c>
      <c r="H67" s="835" t="s">
        <v>3067</v>
      </c>
      <c r="I67" s="849">
        <v>3.0739999294281004</v>
      </c>
      <c r="J67" s="849">
        <v>600</v>
      </c>
      <c r="K67" s="850">
        <v>1843.5</v>
      </c>
    </row>
    <row r="68" spans="1:11" ht="14.4" customHeight="1" x14ac:dyDescent="0.3">
      <c r="A68" s="831" t="s">
        <v>575</v>
      </c>
      <c r="B68" s="832" t="s">
        <v>576</v>
      </c>
      <c r="C68" s="835" t="s">
        <v>588</v>
      </c>
      <c r="D68" s="863" t="s">
        <v>589</v>
      </c>
      <c r="E68" s="835" t="s">
        <v>3005</v>
      </c>
      <c r="F68" s="863" t="s">
        <v>3006</v>
      </c>
      <c r="G68" s="835" t="s">
        <v>3068</v>
      </c>
      <c r="H68" s="835" t="s">
        <v>3069</v>
      </c>
      <c r="I68" s="849">
        <v>3.0999999046325684</v>
      </c>
      <c r="J68" s="849">
        <v>100</v>
      </c>
      <c r="K68" s="850">
        <v>310</v>
      </c>
    </row>
    <row r="69" spans="1:11" ht="14.4" customHeight="1" x14ac:dyDescent="0.3">
      <c r="A69" s="831" t="s">
        <v>575</v>
      </c>
      <c r="B69" s="832" t="s">
        <v>576</v>
      </c>
      <c r="C69" s="835" t="s">
        <v>588</v>
      </c>
      <c r="D69" s="863" t="s">
        <v>589</v>
      </c>
      <c r="E69" s="835" t="s">
        <v>3005</v>
      </c>
      <c r="F69" s="863" t="s">
        <v>3006</v>
      </c>
      <c r="G69" s="835" t="s">
        <v>3070</v>
      </c>
      <c r="H69" s="835" t="s">
        <v>3071</v>
      </c>
      <c r="I69" s="849">
        <v>2.1650000810623169</v>
      </c>
      <c r="J69" s="849">
        <v>250</v>
      </c>
      <c r="K69" s="850">
        <v>541.5</v>
      </c>
    </row>
    <row r="70" spans="1:11" ht="14.4" customHeight="1" x14ac:dyDescent="0.3">
      <c r="A70" s="831" t="s">
        <v>575</v>
      </c>
      <c r="B70" s="832" t="s">
        <v>576</v>
      </c>
      <c r="C70" s="835" t="s">
        <v>588</v>
      </c>
      <c r="D70" s="863" t="s">
        <v>589</v>
      </c>
      <c r="E70" s="835" t="s">
        <v>3005</v>
      </c>
      <c r="F70" s="863" t="s">
        <v>3006</v>
      </c>
      <c r="G70" s="835" t="s">
        <v>3072</v>
      </c>
      <c r="H70" s="835" t="s">
        <v>3073</v>
      </c>
      <c r="I70" s="849">
        <v>2.5149999856948853</v>
      </c>
      <c r="J70" s="849">
        <v>150</v>
      </c>
      <c r="K70" s="850">
        <v>377</v>
      </c>
    </row>
    <row r="71" spans="1:11" ht="14.4" customHeight="1" x14ac:dyDescent="0.3">
      <c r="A71" s="831" t="s">
        <v>575</v>
      </c>
      <c r="B71" s="832" t="s">
        <v>576</v>
      </c>
      <c r="C71" s="835" t="s">
        <v>588</v>
      </c>
      <c r="D71" s="863" t="s">
        <v>589</v>
      </c>
      <c r="E71" s="835" t="s">
        <v>3074</v>
      </c>
      <c r="F71" s="863" t="s">
        <v>3075</v>
      </c>
      <c r="G71" s="835" t="s">
        <v>3076</v>
      </c>
      <c r="H71" s="835" t="s">
        <v>3077</v>
      </c>
      <c r="I71" s="849">
        <v>10.281666596730551</v>
      </c>
      <c r="J71" s="849">
        <v>1570</v>
      </c>
      <c r="K71" s="850">
        <v>16097.2001953125</v>
      </c>
    </row>
    <row r="72" spans="1:11" ht="14.4" customHeight="1" x14ac:dyDescent="0.3">
      <c r="A72" s="831" t="s">
        <v>575</v>
      </c>
      <c r="B72" s="832" t="s">
        <v>576</v>
      </c>
      <c r="C72" s="835" t="s">
        <v>588</v>
      </c>
      <c r="D72" s="863" t="s">
        <v>589</v>
      </c>
      <c r="E72" s="835" t="s">
        <v>3074</v>
      </c>
      <c r="F72" s="863" t="s">
        <v>3075</v>
      </c>
      <c r="G72" s="835" t="s">
        <v>3078</v>
      </c>
      <c r="H72" s="835" t="s">
        <v>3079</v>
      </c>
      <c r="I72" s="849">
        <v>7.0100002288818359</v>
      </c>
      <c r="J72" s="849">
        <v>25</v>
      </c>
      <c r="K72" s="850">
        <v>175.25</v>
      </c>
    </row>
    <row r="73" spans="1:11" ht="14.4" customHeight="1" x14ac:dyDescent="0.3">
      <c r="A73" s="831" t="s">
        <v>575</v>
      </c>
      <c r="B73" s="832" t="s">
        <v>576</v>
      </c>
      <c r="C73" s="835" t="s">
        <v>588</v>
      </c>
      <c r="D73" s="863" t="s">
        <v>589</v>
      </c>
      <c r="E73" s="835" t="s">
        <v>3080</v>
      </c>
      <c r="F73" s="863" t="s">
        <v>3081</v>
      </c>
      <c r="G73" s="835" t="s">
        <v>3082</v>
      </c>
      <c r="H73" s="835" t="s">
        <v>3083</v>
      </c>
      <c r="I73" s="849">
        <v>0.30000001192092896</v>
      </c>
      <c r="J73" s="849">
        <v>200</v>
      </c>
      <c r="K73" s="850">
        <v>60</v>
      </c>
    </row>
    <row r="74" spans="1:11" ht="14.4" customHeight="1" x14ac:dyDescent="0.3">
      <c r="A74" s="831" t="s">
        <v>575</v>
      </c>
      <c r="B74" s="832" t="s">
        <v>576</v>
      </c>
      <c r="C74" s="835" t="s">
        <v>588</v>
      </c>
      <c r="D74" s="863" t="s">
        <v>589</v>
      </c>
      <c r="E74" s="835" t="s">
        <v>3080</v>
      </c>
      <c r="F74" s="863" t="s">
        <v>3081</v>
      </c>
      <c r="G74" s="835" t="s">
        <v>3084</v>
      </c>
      <c r="H74" s="835" t="s">
        <v>3085</v>
      </c>
      <c r="I74" s="849">
        <v>0.30000001192092896</v>
      </c>
      <c r="J74" s="849">
        <v>300</v>
      </c>
      <c r="K74" s="850">
        <v>90</v>
      </c>
    </row>
    <row r="75" spans="1:11" ht="14.4" customHeight="1" x14ac:dyDescent="0.3">
      <c r="A75" s="831" t="s">
        <v>575</v>
      </c>
      <c r="B75" s="832" t="s">
        <v>576</v>
      </c>
      <c r="C75" s="835" t="s">
        <v>588</v>
      </c>
      <c r="D75" s="863" t="s">
        <v>589</v>
      </c>
      <c r="E75" s="835" t="s">
        <v>3080</v>
      </c>
      <c r="F75" s="863" t="s">
        <v>3081</v>
      </c>
      <c r="G75" s="835" t="s">
        <v>3086</v>
      </c>
      <c r="H75" s="835" t="s">
        <v>3087</v>
      </c>
      <c r="I75" s="849">
        <v>0.54250001907348633</v>
      </c>
      <c r="J75" s="849">
        <v>4100</v>
      </c>
      <c r="K75" s="850">
        <v>2220</v>
      </c>
    </row>
    <row r="76" spans="1:11" ht="14.4" customHeight="1" x14ac:dyDescent="0.3">
      <c r="A76" s="831" t="s">
        <v>575</v>
      </c>
      <c r="B76" s="832" t="s">
        <v>576</v>
      </c>
      <c r="C76" s="835" t="s">
        <v>588</v>
      </c>
      <c r="D76" s="863" t="s">
        <v>589</v>
      </c>
      <c r="E76" s="835" t="s">
        <v>3080</v>
      </c>
      <c r="F76" s="863" t="s">
        <v>3081</v>
      </c>
      <c r="G76" s="835" t="s">
        <v>3088</v>
      </c>
      <c r="H76" s="835" t="s">
        <v>3089</v>
      </c>
      <c r="I76" s="849">
        <v>1.8049999475479126</v>
      </c>
      <c r="J76" s="849">
        <v>300</v>
      </c>
      <c r="K76" s="850">
        <v>541</v>
      </c>
    </row>
    <row r="77" spans="1:11" ht="14.4" customHeight="1" x14ac:dyDescent="0.3">
      <c r="A77" s="831" t="s">
        <v>575</v>
      </c>
      <c r="B77" s="832" t="s">
        <v>576</v>
      </c>
      <c r="C77" s="835" t="s">
        <v>588</v>
      </c>
      <c r="D77" s="863" t="s">
        <v>589</v>
      </c>
      <c r="E77" s="835" t="s">
        <v>3080</v>
      </c>
      <c r="F77" s="863" t="s">
        <v>3081</v>
      </c>
      <c r="G77" s="835" t="s">
        <v>3090</v>
      </c>
      <c r="H77" s="835" t="s">
        <v>3091</v>
      </c>
      <c r="I77" s="849">
        <v>1.8066666126251221</v>
      </c>
      <c r="J77" s="849">
        <v>300</v>
      </c>
      <c r="K77" s="850">
        <v>542</v>
      </c>
    </row>
    <row r="78" spans="1:11" ht="14.4" customHeight="1" x14ac:dyDescent="0.3">
      <c r="A78" s="831" t="s">
        <v>575</v>
      </c>
      <c r="B78" s="832" t="s">
        <v>576</v>
      </c>
      <c r="C78" s="835" t="s">
        <v>588</v>
      </c>
      <c r="D78" s="863" t="s">
        <v>589</v>
      </c>
      <c r="E78" s="835" t="s">
        <v>3092</v>
      </c>
      <c r="F78" s="863" t="s">
        <v>3093</v>
      </c>
      <c r="G78" s="835" t="s">
        <v>3094</v>
      </c>
      <c r="H78" s="835" t="s">
        <v>3095</v>
      </c>
      <c r="I78" s="849">
        <v>0.62999999523162842</v>
      </c>
      <c r="J78" s="849">
        <v>5200</v>
      </c>
      <c r="K78" s="850">
        <v>3276</v>
      </c>
    </row>
    <row r="79" spans="1:11" ht="14.4" customHeight="1" x14ac:dyDescent="0.3">
      <c r="A79" s="831" t="s">
        <v>575</v>
      </c>
      <c r="B79" s="832" t="s">
        <v>576</v>
      </c>
      <c r="C79" s="835" t="s">
        <v>588</v>
      </c>
      <c r="D79" s="863" t="s">
        <v>589</v>
      </c>
      <c r="E79" s="835" t="s">
        <v>3092</v>
      </c>
      <c r="F79" s="863" t="s">
        <v>3093</v>
      </c>
      <c r="G79" s="835" t="s">
        <v>3096</v>
      </c>
      <c r="H79" s="835" t="s">
        <v>3097</v>
      </c>
      <c r="I79" s="849">
        <v>0.62999999523162842</v>
      </c>
      <c r="J79" s="849">
        <v>2000</v>
      </c>
      <c r="K79" s="850">
        <v>1260</v>
      </c>
    </row>
    <row r="80" spans="1:11" ht="14.4" customHeight="1" x14ac:dyDescent="0.3">
      <c r="A80" s="831" t="s">
        <v>575</v>
      </c>
      <c r="B80" s="832" t="s">
        <v>576</v>
      </c>
      <c r="C80" s="835" t="s">
        <v>588</v>
      </c>
      <c r="D80" s="863" t="s">
        <v>589</v>
      </c>
      <c r="E80" s="835" t="s">
        <v>3092</v>
      </c>
      <c r="F80" s="863" t="s">
        <v>3093</v>
      </c>
      <c r="G80" s="835" t="s">
        <v>3094</v>
      </c>
      <c r="H80" s="835" t="s">
        <v>3098</v>
      </c>
      <c r="I80" s="849">
        <v>0.62999999523162842</v>
      </c>
      <c r="J80" s="849">
        <v>2000</v>
      </c>
      <c r="K80" s="850">
        <v>1260</v>
      </c>
    </row>
    <row r="81" spans="1:11" ht="14.4" customHeight="1" x14ac:dyDescent="0.3">
      <c r="A81" s="831" t="s">
        <v>575</v>
      </c>
      <c r="B81" s="832" t="s">
        <v>576</v>
      </c>
      <c r="C81" s="835" t="s">
        <v>588</v>
      </c>
      <c r="D81" s="863" t="s">
        <v>589</v>
      </c>
      <c r="E81" s="835" t="s">
        <v>3099</v>
      </c>
      <c r="F81" s="863" t="s">
        <v>3100</v>
      </c>
      <c r="G81" s="835" t="s">
        <v>3101</v>
      </c>
      <c r="H81" s="835" t="s">
        <v>3102</v>
      </c>
      <c r="I81" s="849">
        <v>29645</v>
      </c>
      <c r="J81" s="849">
        <v>1</v>
      </c>
      <c r="K81" s="850">
        <v>29645</v>
      </c>
    </row>
    <row r="82" spans="1:11" ht="14.4" customHeight="1" x14ac:dyDescent="0.3">
      <c r="A82" s="831" t="s">
        <v>575</v>
      </c>
      <c r="B82" s="832" t="s">
        <v>576</v>
      </c>
      <c r="C82" s="835" t="s">
        <v>593</v>
      </c>
      <c r="D82" s="863" t="s">
        <v>594</v>
      </c>
      <c r="E82" s="835" t="s">
        <v>3103</v>
      </c>
      <c r="F82" s="863" t="s">
        <v>3104</v>
      </c>
      <c r="G82" s="835" t="s">
        <v>3105</v>
      </c>
      <c r="H82" s="835" t="s">
        <v>3106</v>
      </c>
      <c r="I82" s="849">
        <v>5756.89990234375</v>
      </c>
      <c r="J82" s="849">
        <v>1</v>
      </c>
      <c r="K82" s="850">
        <v>5756.89990234375</v>
      </c>
    </row>
    <row r="83" spans="1:11" ht="14.4" customHeight="1" x14ac:dyDescent="0.3">
      <c r="A83" s="831" t="s">
        <v>575</v>
      </c>
      <c r="B83" s="832" t="s">
        <v>576</v>
      </c>
      <c r="C83" s="835" t="s">
        <v>593</v>
      </c>
      <c r="D83" s="863" t="s">
        <v>594</v>
      </c>
      <c r="E83" s="835" t="s">
        <v>3103</v>
      </c>
      <c r="F83" s="863" t="s">
        <v>3104</v>
      </c>
      <c r="G83" s="835" t="s">
        <v>3107</v>
      </c>
      <c r="H83" s="835" t="s">
        <v>3108</v>
      </c>
      <c r="I83" s="849">
        <v>5037.3374633789062</v>
      </c>
      <c r="J83" s="849">
        <v>7</v>
      </c>
      <c r="K83" s="850">
        <v>40298.399707019329</v>
      </c>
    </row>
    <row r="84" spans="1:11" ht="14.4" customHeight="1" x14ac:dyDescent="0.3">
      <c r="A84" s="831" t="s">
        <v>575</v>
      </c>
      <c r="B84" s="832" t="s">
        <v>576</v>
      </c>
      <c r="C84" s="835" t="s">
        <v>593</v>
      </c>
      <c r="D84" s="863" t="s">
        <v>594</v>
      </c>
      <c r="E84" s="835" t="s">
        <v>3103</v>
      </c>
      <c r="F84" s="863" t="s">
        <v>3104</v>
      </c>
      <c r="G84" s="835" t="s">
        <v>3109</v>
      </c>
      <c r="H84" s="835" t="s">
        <v>3110</v>
      </c>
      <c r="I84" s="849">
        <v>5757.10009765625</v>
      </c>
      <c r="J84" s="849">
        <v>2</v>
      </c>
      <c r="K84" s="850">
        <v>11514.2001953125</v>
      </c>
    </row>
    <row r="85" spans="1:11" ht="14.4" customHeight="1" x14ac:dyDescent="0.3">
      <c r="A85" s="831" t="s">
        <v>575</v>
      </c>
      <c r="B85" s="832" t="s">
        <v>576</v>
      </c>
      <c r="C85" s="835" t="s">
        <v>593</v>
      </c>
      <c r="D85" s="863" t="s">
        <v>594</v>
      </c>
      <c r="E85" s="835" t="s">
        <v>2943</v>
      </c>
      <c r="F85" s="863" t="s">
        <v>2944</v>
      </c>
      <c r="G85" s="835" t="s">
        <v>2945</v>
      </c>
      <c r="H85" s="835" t="s">
        <v>2946</v>
      </c>
      <c r="I85" s="849">
        <v>0.30250000953674316</v>
      </c>
      <c r="J85" s="849">
        <v>15400</v>
      </c>
      <c r="K85" s="850">
        <v>4673</v>
      </c>
    </row>
    <row r="86" spans="1:11" ht="14.4" customHeight="1" x14ac:dyDescent="0.3">
      <c r="A86" s="831" t="s">
        <v>575</v>
      </c>
      <c r="B86" s="832" t="s">
        <v>576</v>
      </c>
      <c r="C86" s="835" t="s">
        <v>593</v>
      </c>
      <c r="D86" s="863" t="s">
        <v>594</v>
      </c>
      <c r="E86" s="835" t="s">
        <v>2943</v>
      </c>
      <c r="F86" s="863" t="s">
        <v>2944</v>
      </c>
      <c r="G86" s="835" t="s">
        <v>3111</v>
      </c>
      <c r="H86" s="835" t="s">
        <v>3112</v>
      </c>
      <c r="I86" s="849">
        <v>0.4699999988079071</v>
      </c>
      <c r="J86" s="849">
        <v>200</v>
      </c>
      <c r="K86" s="850">
        <v>94</v>
      </c>
    </row>
    <row r="87" spans="1:11" ht="14.4" customHeight="1" x14ac:dyDescent="0.3">
      <c r="A87" s="831" t="s">
        <v>575</v>
      </c>
      <c r="B87" s="832" t="s">
        <v>576</v>
      </c>
      <c r="C87" s="835" t="s">
        <v>593</v>
      </c>
      <c r="D87" s="863" t="s">
        <v>594</v>
      </c>
      <c r="E87" s="835" t="s">
        <v>2943</v>
      </c>
      <c r="F87" s="863" t="s">
        <v>2944</v>
      </c>
      <c r="G87" s="835" t="s">
        <v>3113</v>
      </c>
      <c r="H87" s="835" t="s">
        <v>3114</v>
      </c>
      <c r="I87" s="849">
        <v>63.05250072479248</v>
      </c>
      <c r="J87" s="849">
        <v>110</v>
      </c>
      <c r="K87" s="850">
        <v>6918.8699951171875</v>
      </c>
    </row>
    <row r="88" spans="1:11" ht="14.4" customHeight="1" x14ac:dyDescent="0.3">
      <c r="A88" s="831" t="s">
        <v>575</v>
      </c>
      <c r="B88" s="832" t="s">
        <v>576</v>
      </c>
      <c r="C88" s="835" t="s">
        <v>593</v>
      </c>
      <c r="D88" s="863" t="s">
        <v>594</v>
      </c>
      <c r="E88" s="835" t="s">
        <v>2943</v>
      </c>
      <c r="F88" s="863" t="s">
        <v>2944</v>
      </c>
      <c r="G88" s="835" t="s">
        <v>2955</v>
      </c>
      <c r="H88" s="835" t="s">
        <v>2956</v>
      </c>
      <c r="I88" s="849">
        <v>22.149999618530273</v>
      </c>
      <c r="J88" s="849">
        <v>25</v>
      </c>
      <c r="K88" s="850">
        <v>553.75</v>
      </c>
    </row>
    <row r="89" spans="1:11" ht="14.4" customHeight="1" x14ac:dyDescent="0.3">
      <c r="A89" s="831" t="s">
        <v>575</v>
      </c>
      <c r="B89" s="832" t="s">
        <v>576</v>
      </c>
      <c r="C89" s="835" t="s">
        <v>593</v>
      </c>
      <c r="D89" s="863" t="s">
        <v>594</v>
      </c>
      <c r="E89" s="835" t="s">
        <v>2943</v>
      </c>
      <c r="F89" s="863" t="s">
        <v>2944</v>
      </c>
      <c r="G89" s="835" t="s">
        <v>3115</v>
      </c>
      <c r="H89" s="835" t="s">
        <v>3116</v>
      </c>
      <c r="I89" s="849">
        <v>5.2750000953674316</v>
      </c>
      <c r="J89" s="849">
        <v>30</v>
      </c>
      <c r="K89" s="850">
        <v>158.20000076293945</v>
      </c>
    </row>
    <row r="90" spans="1:11" ht="14.4" customHeight="1" x14ac:dyDescent="0.3">
      <c r="A90" s="831" t="s">
        <v>575</v>
      </c>
      <c r="B90" s="832" t="s">
        <v>576</v>
      </c>
      <c r="C90" s="835" t="s">
        <v>593</v>
      </c>
      <c r="D90" s="863" t="s">
        <v>594</v>
      </c>
      <c r="E90" s="835" t="s">
        <v>2943</v>
      </c>
      <c r="F90" s="863" t="s">
        <v>2944</v>
      </c>
      <c r="G90" s="835" t="s">
        <v>2963</v>
      </c>
      <c r="H90" s="835" t="s">
        <v>2964</v>
      </c>
      <c r="I90" s="849">
        <v>1.3799999952316284</v>
      </c>
      <c r="J90" s="849">
        <v>60</v>
      </c>
      <c r="K90" s="850">
        <v>82.800000190734863</v>
      </c>
    </row>
    <row r="91" spans="1:11" ht="14.4" customHeight="1" x14ac:dyDescent="0.3">
      <c r="A91" s="831" t="s">
        <v>575</v>
      </c>
      <c r="B91" s="832" t="s">
        <v>576</v>
      </c>
      <c r="C91" s="835" t="s">
        <v>593</v>
      </c>
      <c r="D91" s="863" t="s">
        <v>594</v>
      </c>
      <c r="E91" s="835" t="s">
        <v>2943</v>
      </c>
      <c r="F91" s="863" t="s">
        <v>2944</v>
      </c>
      <c r="G91" s="835" t="s">
        <v>3117</v>
      </c>
      <c r="H91" s="835" t="s">
        <v>3118</v>
      </c>
      <c r="I91" s="849">
        <v>13.018333752950033</v>
      </c>
      <c r="J91" s="849">
        <v>22</v>
      </c>
      <c r="K91" s="850">
        <v>286.42999839782715</v>
      </c>
    </row>
    <row r="92" spans="1:11" ht="14.4" customHeight="1" x14ac:dyDescent="0.3">
      <c r="A92" s="831" t="s">
        <v>575</v>
      </c>
      <c r="B92" s="832" t="s">
        <v>576</v>
      </c>
      <c r="C92" s="835" t="s">
        <v>593</v>
      </c>
      <c r="D92" s="863" t="s">
        <v>594</v>
      </c>
      <c r="E92" s="835" t="s">
        <v>2943</v>
      </c>
      <c r="F92" s="863" t="s">
        <v>2944</v>
      </c>
      <c r="G92" s="835" t="s">
        <v>3119</v>
      </c>
      <c r="H92" s="835" t="s">
        <v>3120</v>
      </c>
      <c r="I92" s="849">
        <v>1.5199999809265137</v>
      </c>
      <c r="J92" s="849">
        <v>100</v>
      </c>
      <c r="K92" s="850">
        <v>152</v>
      </c>
    </row>
    <row r="93" spans="1:11" ht="14.4" customHeight="1" x14ac:dyDescent="0.3">
      <c r="A93" s="831" t="s">
        <v>575</v>
      </c>
      <c r="B93" s="832" t="s">
        <v>576</v>
      </c>
      <c r="C93" s="835" t="s">
        <v>593</v>
      </c>
      <c r="D93" s="863" t="s">
        <v>594</v>
      </c>
      <c r="E93" s="835" t="s">
        <v>2943</v>
      </c>
      <c r="F93" s="863" t="s">
        <v>2944</v>
      </c>
      <c r="G93" s="835" t="s">
        <v>3121</v>
      </c>
      <c r="H93" s="835" t="s">
        <v>3122</v>
      </c>
      <c r="I93" s="849">
        <v>2.059999942779541</v>
      </c>
      <c r="J93" s="849">
        <v>100</v>
      </c>
      <c r="K93" s="850">
        <v>206</v>
      </c>
    </row>
    <row r="94" spans="1:11" ht="14.4" customHeight="1" x14ac:dyDescent="0.3">
      <c r="A94" s="831" t="s">
        <v>575</v>
      </c>
      <c r="B94" s="832" t="s">
        <v>576</v>
      </c>
      <c r="C94" s="835" t="s">
        <v>593</v>
      </c>
      <c r="D94" s="863" t="s">
        <v>594</v>
      </c>
      <c r="E94" s="835" t="s">
        <v>2943</v>
      </c>
      <c r="F94" s="863" t="s">
        <v>2944</v>
      </c>
      <c r="G94" s="835" t="s">
        <v>2973</v>
      </c>
      <c r="H94" s="835" t="s">
        <v>2974</v>
      </c>
      <c r="I94" s="849">
        <v>18.889999389648438</v>
      </c>
      <c r="J94" s="849">
        <v>36</v>
      </c>
      <c r="K94" s="850">
        <v>679.94000244140625</v>
      </c>
    </row>
    <row r="95" spans="1:11" ht="14.4" customHeight="1" x14ac:dyDescent="0.3">
      <c r="A95" s="831" t="s">
        <v>575</v>
      </c>
      <c r="B95" s="832" t="s">
        <v>576</v>
      </c>
      <c r="C95" s="835" t="s">
        <v>593</v>
      </c>
      <c r="D95" s="863" t="s">
        <v>594</v>
      </c>
      <c r="E95" s="835" t="s">
        <v>2943</v>
      </c>
      <c r="F95" s="863" t="s">
        <v>2944</v>
      </c>
      <c r="G95" s="835" t="s">
        <v>2979</v>
      </c>
      <c r="H95" s="835" t="s">
        <v>2980</v>
      </c>
      <c r="I95" s="849">
        <v>2.18666672706604</v>
      </c>
      <c r="J95" s="849">
        <v>40</v>
      </c>
      <c r="K95" s="850">
        <v>87.399997711181641</v>
      </c>
    </row>
    <row r="96" spans="1:11" ht="14.4" customHeight="1" x14ac:dyDescent="0.3">
      <c r="A96" s="831" t="s">
        <v>575</v>
      </c>
      <c r="B96" s="832" t="s">
        <v>576</v>
      </c>
      <c r="C96" s="835" t="s">
        <v>593</v>
      </c>
      <c r="D96" s="863" t="s">
        <v>594</v>
      </c>
      <c r="E96" s="835" t="s">
        <v>2943</v>
      </c>
      <c r="F96" s="863" t="s">
        <v>2944</v>
      </c>
      <c r="G96" s="835" t="s">
        <v>2981</v>
      </c>
      <c r="H96" s="835" t="s">
        <v>2982</v>
      </c>
      <c r="I96" s="849">
        <v>2.869999885559082</v>
      </c>
      <c r="J96" s="849">
        <v>40</v>
      </c>
      <c r="K96" s="850">
        <v>114.80000305175781</v>
      </c>
    </row>
    <row r="97" spans="1:11" ht="14.4" customHeight="1" x14ac:dyDescent="0.3">
      <c r="A97" s="831" t="s">
        <v>575</v>
      </c>
      <c r="B97" s="832" t="s">
        <v>576</v>
      </c>
      <c r="C97" s="835" t="s">
        <v>593</v>
      </c>
      <c r="D97" s="863" t="s">
        <v>594</v>
      </c>
      <c r="E97" s="835" t="s">
        <v>2943</v>
      </c>
      <c r="F97" s="863" t="s">
        <v>2944</v>
      </c>
      <c r="G97" s="835" t="s">
        <v>3123</v>
      </c>
      <c r="H97" s="835" t="s">
        <v>3124</v>
      </c>
      <c r="I97" s="849">
        <v>15.640000343322754</v>
      </c>
      <c r="J97" s="849">
        <v>20</v>
      </c>
      <c r="K97" s="850">
        <v>312.79998779296875</v>
      </c>
    </row>
    <row r="98" spans="1:11" ht="14.4" customHeight="1" x14ac:dyDescent="0.3">
      <c r="A98" s="831" t="s">
        <v>575</v>
      </c>
      <c r="B98" s="832" t="s">
        <v>576</v>
      </c>
      <c r="C98" s="835" t="s">
        <v>593</v>
      </c>
      <c r="D98" s="863" t="s">
        <v>594</v>
      </c>
      <c r="E98" s="835" t="s">
        <v>2943</v>
      </c>
      <c r="F98" s="863" t="s">
        <v>2944</v>
      </c>
      <c r="G98" s="835" t="s">
        <v>3125</v>
      </c>
      <c r="H98" s="835" t="s">
        <v>3126</v>
      </c>
      <c r="I98" s="849">
        <v>13.800000190734863</v>
      </c>
      <c r="J98" s="849">
        <v>10</v>
      </c>
      <c r="K98" s="850">
        <v>138</v>
      </c>
    </row>
    <row r="99" spans="1:11" ht="14.4" customHeight="1" x14ac:dyDescent="0.3">
      <c r="A99" s="831" t="s">
        <v>575</v>
      </c>
      <c r="B99" s="832" t="s">
        <v>576</v>
      </c>
      <c r="C99" s="835" t="s">
        <v>593</v>
      </c>
      <c r="D99" s="863" t="s">
        <v>594</v>
      </c>
      <c r="E99" s="835" t="s">
        <v>2943</v>
      </c>
      <c r="F99" s="863" t="s">
        <v>2944</v>
      </c>
      <c r="G99" s="835" t="s">
        <v>3127</v>
      </c>
      <c r="H99" s="835" t="s">
        <v>3128</v>
      </c>
      <c r="I99" s="849">
        <v>52.330001831054688</v>
      </c>
      <c r="J99" s="849">
        <v>1</v>
      </c>
      <c r="K99" s="850">
        <v>52.330001831054688</v>
      </c>
    </row>
    <row r="100" spans="1:11" ht="14.4" customHeight="1" x14ac:dyDescent="0.3">
      <c r="A100" s="831" t="s">
        <v>575</v>
      </c>
      <c r="B100" s="832" t="s">
        <v>576</v>
      </c>
      <c r="C100" s="835" t="s">
        <v>593</v>
      </c>
      <c r="D100" s="863" t="s">
        <v>594</v>
      </c>
      <c r="E100" s="835" t="s">
        <v>2943</v>
      </c>
      <c r="F100" s="863" t="s">
        <v>2944</v>
      </c>
      <c r="G100" s="835" t="s">
        <v>2989</v>
      </c>
      <c r="H100" s="835" t="s">
        <v>2990</v>
      </c>
      <c r="I100" s="849">
        <v>23</v>
      </c>
      <c r="J100" s="849">
        <v>200</v>
      </c>
      <c r="K100" s="850">
        <v>4600</v>
      </c>
    </row>
    <row r="101" spans="1:11" ht="14.4" customHeight="1" x14ac:dyDescent="0.3">
      <c r="A101" s="831" t="s">
        <v>575</v>
      </c>
      <c r="B101" s="832" t="s">
        <v>576</v>
      </c>
      <c r="C101" s="835" t="s">
        <v>593</v>
      </c>
      <c r="D101" s="863" t="s">
        <v>594</v>
      </c>
      <c r="E101" s="835" t="s">
        <v>2943</v>
      </c>
      <c r="F101" s="863" t="s">
        <v>2944</v>
      </c>
      <c r="G101" s="835" t="s">
        <v>3129</v>
      </c>
      <c r="H101" s="835" t="s">
        <v>3130</v>
      </c>
      <c r="I101" s="849">
        <v>9.4399995803833008</v>
      </c>
      <c r="J101" s="849">
        <v>100</v>
      </c>
      <c r="K101" s="850">
        <v>944</v>
      </c>
    </row>
    <row r="102" spans="1:11" ht="14.4" customHeight="1" x14ac:dyDescent="0.3">
      <c r="A102" s="831" t="s">
        <v>575</v>
      </c>
      <c r="B102" s="832" t="s">
        <v>576</v>
      </c>
      <c r="C102" s="835" t="s">
        <v>593</v>
      </c>
      <c r="D102" s="863" t="s">
        <v>594</v>
      </c>
      <c r="E102" s="835" t="s">
        <v>2943</v>
      </c>
      <c r="F102" s="863" t="s">
        <v>2944</v>
      </c>
      <c r="G102" s="835" t="s">
        <v>3131</v>
      </c>
      <c r="H102" s="835" t="s">
        <v>3132</v>
      </c>
      <c r="I102" s="849">
        <v>0.5</v>
      </c>
      <c r="J102" s="849">
        <v>100</v>
      </c>
      <c r="K102" s="850">
        <v>50</v>
      </c>
    </row>
    <row r="103" spans="1:11" ht="14.4" customHeight="1" x14ac:dyDescent="0.3">
      <c r="A103" s="831" t="s">
        <v>575</v>
      </c>
      <c r="B103" s="832" t="s">
        <v>576</v>
      </c>
      <c r="C103" s="835" t="s">
        <v>593</v>
      </c>
      <c r="D103" s="863" t="s">
        <v>594</v>
      </c>
      <c r="E103" s="835" t="s">
        <v>2943</v>
      </c>
      <c r="F103" s="863" t="s">
        <v>2944</v>
      </c>
      <c r="G103" s="835" t="s">
        <v>3133</v>
      </c>
      <c r="H103" s="835" t="s">
        <v>3134</v>
      </c>
      <c r="I103" s="849">
        <v>1.5900000333786011</v>
      </c>
      <c r="J103" s="849">
        <v>1200</v>
      </c>
      <c r="K103" s="850">
        <v>1908.5</v>
      </c>
    </row>
    <row r="104" spans="1:11" ht="14.4" customHeight="1" x14ac:dyDescent="0.3">
      <c r="A104" s="831" t="s">
        <v>575</v>
      </c>
      <c r="B104" s="832" t="s">
        <v>576</v>
      </c>
      <c r="C104" s="835" t="s">
        <v>593</v>
      </c>
      <c r="D104" s="863" t="s">
        <v>594</v>
      </c>
      <c r="E104" s="835" t="s">
        <v>2943</v>
      </c>
      <c r="F104" s="863" t="s">
        <v>2944</v>
      </c>
      <c r="G104" s="835" t="s">
        <v>3135</v>
      </c>
      <c r="H104" s="835" t="s">
        <v>3136</v>
      </c>
      <c r="I104" s="849">
        <v>11.039999961853027</v>
      </c>
      <c r="J104" s="849">
        <v>700</v>
      </c>
      <c r="K104" s="850">
        <v>7728</v>
      </c>
    </row>
    <row r="105" spans="1:11" ht="14.4" customHeight="1" x14ac:dyDescent="0.3">
      <c r="A105" s="831" t="s">
        <v>575</v>
      </c>
      <c r="B105" s="832" t="s">
        <v>576</v>
      </c>
      <c r="C105" s="835" t="s">
        <v>593</v>
      </c>
      <c r="D105" s="863" t="s">
        <v>594</v>
      </c>
      <c r="E105" s="835" t="s">
        <v>2943</v>
      </c>
      <c r="F105" s="863" t="s">
        <v>2944</v>
      </c>
      <c r="G105" s="835" t="s">
        <v>3137</v>
      </c>
      <c r="H105" s="835" t="s">
        <v>3138</v>
      </c>
      <c r="I105" s="849">
        <v>37.985000610351562</v>
      </c>
      <c r="J105" s="849">
        <v>7</v>
      </c>
      <c r="K105" s="850">
        <v>265.88999938964844</v>
      </c>
    </row>
    <row r="106" spans="1:11" ht="14.4" customHeight="1" x14ac:dyDescent="0.3">
      <c r="A106" s="831" t="s">
        <v>575</v>
      </c>
      <c r="B106" s="832" t="s">
        <v>576</v>
      </c>
      <c r="C106" s="835" t="s">
        <v>593</v>
      </c>
      <c r="D106" s="863" t="s">
        <v>594</v>
      </c>
      <c r="E106" s="835" t="s">
        <v>2943</v>
      </c>
      <c r="F106" s="863" t="s">
        <v>2944</v>
      </c>
      <c r="G106" s="835" t="s">
        <v>2995</v>
      </c>
      <c r="H106" s="835" t="s">
        <v>2996</v>
      </c>
      <c r="I106" s="849">
        <v>32.709999084472656</v>
      </c>
      <c r="J106" s="849">
        <v>4</v>
      </c>
      <c r="K106" s="850">
        <v>130.83000183105469</v>
      </c>
    </row>
    <row r="107" spans="1:11" ht="14.4" customHeight="1" x14ac:dyDescent="0.3">
      <c r="A107" s="831" t="s">
        <v>575</v>
      </c>
      <c r="B107" s="832" t="s">
        <v>576</v>
      </c>
      <c r="C107" s="835" t="s">
        <v>593</v>
      </c>
      <c r="D107" s="863" t="s">
        <v>594</v>
      </c>
      <c r="E107" s="835" t="s">
        <v>2943</v>
      </c>
      <c r="F107" s="863" t="s">
        <v>2944</v>
      </c>
      <c r="G107" s="835" t="s">
        <v>2997</v>
      </c>
      <c r="H107" s="835" t="s">
        <v>2998</v>
      </c>
      <c r="I107" s="849">
        <v>29.540000915527344</v>
      </c>
      <c r="J107" s="849">
        <v>4</v>
      </c>
      <c r="K107" s="850">
        <v>118.16999816894531</v>
      </c>
    </row>
    <row r="108" spans="1:11" ht="14.4" customHeight="1" x14ac:dyDescent="0.3">
      <c r="A108" s="831" t="s">
        <v>575</v>
      </c>
      <c r="B108" s="832" t="s">
        <v>576</v>
      </c>
      <c r="C108" s="835" t="s">
        <v>593</v>
      </c>
      <c r="D108" s="863" t="s">
        <v>594</v>
      </c>
      <c r="E108" s="835" t="s">
        <v>2943</v>
      </c>
      <c r="F108" s="863" t="s">
        <v>2944</v>
      </c>
      <c r="G108" s="835" t="s">
        <v>3139</v>
      </c>
      <c r="H108" s="835" t="s">
        <v>3140</v>
      </c>
      <c r="I108" s="849">
        <v>0.1414285727909633</v>
      </c>
      <c r="J108" s="849">
        <v>5500</v>
      </c>
      <c r="K108" s="850">
        <v>780</v>
      </c>
    </row>
    <row r="109" spans="1:11" ht="14.4" customHeight="1" x14ac:dyDescent="0.3">
      <c r="A109" s="831" t="s">
        <v>575</v>
      </c>
      <c r="B109" s="832" t="s">
        <v>576</v>
      </c>
      <c r="C109" s="835" t="s">
        <v>593</v>
      </c>
      <c r="D109" s="863" t="s">
        <v>594</v>
      </c>
      <c r="E109" s="835" t="s">
        <v>2943</v>
      </c>
      <c r="F109" s="863" t="s">
        <v>2944</v>
      </c>
      <c r="G109" s="835" t="s">
        <v>3141</v>
      </c>
      <c r="H109" s="835" t="s">
        <v>3142</v>
      </c>
      <c r="I109" s="849">
        <v>3.5999999046325684</v>
      </c>
      <c r="J109" s="849">
        <v>9000</v>
      </c>
      <c r="K109" s="850">
        <v>32397.749908447266</v>
      </c>
    </row>
    <row r="110" spans="1:11" ht="14.4" customHeight="1" x14ac:dyDescent="0.3">
      <c r="A110" s="831" t="s">
        <v>575</v>
      </c>
      <c r="B110" s="832" t="s">
        <v>576</v>
      </c>
      <c r="C110" s="835" t="s">
        <v>593</v>
      </c>
      <c r="D110" s="863" t="s">
        <v>594</v>
      </c>
      <c r="E110" s="835" t="s">
        <v>2943</v>
      </c>
      <c r="F110" s="863" t="s">
        <v>2944</v>
      </c>
      <c r="G110" s="835" t="s">
        <v>2999</v>
      </c>
      <c r="H110" s="835" t="s">
        <v>3000</v>
      </c>
      <c r="I110" s="849">
        <v>27.875</v>
      </c>
      <c r="J110" s="849">
        <v>5</v>
      </c>
      <c r="K110" s="850">
        <v>139.3799991607666</v>
      </c>
    </row>
    <row r="111" spans="1:11" ht="14.4" customHeight="1" x14ac:dyDescent="0.3">
      <c r="A111" s="831" t="s">
        <v>575</v>
      </c>
      <c r="B111" s="832" t="s">
        <v>576</v>
      </c>
      <c r="C111" s="835" t="s">
        <v>593</v>
      </c>
      <c r="D111" s="863" t="s">
        <v>594</v>
      </c>
      <c r="E111" s="835" t="s">
        <v>2943</v>
      </c>
      <c r="F111" s="863" t="s">
        <v>2944</v>
      </c>
      <c r="G111" s="835" t="s">
        <v>3001</v>
      </c>
      <c r="H111" s="835" t="s">
        <v>3002</v>
      </c>
      <c r="I111" s="849">
        <v>28.731249570846558</v>
      </c>
      <c r="J111" s="849">
        <v>198</v>
      </c>
      <c r="K111" s="850">
        <v>5688.780158996582</v>
      </c>
    </row>
    <row r="112" spans="1:11" ht="14.4" customHeight="1" x14ac:dyDescent="0.3">
      <c r="A112" s="831" t="s">
        <v>575</v>
      </c>
      <c r="B112" s="832" t="s">
        <v>576</v>
      </c>
      <c r="C112" s="835" t="s">
        <v>593</v>
      </c>
      <c r="D112" s="863" t="s">
        <v>594</v>
      </c>
      <c r="E112" s="835" t="s">
        <v>2943</v>
      </c>
      <c r="F112" s="863" t="s">
        <v>2944</v>
      </c>
      <c r="G112" s="835" t="s">
        <v>3143</v>
      </c>
      <c r="H112" s="835" t="s">
        <v>3144</v>
      </c>
      <c r="I112" s="849">
        <v>109.25</v>
      </c>
      <c r="J112" s="849">
        <v>2</v>
      </c>
      <c r="K112" s="850">
        <v>218.5</v>
      </c>
    </row>
    <row r="113" spans="1:11" ht="14.4" customHeight="1" x14ac:dyDescent="0.3">
      <c r="A113" s="831" t="s">
        <v>575</v>
      </c>
      <c r="B113" s="832" t="s">
        <v>576</v>
      </c>
      <c r="C113" s="835" t="s">
        <v>593</v>
      </c>
      <c r="D113" s="863" t="s">
        <v>594</v>
      </c>
      <c r="E113" s="835" t="s">
        <v>3005</v>
      </c>
      <c r="F113" s="863" t="s">
        <v>3006</v>
      </c>
      <c r="G113" s="835" t="s">
        <v>3145</v>
      </c>
      <c r="H113" s="835" t="s">
        <v>3146</v>
      </c>
      <c r="I113" s="849">
        <v>4.820000171661377</v>
      </c>
      <c r="J113" s="849">
        <v>20</v>
      </c>
      <c r="K113" s="850">
        <v>96.400001525878906</v>
      </c>
    </row>
    <row r="114" spans="1:11" ht="14.4" customHeight="1" x14ac:dyDescent="0.3">
      <c r="A114" s="831" t="s">
        <v>575</v>
      </c>
      <c r="B114" s="832" t="s">
        <v>576</v>
      </c>
      <c r="C114" s="835" t="s">
        <v>593</v>
      </c>
      <c r="D114" s="863" t="s">
        <v>594</v>
      </c>
      <c r="E114" s="835" t="s">
        <v>3005</v>
      </c>
      <c r="F114" s="863" t="s">
        <v>3006</v>
      </c>
      <c r="G114" s="835" t="s">
        <v>3147</v>
      </c>
      <c r="H114" s="835" t="s">
        <v>3148</v>
      </c>
      <c r="I114" s="849">
        <v>1.333333303531011E-2</v>
      </c>
      <c r="J114" s="849">
        <v>240</v>
      </c>
      <c r="K114" s="850">
        <v>3.0000000298023224</v>
      </c>
    </row>
    <row r="115" spans="1:11" ht="14.4" customHeight="1" x14ac:dyDescent="0.3">
      <c r="A115" s="831" t="s">
        <v>575</v>
      </c>
      <c r="B115" s="832" t="s">
        <v>576</v>
      </c>
      <c r="C115" s="835" t="s">
        <v>593</v>
      </c>
      <c r="D115" s="863" t="s">
        <v>594</v>
      </c>
      <c r="E115" s="835" t="s">
        <v>3005</v>
      </c>
      <c r="F115" s="863" t="s">
        <v>3006</v>
      </c>
      <c r="G115" s="835" t="s">
        <v>3149</v>
      </c>
      <c r="H115" s="835" t="s">
        <v>3150</v>
      </c>
      <c r="I115" s="849">
        <v>4222.89990234375</v>
      </c>
      <c r="J115" s="849">
        <v>1</v>
      </c>
      <c r="K115" s="850">
        <v>4222.89990234375</v>
      </c>
    </row>
    <row r="116" spans="1:11" ht="14.4" customHeight="1" x14ac:dyDescent="0.3">
      <c r="A116" s="831" t="s">
        <v>575</v>
      </c>
      <c r="B116" s="832" t="s">
        <v>576</v>
      </c>
      <c r="C116" s="835" t="s">
        <v>593</v>
      </c>
      <c r="D116" s="863" t="s">
        <v>594</v>
      </c>
      <c r="E116" s="835" t="s">
        <v>3005</v>
      </c>
      <c r="F116" s="863" t="s">
        <v>3006</v>
      </c>
      <c r="G116" s="835" t="s">
        <v>3151</v>
      </c>
      <c r="H116" s="835" t="s">
        <v>3152</v>
      </c>
      <c r="I116" s="849">
        <v>33.880001068115234</v>
      </c>
      <c r="J116" s="849">
        <v>1</v>
      </c>
      <c r="K116" s="850">
        <v>33.880001068115234</v>
      </c>
    </row>
    <row r="117" spans="1:11" ht="14.4" customHeight="1" x14ac:dyDescent="0.3">
      <c r="A117" s="831" t="s">
        <v>575</v>
      </c>
      <c r="B117" s="832" t="s">
        <v>576</v>
      </c>
      <c r="C117" s="835" t="s">
        <v>593</v>
      </c>
      <c r="D117" s="863" t="s">
        <v>594</v>
      </c>
      <c r="E117" s="835" t="s">
        <v>3005</v>
      </c>
      <c r="F117" s="863" t="s">
        <v>3006</v>
      </c>
      <c r="G117" s="835" t="s">
        <v>3153</v>
      </c>
      <c r="H117" s="835" t="s">
        <v>3154</v>
      </c>
      <c r="I117" s="849">
        <v>140.35000610351562</v>
      </c>
      <c r="J117" s="849">
        <v>2</v>
      </c>
      <c r="K117" s="850">
        <v>280.70001220703125</v>
      </c>
    </row>
    <row r="118" spans="1:11" ht="14.4" customHeight="1" x14ac:dyDescent="0.3">
      <c r="A118" s="831" t="s">
        <v>575</v>
      </c>
      <c r="B118" s="832" t="s">
        <v>576</v>
      </c>
      <c r="C118" s="835" t="s">
        <v>593</v>
      </c>
      <c r="D118" s="863" t="s">
        <v>594</v>
      </c>
      <c r="E118" s="835" t="s">
        <v>3005</v>
      </c>
      <c r="F118" s="863" t="s">
        <v>3006</v>
      </c>
      <c r="G118" s="835" t="s">
        <v>3155</v>
      </c>
      <c r="H118" s="835" t="s">
        <v>3156</v>
      </c>
      <c r="I118" s="849">
        <v>17</v>
      </c>
      <c r="J118" s="849">
        <v>600</v>
      </c>
      <c r="K118" s="850">
        <v>10198.7998046875</v>
      </c>
    </row>
    <row r="119" spans="1:11" ht="14.4" customHeight="1" x14ac:dyDescent="0.3">
      <c r="A119" s="831" t="s">
        <v>575</v>
      </c>
      <c r="B119" s="832" t="s">
        <v>576</v>
      </c>
      <c r="C119" s="835" t="s">
        <v>593</v>
      </c>
      <c r="D119" s="863" t="s">
        <v>594</v>
      </c>
      <c r="E119" s="835" t="s">
        <v>3005</v>
      </c>
      <c r="F119" s="863" t="s">
        <v>3006</v>
      </c>
      <c r="G119" s="835" t="s">
        <v>3157</v>
      </c>
      <c r="H119" s="835" t="s">
        <v>3158</v>
      </c>
      <c r="I119" s="849">
        <v>3.3900001049041748</v>
      </c>
      <c r="J119" s="849">
        <v>120</v>
      </c>
      <c r="K119" s="850">
        <v>406.80001831054687</v>
      </c>
    </row>
    <row r="120" spans="1:11" ht="14.4" customHeight="1" x14ac:dyDescent="0.3">
      <c r="A120" s="831" t="s">
        <v>575</v>
      </c>
      <c r="B120" s="832" t="s">
        <v>576</v>
      </c>
      <c r="C120" s="835" t="s">
        <v>593</v>
      </c>
      <c r="D120" s="863" t="s">
        <v>594</v>
      </c>
      <c r="E120" s="835" t="s">
        <v>3005</v>
      </c>
      <c r="F120" s="863" t="s">
        <v>3006</v>
      </c>
      <c r="G120" s="835" t="s">
        <v>3159</v>
      </c>
      <c r="H120" s="835" t="s">
        <v>3160</v>
      </c>
      <c r="I120" s="849">
        <v>1389.9319824218751</v>
      </c>
      <c r="J120" s="849">
        <v>5</v>
      </c>
      <c r="K120" s="850">
        <v>6949.659912109375</v>
      </c>
    </row>
    <row r="121" spans="1:11" ht="14.4" customHeight="1" x14ac:dyDescent="0.3">
      <c r="A121" s="831" t="s">
        <v>575</v>
      </c>
      <c r="B121" s="832" t="s">
        <v>576</v>
      </c>
      <c r="C121" s="835" t="s">
        <v>593</v>
      </c>
      <c r="D121" s="863" t="s">
        <v>594</v>
      </c>
      <c r="E121" s="835" t="s">
        <v>3005</v>
      </c>
      <c r="F121" s="863" t="s">
        <v>3006</v>
      </c>
      <c r="G121" s="835" t="s">
        <v>3161</v>
      </c>
      <c r="H121" s="835" t="s">
        <v>3162</v>
      </c>
      <c r="I121" s="849">
        <v>646.760009765625</v>
      </c>
      <c r="J121" s="849">
        <v>2</v>
      </c>
      <c r="K121" s="850">
        <v>1293.52001953125</v>
      </c>
    </row>
    <row r="122" spans="1:11" ht="14.4" customHeight="1" x14ac:dyDescent="0.3">
      <c r="A122" s="831" t="s">
        <v>575</v>
      </c>
      <c r="B122" s="832" t="s">
        <v>576</v>
      </c>
      <c r="C122" s="835" t="s">
        <v>593</v>
      </c>
      <c r="D122" s="863" t="s">
        <v>594</v>
      </c>
      <c r="E122" s="835" t="s">
        <v>3005</v>
      </c>
      <c r="F122" s="863" t="s">
        <v>3006</v>
      </c>
      <c r="G122" s="835" t="s">
        <v>3163</v>
      </c>
      <c r="H122" s="835" t="s">
        <v>3164</v>
      </c>
      <c r="I122" s="849">
        <v>398.239990234375</v>
      </c>
      <c r="J122" s="849">
        <v>2</v>
      </c>
      <c r="K122" s="850">
        <v>796.47998046875</v>
      </c>
    </row>
    <row r="123" spans="1:11" ht="14.4" customHeight="1" x14ac:dyDescent="0.3">
      <c r="A123" s="831" t="s">
        <v>575</v>
      </c>
      <c r="B123" s="832" t="s">
        <v>576</v>
      </c>
      <c r="C123" s="835" t="s">
        <v>593</v>
      </c>
      <c r="D123" s="863" t="s">
        <v>594</v>
      </c>
      <c r="E123" s="835" t="s">
        <v>3005</v>
      </c>
      <c r="F123" s="863" t="s">
        <v>3006</v>
      </c>
      <c r="G123" s="835" t="s">
        <v>3165</v>
      </c>
      <c r="H123" s="835" t="s">
        <v>3166</v>
      </c>
      <c r="I123" s="849">
        <v>4531</v>
      </c>
      <c r="J123" s="849">
        <v>1</v>
      </c>
      <c r="K123" s="850">
        <v>4531</v>
      </c>
    </row>
    <row r="124" spans="1:11" ht="14.4" customHeight="1" x14ac:dyDescent="0.3">
      <c r="A124" s="831" t="s">
        <v>575</v>
      </c>
      <c r="B124" s="832" t="s">
        <v>576</v>
      </c>
      <c r="C124" s="835" t="s">
        <v>593</v>
      </c>
      <c r="D124" s="863" t="s">
        <v>594</v>
      </c>
      <c r="E124" s="835" t="s">
        <v>3005</v>
      </c>
      <c r="F124" s="863" t="s">
        <v>3006</v>
      </c>
      <c r="G124" s="835" t="s">
        <v>3015</v>
      </c>
      <c r="H124" s="835" t="s">
        <v>3016</v>
      </c>
      <c r="I124" s="849">
        <v>17.979999542236328</v>
      </c>
      <c r="J124" s="849">
        <v>50</v>
      </c>
      <c r="K124" s="850">
        <v>899</v>
      </c>
    </row>
    <row r="125" spans="1:11" ht="14.4" customHeight="1" x14ac:dyDescent="0.3">
      <c r="A125" s="831" t="s">
        <v>575</v>
      </c>
      <c r="B125" s="832" t="s">
        <v>576</v>
      </c>
      <c r="C125" s="835" t="s">
        <v>593</v>
      </c>
      <c r="D125" s="863" t="s">
        <v>594</v>
      </c>
      <c r="E125" s="835" t="s">
        <v>3005</v>
      </c>
      <c r="F125" s="863" t="s">
        <v>3006</v>
      </c>
      <c r="G125" s="835" t="s">
        <v>3017</v>
      </c>
      <c r="H125" s="835" t="s">
        <v>3018</v>
      </c>
      <c r="I125" s="849">
        <v>17.979999542236328</v>
      </c>
      <c r="J125" s="849">
        <v>200</v>
      </c>
      <c r="K125" s="850">
        <v>3596</v>
      </c>
    </row>
    <row r="126" spans="1:11" ht="14.4" customHeight="1" x14ac:dyDescent="0.3">
      <c r="A126" s="831" t="s">
        <v>575</v>
      </c>
      <c r="B126" s="832" t="s">
        <v>576</v>
      </c>
      <c r="C126" s="835" t="s">
        <v>593</v>
      </c>
      <c r="D126" s="863" t="s">
        <v>594</v>
      </c>
      <c r="E126" s="835" t="s">
        <v>3005</v>
      </c>
      <c r="F126" s="863" t="s">
        <v>3006</v>
      </c>
      <c r="G126" s="835" t="s">
        <v>3167</v>
      </c>
      <c r="H126" s="835" t="s">
        <v>3168</v>
      </c>
      <c r="I126" s="849">
        <v>22.024999618530273</v>
      </c>
      <c r="J126" s="849">
        <v>100</v>
      </c>
      <c r="K126" s="850">
        <v>2202.4200439453125</v>
      </c>
    </row>
    <row r="127" spans="1:11" ht="14.4" customHeight="1" x14ac:dyDescent="0.3">
      <c r="A127" s="831" t="s">
        <v>575</v>
      </c>
      <c r="B127" s="832" t="s">
        <v>576</v>
      </c>
      <c r="C127" s="835" t="s">
        <v>593</v>
      </c>
      <c r="D127" s="863" t="s">
        <v>594</v>
      </c>
      <c r="E127" s="835" t="s">
        <v>3005</v>
      </c>
      <c r="F127" s="863" t="s">
        <v>3006</v>
      </c>
      <c r="G127" s="835" t="s">
        <v>3169</v>
      </c>
      <c r="H127" s="835" t="s">
        <v>3170</v>
      </c>
      <c r="I127" s="849">
        <v>3.1450001001358032</v>
      </c>
      <c r="J127" s="849">
        <v>30</v>
      </c>
      <c r="K127" s="850">
        <v>94.399999618530273</v>
      </c>
    </row>
    <row r="128" spans="1:11" ht="14.4" customHeight="1" x14ac:dyDescent="0.3">
      <c r="A128" s="831" t="s">
        <v>575</v>
      </c>
      <c r="B128" s="832" t="s">
        <v>576</v>
      </c>
      <c r="C128" s="835" t="s">
        <v>593</v>
      </c>
      <c r="D128" s="863" t="s">
        <v>594</v>
      </c>
      <c r="E128" s="835" t="s">
        <v>3005</v>
      </c>
      <c r="F128" s="863" t="s">
        <v>3006</v>
      </c>
      <c r="G128" s="835" t="s">
        <v>3026</v>
      </c>
      <c r="H128" s="835" t="s">
        <v>3027</v>
      </c>
      <c r="I128" s="849">
        <v>0.25428571019853863</v>
      </c>
      <c r="J128" s="849">
        <v>13000</v>
      </c>
      <c r="K128" s="850">
        <v>3300</v>
      </c>
    </row>
    <row r="129" spans="1:11" ht="14.4" customHeight="1" x14ac:dyDescent="0.3">
      <c r="A129" s="831" t="s">
        <v>575</v>
      </c>
      <c r="B129" s="832" t="s">
        <v>576</v>
      </c>
      <c r="C129" s="835" t="s">
        <v>593</v>
      </c>
      <c r="D129" s="863" t="s">
        <v>594</v>
      </c>
      <c r="E129" s="835" t="s">
        <v>3005</v>
      </c>
      <c r="F129" s="863" t="s">
        <v>3006</v>
      </c>
      <c r="G129" s="835" t="s">
        <v>3034</v>
      </c>
      <c r="H129" s="835" t="s">
        <v>3035</v>
      </c>
      <c r="I129" s="849">
        <v>11.739999771118164</v>
      </c>
      <c r="J129" s="849">
        <v>40</v>
      </c>
      <c r="K129" s="850">
        <v>469.60001373291016</v>
      </c>
    </row>
    <row r="130" spans="1:11" ht="14.4" customHeight="1" x14ac:dyDescent="0.3">
      <c r="A130" s="831" t="s">
        <v>575</v>
      </c>
      <c r="B130" s="832" t="s">
        <v>576</v>
      </c>
      <c r="C130" s="835" t="s">
        <v>593</v>
      </c>
      <c r="D130" s="863" t="s">
        <v>594</v>
      </c>
      <c r="E130" s="835" t="s">
        <v>3005</v>
      </c>
      <c r="F130" s="863" t="s">
        <v>3006</v>
      </c>
      <c r="G130" s="835" t="s">
        <v>3171</v>
      </c>
      <c r="H130" s="835" t="s">
        <v>3172</v>
      </c>
      <c r="I130" s="849">
        <v>243.85000610351562</v>
      </c>
      <c r="J130" s="849">
        <v>1</v>
      </c>
      <c r="K130" s="850">
        <v>243.85000610351562</v>
      </c>
    </row>
    <row r="131" spans="1:11" ht="14.4" customHeight="1" x14ac:dyDescent="0.3">
      <c r="A131" s="831" t="s">
        <v>575</v>
      </c>
      <c r="B131" s="832" t="s">
        <v>576</v>
      </c>
      <c r="C131" s="835" t="s">
        <v>593</v>
      </c>
      <c r="D131" s="863" t="s">
        <v>594</v>
      </c>
      <c r="E131" s="835" t="s">
        <v>3005</v>
      </c>
      <c r="F131" s="863" t="s">
        <v>3006</v>
      </c>
      <c r="G131" s="835" t="s">
        <v>3173</v>
      </c>
      <c r="H131" s="835" t="s">
        <v>3174</v>
      </c>
      <c r="I131" s="849">
        <v>5.320000171661377</v>
      </c>
      <c r="J131" s="849">
        <v>500</v>
      </c>
      <c r="K131" s="850">
        <v>2661.60009765625</v>
      </c>
    </row>
    <row r="132" spans="1:11" ht="14.4" customHeight="1" x14ac:dyDescent="0.3">
      <c r="A132" s="831" t="s">
        <v>575</v>
      </c>
      <c r="B132" s="832" t="s">
        <v>576</v>
      </c>
      <c r="C132" s="835" t="s">
        <v>593</v>
      </c>
      <c r="D132" s="863" t="s">
        <v>594</v>
      </c>
      <c r="E132" s="835" t="s">
        <v>3005</v>
      </c>
      <c r="F132" s="863" t="s">
        <v>3006</v>
      </c>
      <c r="G132" s="835" t="s">
        <v>3175</v>
      </c>
      <c r="H132" s="835" t="s">
        <v>3176</v>
      </c>
      <c r="I132" s="849">
        <v>56.869998931884766</v>
      </c>
      <c r="J132" s="849">
        <v>480</v>
      </c>
      <c r="K132" s="850">
        <v>27297.599609375</v>
      </c>
    </row>
    <row r="133" spans="1:11" ht="14.4" customHeight="1" x14ac:dyDescent="0.3">
      <c r="A133" s="831" t="s">
        <v>575</v>
      </c>
      <c r="B133" s="832" t="s">
        <v>576</v>
      </c>
      <c r="C133" s="835" t="s">
        <v>593</v>
      </c>
      <c r="D133" s="863" t="s">
        <v>594</v>
      </c>
      <c r="E133" s="835" t="s">
        <v>3005</v>
      </c>
      <c r="F133" s="863" t="s">
        <v>3006</v>
      </c>
      <c r="G133" s="835" t="s">
        <v>3177</v>
      </c>
      <c r="H133" s="835" t="s">
        <v>3178</v>
      </c>
      <c r="I133" s="849">
        <v>30.136999511718749</v>
      </c>
      <c r="J133" s="849">
        <v>1620</v>
      </c>
      <c r="K133" s="850">
        <v>48818.789428710938</v>
      </c>
    </row>
    <row r="134" spans="1:11" ht="14.4" customHeight="1" x14ac:dyDescent="0.3">
      <c r="A134" s="831" t="s">
        <v>575</v>
      </c>
      <c r="B134" s="832" t="s">
        <v>576</v>
      </c>
      <c r="C134" s="835" t="s">
        <v>593</v>
      </c>
      <c r="D134" s="863" t="s">
        <v>594</v>
      </c>
      <c r="E134" s="835" t="s">
        <v>3005</v>
      </c>
      <c r="F134" s="863" t="s">
        <v>3006</v>
      </c>
      <c r="G134" s="835" t="s">
        <v>3179</v>
      </c>
      <c r="H134" s="835" t="s">
        <v>3180</v>
      </c>
      <c r="I134" s="849">
        <v>28.030000686645508</v>
      </c>
      <c r="J134" s="849">
        <v>180</v>
      </c>
      <c r="K134" s="850">
        <v>5044.7900390625</v>
      </c>
    </row>
    <row r="135" spans="1:11" ht="14.4" customHeight="1" x14ac:dyDescent="0.3">
      <c r="A135" s="831" t="s">
        <v>575</v>
      </c>
      <c r="B135" s="832" t="s">
        <v>576</v>
      </c>
      <c r="C135" s="835" t="s">
        <v>593</v>
      </c>
      <c r="D135" s="863" t="s">
        <v>594</v>
      </c>
      <c r="E135" s="835" t="s">
        <v>3005</v>
      </c>
      <c r="F135" s="863" t="s">
        <v>3006</v>
      </c>
      <c r="G135" s="835" t="s">
        <v>3181</v>
      </c>
      <c r="H135" s="835" t="s">
        <v>3182</v>
      </c>
      <c r="I135" s="849">
        <v>34.796665827433266</v>
      </c>
      <c r="J135" s="849">
        <v>540</v>
      </c>
      <c r="K135" s="850">
        <v>19099.25048828125</v>
      </c>
    </row>
    <row r="136" spans="1:11" ht="14.4" customHeight="1" x14ac:dyDescent="0.3">
      <c r="A136" s="831" t="s">
        <v>575</v>
      </c>
      <c r="B136" s="832" t="s">
        <v>576</v>
      </c>
      <c r="C136" s="835" t="s">
        <v>593</v>
      </c>
      <c r="D136" s="863" t="s">
        <v>594</v>
      </c>
      <c r="E136" s="835" t="s">
        <v>3005</v>
      </c>
      <c r="F136" s="863" t="s">
        <v>3006</v>
      </c>
      <c r="G136" s="835" t="s">
        <v>3183</v>
      </c>
      <c r="H136" s="835" t="s">
        <v>3184</v>
      </c>
      <c r="I136" s="849">
        <v>7.179999828338623</v>
      </c>
      <c r="J136" s="849">
        <v>2</v>
      </c>
      <c r="K136" s="850">
        <v>14.359999656677246</v>
      </c>
    </row>
    <row r="137" spans="1:11" ht="14.4" customHeight="1" x14ac:dyDescent="0.3">
      <c r="A137" s="831" t="s">
        <v>575</v>
      </c>
      <c r="B137" s="832" t="s">
        <v>576</v>
      </c>
      <c r="C137" s="835" t="s">
        <v>593</v>
      </c>
      <c r="D137" s="863" t="s">
        <v>594</v>
      </c>
      <c r="E137" s="835" t="s">
        <v>3005</v>
      </c>
      <c r="F137" s="863" t="s">
        <v>3006</v>
      </c>
      <c r="G137" s="835" t="s">
        <v>3185</v>
      </c>
      <c r="H137" s="835" t="s">
        <v>3186</v>
      </c>
      <c r="I137" s="849">
        <v>6.690000057220459</v>
      </c>
      <c r="J137" s="849">
        <v>2</v>
      </c>
      <c r="K137" s="850">
        <v>13.380000114440918</v>
      </c>
    </row>
    <row r="138" spans="1:11" ht="14.4" customHeight="1" x14ac:dyDescent="0.3">
      <c r="A138" s="831" t="s">
        <v>575</v>
      </c>
      <c r="B138" s="832" t="s">
        <v>576</v>
      </c>
      <c r="C138" s="835" t="s">
        <v>593</v>
      </c>
      <c r="D138" s="863" t="s">
        <v>594</v>
      </c>
      <c r="E138" s="835" t="s">
        <v>3005</v>
      </c>
      <c r="F138" s="863" t="s">
        <v>3006</v>
      </c>
      <c r="G138" s="835" t="s">
        <v>3046</v>
      </c>
      <c r="H138" s="835" t="s">
        <v>3047</v>
      </c>
      <c r="I138" s="849">
        <v>1.0900000333786011</v>
      </c>
      <c r="J138" s="849">
        <v>300</v>
      </c>
      <c r="K138" s="850">
        <v>327</v>
      </c>
    </row>
    <row r="139" spans="1:11" ht="14.4" customHeight="1" x14ac:dyDescent="0.3">
      <c r="A139" s="831" t="s">
        <v>575</v>
      </c>
      <c r="B139" s="832" t="s">
        <v>576</v>
      </c>
      <c r="C139" s="835" t="s">
        <v>593</v>
      </c>
      <c r="D139" s="863" t="s">
        <v>594</v>
      </c>
      <c r="E139" s="835" t="s">
        <v>3005</v>
      </c>
      <c r="F139" s="863" t="s">
        <v>3006</v>
      </c>
      <c r="G139" s="835" t="s">
        <v>3050</v>
      </c>
      <c r="H139" s="835" t="s">
        <v>3051</v>
      </c>
      <c r="I139" s="849">
        <v>1.6699999570846558</v>
      </c>
      <c r="J139" s="849">
        <v>400</v>
      </c>
      <c r="K139" s="850">
        <v>669</v>
      </c>
    </row>
    <row r="140" spans="1:11" ht="14.4" customHeight="1" x14ac:dyDescent="0.3">
      <c r="A140" s="831" t="s">
        <v>575</v>
      </c>
      <c r="B140" s="832" t="s">
        <v>576</v>
      </c>
      <c r="C140" s="835" t="s">
        <v>593</v>
      </c>
      <c r="D140" s="863" t="s">
        <v>594</v>
      </c>
      <c r="E140" s="835" t="s">
        <v>3005</v>
      </c>
      <c r="F140" s="863" t="s">
        <v>3006</v>
      </c>
      <c r="G140" s="835" t="s">
        <v>3052</v>
      </c>
      <c r="H140" s="835" t="s">
        <v>3053</v>
      </c>
      <c r="I140" s="849">
        <v>0.67000001668930054</v>
      </c>
      <c r="J140" s="849">
        <v>300</v>
      </c>
      <c r="K140" s="850">
        <v>201</v>
      </c>
    </row>
    <row r="141" spans="1:11" ht="14.4" customHeight="1" x14ac:dyDescent="0.3">
      <c r="A141" s="831" t="s">
        <v>575</v>
      </c>
      <c r="B141" s="832" t="s">
        <v>576</v>
      </c>
      <c r="C141" s="835" t="s">
        <v>593</v>
      </c>
      <c r="D141" s="863" t="s">
        <v>594</v>
      </c>
      <c r="E141" s="835" t="s">
        <v>3005</v>
      </c>
      <c r="F141" s="863" t="s">
        <v>3006</v>
      </c>
      <c r="G141" s="835" t="s">
        <v>3187</v>
      </c>
      <c r="H141" s="835" t="s">
        <v>3188</v>
      </c>
      <c r="I141" s="849">
        <v>768.5</v>
      </c>
      <c r="J141" s="849">
        <v>2</v>
      </c>
      <c r="K141" s="850">
        <v>1537</v>
      </c>
    </row>
    <row r="142" spans="1:11" ht="14.4" customHeight="1" x14ac:dyDescent="0.3">
      <c r="A142" s="831" t="s">
        <v>575</v>
      </c>
      <c r="B142" s="832" t="s">
        <v>576</v>
      </c>
      <c r="C142" s="835" t="s">
        <v>593</v>
      </c>
      <c r="D142" s="863" t="s">
        <v>594</v>
      </c>
      <c r="E142" s="835" t="s">
        <v>3005</v>
      </c>
      <c r="F142" s="863" t="s">
        <v>3006</v>
      </c>
      <c r="G142" s="835" t="s">
        <v>3189</v>
      </c>
      <c r="H142" s="835" t="s">
        <v>3190</v>
      </c>
      <c r="I142" s="849">
        <v>207</v>
      </c>
      <c r="J142" s="849">
        <v>5</v>
      </c>
      <c r="K142" s="850">
        <v>1035</v>
      </c>
    </row>
    <row r="143" spans="1:11" ht="14.4" customHeight="1" x14ac:dyDescent="0.3">
      <c r="A143" s="831" t="s">
        <v>575</v>
      </c>
      <c r="B143" s="832" t="s">
        <v>576</v>
      </c>
      <c r="C143" s="835" t="s">
        <v>593</v>
      </c>
      <c r="D143" s="863" t="s">
        <v>594</v>
      </c>
      <c r="E143" s="835" t="s">
        <v>3005</v>
      </c>
      <c r="F143" s="863" t="s">
        <v>3006</v>
      </c>
      <c r="G143" s="835" t="s">
        <v>3191</v>
      </c>
      <c r="H143" s="835" t="s">
        <v>3192</v>
      </c>
      <c r="I143" s="849">
        <v>12</v>
      </c>
      <c r="J143" s="849">
        <v>1</v>
      </c>
      <c r="K143" s="850">
        <v>12</v>
      </c>
    </row>
    <row r="144" spans="1:11" ht="14.4" customHeight="1" x14ac:dyDescent="0.3">
      <c r="A144" s="831" t="s">
        <v>575</v>
      </c>
      <c r="B144" s="832" t="s">
        <v>576</v>
      </c>
      <c r="C144" s="835" t="s">
        <v>593</v>
      </c>
      <c r="D144" s="863" t="s">
        <v>594</v>
      </c>
      <c r="E144" s="835" t="s">
        <v>3005</v>
      </c>
      <c r="F144" s="863" t="s">
        <v>3006</v>
      </c>
      <c r="G144" s="835" t="s">
        <v>3193</v>
      </c>
      <c r="H144" s="835" t="s">
        <v>3194</v>
      </c>
      <c r="I144" s="849">
        <v>3.75</v>
      </c>
      <c r="J144" s="849">
        <v>20</v>
      </c>
      <c r="K144" s="850">
        <v>75</v>
      </c>
    </row>
    <row r="145" spans="1:11" ht="14.4" customHeight="1" x14ac:dyDescent="0.3">
      <c r="A145" s="831" t="s">
        <v>575</v>
      </c>
      <c r="B145" s="832" t="s">
        <v>576</v>
      </c>
      <c r="C145" s="835" t="s">
        <v>593</v>
      </c>
      <c r="D145" s="863" t="s">
        <v>594</v>
      </c>
      <c r="E145" s="835" t="s">
        <v>3005</v>
      </c>
      <c r="F145" s="863" t="s">
        <v>3006</v>
      </c>
      <c r="G145" s="835" t="s">
        <v>3062</v>
      </c>
      <c r="H145" s="835" t="s">
        <v>3063</v>
      </c>
      <c r="I145" s="849">
        <v>1.9850000143051147</v>
      </c>
      <c r="J145" s="849">
        <v>100</v>
      </c>
      <c r="K145" s="850">
        <v>198.5</v>
      </c>
    </row>
    <row r="146" spans="1:11" ht="14.4" customHeight="1" x14ac:dyDescent="0.3">
      <c r="A146" s="831" t="s">
        <v>575</v>
      </c>
      <c r="B146" s="832" t="s">
        <v>576</v>
      </c>
      <c r="C146" s="835" t="s">
        <v>593</v>
      </c>
      <c r="D146" s="863" t="s">
        <v>594</v>
      </c>
      <c r="E146" s="835" t="s">
        <v>3005</v>
      </c>
      <c r="F146" s="863" t="s">
        <v>3006</v>
      </c>
      <c r="G146" s="835" t="s">
        <v>3195</v>
      </c>
      <c r="H146" s="835" t="s">
        <v>3196</v>
      </c>
      <c r="I146" s="849">
        <v>1.9199999570846558</v>
      </c>
      <c r="J146" s="849">
        <v>50</v>
      </c>
      <c r="K146" s="850">
        <v>96</v>
      </c>
    </row>
    <row r="147" spans="1:11" ht="14.4" customHeight="1" x14ac:dyDescent="0.3">
      <c r="A147" s="831" t="s">
        <v>575</v>
      </c>
      <c r="B147" s="832" t="s">
        <v>576</v>
      </c>
      <c r="C147" s="835" t="s">
        <v>593</v>
      </c>
      <c r="D147" s="863" t="s">
        <v>594</v>
      </c>
      <c r="E147" s="835" t="s">
        <v>3005</v>
      </c>
      <c r="F147" s="863" t="s">
        <v>3006</v>
      </c>
      <c r="G147" s="835" t="s">
        <v>3068</v>
      </c>
      <c r="H147" s="835" t="s">
        <v>3069</v>
      </c>
      <c r="I147" s="849">
        <v>3.0949999094009399</v>
      </c>
      <c r="J147" s="849">
        <v>100</v>
      </c>
      <c r="K147" s="850">
        <v>309.5</v>
      </c>
    </row>
    <row r="148" spans="1:11" ht="14.4" customHeight="1" x14ac:dyDescent="0.3">
      <c r="A148" s="831" t="s">
        <v>575</v>
      </c>
      <c r="B148" s="832" t="s">
        <v>576</v>
      </c>
      <c r="C148" s="835" t="s">
        <v>593</v>
      </c>
      <c r="D148" s="863" t="s">
        <v>594</v>
      </c>
      <c r="E148" s="835" t="s">
        <v>3005</v>
      </c>
      <c r="F148" s="863" t="s">
        <v>3006</v>
      </c>
      <c r="G148" s="835" t="s">
        <v>3197</v>
      </c>
      <c r="H148" s="835" t="s">
        <v>3198</v>
      </c>
      <c r="I148" s="849">
        <v>21.237499713897705</v>
      </c>
      <c r="J148" s="849">
        <v>300</v>
      </c>
      <c r="K148" s="850">
        <v>6371.5</v>
      </c>
    </row>
    <row r="149" spans="1:11" ht="14.4" customHeight="1" x14ac:dyDescent="0.3">
      <c r="A149" s="831" t="s">
        <v>575</v>
      </c>
      <c r="B149" s="832" t="s">
        <v>576</v>
      </c>
      <c r="C149" s="835" t="s">
        <v>593</v>
      </c>
      <c r="D149" s="863" t="s">
        <v>594</v>
      </c>
      <c r="E149" s="835" t="s">
        <v>3005</v>
      </c>
      <c r="F149" s="863" t="s">
        <v>3006</v>
      </c>
      <c r="G149" s="835" t="s">
        <v>3199</v>
      </c>
      <c r="H149" s="835" t="s">
        <v>3200</v>
      </c>
      <c r="I149" s="849">
        <v>21.234999656677246</v>
      </c>
      <c r="J149" s="849">
        <v>650</v>
      </c>
      <c r="K149" s="850">
        <v>13802</v>
      </c>
    </row>
    <row r="150" spans="1:11" ht="14.4" customHeight="1" x14ac:dyDescent="0.3">
      <c r="A150" s="831" t="s">
        <v>575</v>
      </c>
      <c r="B150" s="832" t="s">
        <v>576</v>
      </c>
      <c r="C150" s="835" t="s">
        <v>593</v>
      </c>
      <c r="D150" s="863" t="s">
        <v>594</v>
      </c>
      <c r="E150" s="835" t="s">
        <v>3005</v>
      </c>
      <c r="F150" s="863" t="s">
        <v>3006</v>
      </c>
      <c r="G150" s="835" t="s">
        <v>3201</v>
      </c>
      <c r="H150" s="835" t="s">
        <v>3202</v>
      </c>
      <c r="I150" s="849">
        <v>107.69000244140625</v>
      </c>
      <c r="J150" s="849">
        <v>10</v>
      </c>
      <c r="K150" s="850">
        <v>1076.9000244140625</v>
      </c>
    </row>
    <row r="151" spans="1:11" ht="14.4" customHeight="1" x14ac:dyDescent="0.3">
      <c r="A151" s="831" t="s">
        <v>575</v>
      </c>
      <c r="B151" s="832" t="s">
        <v>576</v>
      </c>
      <c r="C151" s="835" t="s">
        <v>593</v>
      </c>
      <c r="D151" s="863" t="s">
        <v>594</v>
      </c>
      <c r="E151" s="835" t="s">
        <v>3005</v>
      </c>
      <c r="F151" s="863" t="s">
        <v>3006</v>
      </c>
      <c r="G151" s="835" t="s">
        <v>3203</v>
      </c>
      <c r="H151" s="835" t="s">
        <v>3204</v>
      </c>
      <c r="I151" s="849">
        <v>107.69000244140625</v>
      </c>
      <c r="J151" s="849">
        <v>10</v>
      </c>
      <c r="K151" s="850">
        <v>1076.9000244140625</v>
      </c>
    </row>
    <row r="152" spans="1:11" ht="14.4" customHeight="1" x14ac:dyDescent="0.3">
      <c r="A152" s="831" t="s">
        <v>575</v>
      </c>
      <c r="B152" s="832" t="s">
        <v>576</v>
      </c>
      <c r="C152" s="835" t="s">
        <v>593</v>
      </c>
      <c r="D152" s="863" t="s">
        <v>594</v>
      </c>
      <c r="E152" s="835" t="s">
        <v>3074</v>
      </c>
      <c r="F152" s="863" t="s">
        <v>3075</v>
      </c>
      <c r="G152" s="835" t="s">
        <v>3076</v>
      </c>
      <c r="H152" s="835" t="s">
        <v>3077</v>
      </c>
      <c r="I152" s="849">
        <v>10.166666666666666</v>
      </c>
      <c r="J152" s="849">
        <v>350</v>
      </c>
      <c r="K152" s="850">
        <v>3559</v>
      </c>
    </row>
    <row r="153" spans="1:11" ht="14.4" customHeight="1" x14ac:dyDescent="0.3">
      <c r="A153" s="831" t="s">
        <v>575</v>
      </c>
      <c r="B153" s="832" t="s">
        <v>576</v>
      </c>
      <c r="C153" s="835" t="s">
        <v>593</v>
      </c>
      <c r="D153" s="863" t="s">
        <v>594</v>
      </c>
      <c r="E153" s="835" t="s">
        <v>3080</v>
      </c>
      <c r="F153" s="863" t="s">
        <v>3081</v>
      </c>
      <c r="G153" s="835" t="s">
        <v>3205</v>
      </c>
      <c r="H153" s="835" t="s">
        <v>3206</v>
      </c>
      <c r="I153" s="849">
        <v>0.2800000011920929</v>
      </c>
      <c r="J153" s="849">
        <v>200</v>
      </c>
      <c r="K153" s="850">
        <v>56</v>
      </c>
    </row>
    <row r="154" spans="1:11" ht="14.4" customHeight="1" x14ac:dyDescent="0.3">
      <c r="A154" s="831" t="s">
        <v>575</v>
      </c>
      <c r="B154" s="832" t="s">
        <v>576</v>
      </c>
      <c r="C154" s="835" t="s">
        <v>593</v>
      </c>
      <c r="D154" s="863" t="s">
        <v>594</v>
      </c>
      <c r="E154" s="835" t="s">
        <v>3080</v>
      </c>
      <c r="F154" s="863" t="s">
        <v>3081</v>
      </c>
      <c r="G154" s="835" t="s">
        <v>3082</v>
      </c>
      <c r="H154" s="835" t="s">
        <v>3083</v>
      </c>
      <c r="I154" s="849">
        <v>0.30000001192092896</v>
      </c>
      <c r="J154" s="849">
        <v>400</v>
      </c>
      <c r="K154" s="850">
        <v>120</v>
      </c>
    </row>
    <row r="155" spans="1:11" ht="14.4" customHeight="1" x14ac:dyDescent="0.3">
      <c r="A155" s="831" t="s">
        <v>575</v>
      </c>
      <c r="B155" s="832" t="s">
        <v>576</v>
      </c>
      <c r="C155" s="835" t="s">
        <v>593</v>
      </c>
      <c r="D155" s="863" t="s">
        <v>594</v>
      </c>
      <c r="E155" s="835" t="s">
        <v>3080</v>
      </c>
      <c r="F155" s="863" t="s">
        <v>3081</v>
      </c>
      <c r="G155" s="835" t="s">
        <v>3084</v>
      </c>
      <c r="H155" s="835" t="s">
        <v>3085</v>
      </c>
      <c r="I155" s="849">
        <v>0.29999999701976776</v>
      </c>
      <c r="J155" s="849">
        <v>400</v>
      </c>
      <c r="K155" s="850">
        <v>122</v>
      </c>
    </row>
    <row r="156" spans="1:11" ht="14.4" customHeight="1" x14ac:dyDescent="0.3">
      <c r="A156" s="831" t="s">
        <v>575</v>
      </c>
      <c r="B156" s="832" t="s">
        <v>576</v>
      </c>
      <c r="C156" s="835" t="s">
        <v>593</v>
      </c>
      <c r="D156" s="863" t="s">
        <v>594</v>
      </c>
      <c r="E156" s="835" t="s">
        <v>3080</v>
      </c>
      <c r="F156" s="863" t="s">
        <v>3081</v>
      </c>
      <c r="G156" s="835" t="s">
        <v>3086</v>
      </c>
      <c r="H156" s="835" t="s">
        <v>3087</v>
      </c>
      <c r="I156" s="849">
        <v>0.54000002145767212</v>
      </c>
      <c r="J156" s="849">
        <v>2100</v>
      </c>
      <c r="K156" s="850">
        <v>1134</v>
      </c>
    </row>
    <row r="157" spans="1:11" ht="14.4" customHeight="1" x14ac:dyDescent="0.3">
      <c r="A157" s="831" t="s">
        <v>575</v>
      </c>
      <c r="B157" s="832" t="s">
        <v>576</v>
      </c>
      <c r="C157" s="835" t="s">
        <v>593</v>
      </c>
      <c r="D157" s="863" t="s">
        <v>594</v>
      </c>
      <c r="E157" s="835" t="s">
        <v>3080</v>
      </c>
      <c r="F157" s="863" t="s">
        <v>3081</v>
      </c>
      <c r="G157" s="835" t="s">
        <v>3088</v>
      </c>
      <c r="H157" s="835" t="s">
        <v>3089</v>
      </c>
      <c r="I157" s="849">
        <v>1.8049999475479126</v>
      </c>
      <c r="J157" s="849">
        <v>200</v>
      </c>
      <c r="K157" s="850">
        <v>361</v>
      </c>
    </row>
    <row r="158" spans="1:11" ht="14.4" customHeight="1" x14ac:dyDescent="0.3">
      <c r="A158" s="831" t="s">
        <v>575</v>
      </c>
      <c r="B158" s="832" t="s">
        <v>576</v>
      </c>
      <c r="C158" s="835" t="s">
        <v>593</v>
      </c>
      <c r="D158" s="863" t="s">
        <v>594</v>
      </c>
      <c r="E158" s="835" t="s">
        <v>3080</v>
      </c>
      <c r="F158" s="863" t="s">
        <v>3081</v>
      </c>
      <c r="G158" s="835" t="s">
        <v>3090</v>
      </c>
      <c r="H158" s="835" t="s">
        <v>3091</v>
      </c>
      <c r="I158" s="849">
        <v>1.7999999523162842</v>
      </c>
      <c r="J158" s="849">
        <v>100</v>
      </c>
      <c r="K158" s="850">
        <v>180</v>
      </c>
    </row>
    <row r="159" spans="1:11" ht="14.4" customHeight="1" x14ac:dyDescent="0.3">
      <c r="A159" s="831" t="s">
        <v>575</v>
      </c>
      <c r="B159" s="832" t="s">
        <v>576</v>
      </c>
      <c r="C159" s="835" t="s">
        <v>593</v>
      </c>
      <c r="D159" s="863" t="s">
        <v>594</v>
      </c>
      <c r="E159" s="835" t="s">
        <v>3092</v>
      </c>
      <c r="F159" s="863" t="s">
        <v>3093</v>
      </c>
      <c r="G159" s="835" t="s">
        <v>3096</v>
      </c>
      <c r="H159" s="835" t="s">
        <v>3207</v>
      </c>
      <c r="I159" s="849">
        <v>0.63499999046325684</v>
      </c>
      <c r="J159" s="849">
        <v>2600</v>
      </c>
      <c r="K159" s="850">
        <v>1648</v>
      </c>
    </row>
    <row r="160" spans="1:11" ht="14.4" customHeight="1" x14ac:dyDescent="0.3">
      <c r="A160" s="831" t="s">
        <v>575</v>
      </c>
      <c r="B160" s="832" t="s">
        <v>576</v>
      </c>
      <c r="C160" s="835" t="s">
        <v>593</v>
      </c>
      <c r="D160" s="863" t="s">
        <v>594</v>
      </c>
      <c r="E160" s="835" t="s">
        <v>3092</v>
      </c>
      <c r="F160" s="863" t="s">
        <v>3093</v>
      </c>
      <c r="G160" s="835" t="s">
        <v>3094</v>
      </c>
      <c r="H160" s="835" t="s">
        <v>3095</v>
      </c>
      <c r="I160" s="849">
        <v>0.63249999284744263</v>
      </c>
      <c r="J160" s="849">
        <v>4800</v>
      </c>
      <c r="K160" s="850">
        <v>3036</v>
      </c>
    </row>
    <row r="161" spans="1:11" ht="14.4" customHeight="1" x14ac:dyDescent="0.3">
      <c r="A161" s="831" t="s">
        <v>575</v>
      </c>
      <c r="B161" s="832" t="s">
        <v>576</v>
      </c>
      <c r="C161" s="835" t="s">
        <v>593</v>
      </c>
      <c r="D161" s="863" t="s">
        <v>594</v>
      </c>
      <c r="E161" s="835" t="s">
        <v>3092</v>
      </c>
      <c r="F161" s="863" t="s">
        <v>3093</v>
      </c>
      <c r="G161" s="835" t="s">
        <v>3208</v>
      </c>
      <c r="H161" s="835" t="s">
        <v>3209</v>
      </c>
      <c r="I161" s="849">
        <v>0.63499999046325684</v>
      </c>
      <c r="J161" s="849">
        <v>600</v>
      </c>
      <c r="K161" s="850">
        <v>380</v>
      </c>
    </row>
    <row r="162" spans="1:11" ht="14.4" customHeight="1" x14ac:dyDescent="0.3">
      <c r="A162" s="831" t="s">
        <v>575</v>
      </c>
      <c r="B162" s="832" t="s">
        <v>576</v>
      </c>
      <c r="C162" s="835" t="s">
        <v>593</v>
      </c>
      <c r="D162" s="863" t="s">
        <v>594</v>
      </c>
      <c r="E162" s="835" t="s">
        <v>3092</v>
      </c>
      <c r="F162" s="863" t="s">
        <v>3093</v>
      </c>
      <c r="G162" s="835" t="s">
        <v>3096</v>
      </c>
      <c r="H162" s="835" t="s">
        <v>3097</v>
      </c>
      <c r="I162" s="849">
        <v>0.62999999523162842</v>
      </c>
      <c r="J162" s="849">
        <v>2400</v>
      </c>
      <c r="K162" s="850">
        <v>1512</v>
      </c>
    </row>
    <row r="163" spans="1:11" ht="14.4" customHeight="1" x14ac:dyDescent="0.3">
      <c r="A163" s="831" t="s">
        <v>575</v>
      </c>
      <c r="B163" s="832" t="s">
        <v>576</v>
      </c>
      <c r="C163" s="835" t="s">
        <v>593</v>
      </c>
      <c r="D163" s="863" t="s">
        <v>594</v>
      </c>
      <c r="E163" s="835" t="s">
        <v>3092</v>
      </c>
      <c r="F163" s="863" t="s">
        <v>3093</v>
      </c>
      <c r="G163" s="835" t="s">
        <v>3094</v>
      </c>
      <c r="H163" s="835" t="s">
        <v>3098</v>
      </c>
      <c r="I163" s="849">
        <v>0.62999999523162842</v>
      </c>
      <c r="J163" s="849">
        <v>2800</v>
      </c>
      <c r="K163" s="850">
        <v>1764</v>
      </c>
    </row>
    <row r="164" spans="1:11" ht="14.4" customHeight="1" x14ac:dyDescent="0.3">
      <c r="A164" s="831" t="s">
        <v>575</v>
      </c>
      <c r="B164" s="832" t="s">
        <v>576</v>
      </c>
      <c r="C164" s="835" t="s">
        <v>593</v>
      </c>
      <c r="D164" s="863" t="s">
        <v>594</v>
      </c>
      <c r="E164" s="835" t="s">
        <v>3092</v>
      </c>
      <c r="F164" s="863" t="s">
        <v>3093</v>
      </c>
      <c r="G164" s="835" t="s">
        <v>3208</v>
      </c>
      <c r="H164" s="835" t="s">
        <v>3210</v>
      </c>
      <c r="I164" s="849">
        <v>0.62999999523162842</v>
      </c>
      <c r="J164" s="849">
        <v>1400</v>
      </c>
      <c r="K164" s="850">
        <v>882</v>
      </c>
    </row>
    <row r="165" spans="1:11" ht="14.4" customHeight="1" x14ac:dyDescent="0.3">
      <c r="A165" s="831" t="s">
        <v>575</v>
      </c>
      <c r="B165" s="832" t="s">
        <v>576</v>
      </c>
      <c r="C165" s="835" t="s">
        <v>593</v>
      </c>
      <c r="D165" s="863" t="s">
        <v>594</v>
      </c>
      <c r="E165" s="835" t="s">
        <v>3092</v>
      </c>
      <c r="F165" s="863" t="s">
        <v>3093</v>
      </c>
      <c r="G165" s="835" t="s">
        <v>3094</v>
      </c>
      <c r="H165" s="835" t="s">
        <v>3211</v>
      </c>
      <c r="I165" s="849">
        <v>0.62999999523162842</v>
      </c>
      <c r="J165" s="849">
        <v>1000</v>
      </c>
      <c r="K165" s="850">
        <v>630</v>
      </c>
    </row>
    <row r="166" spans="1:11" ht="14.4" customHeight="1" x14ac:dyDescent="0.3">
      <c r="A166" s="831" t="s">
        <v>575</v>
      </c>
      <c r="B166" s="832" t="s">
        <v>576</v>
      </c>
      <c r="C166" s="835" t="s">
        <v>593</v>
      </c>
      <c r="D166" s="863" t="s">
        <v>594</v>
      </c>
      <c r="E166" s="835" t="s">
        <v>3212</v>
      </c>
      <c r="F166" s="863" t="s">
        <v>3213</v>
      </c>
      <c r="G166" s="835" t="s">
        <v>3214</v>
      </c>
      <c r="H166" s="835" t="s">
        <v>3215</v>
      </c>
      <c r="I166" s="849">
        <v>1627.2032877604167</v>
      </c>
      <c r="J166" s="849">
        <v>13</v>
      </c>
      <c r="K166" s="850">
        <v>21153.6396484375</v>
      </c>
    </row>
    <row r="167" spans="1:11" ht="14.4" customHeight="1" x14ac:dyDescent="0.3">
      <c r="A167" s="831" t="s">
        <v>575</v>
      </c>
      <c r="B167" s="832" t="s">
        <v>576</v>
      </c>
      <c r="C167" s="835" t="s">
        <v>593</v>
      </c>
      <c r="D167" s="863" t="s">
        <v>594</v>
      </c>
      <c r="E167" s="835" t="s">
        <v>3216</v>
      </c>
      <c r="F167" s="863" t="s">
        <v>3217</v>
      </c>
      <c r="G167" s="835" t="s">
        <v>3218</v>
      </c>
      <c r="H167" s="835" t="s">
        <v>3219</v>
      </c>
      <c r="I167" s="849">
        <v>36.830001831054687</v>
      </c>
      <c r="J167" s="849">
        <v>1</v>
      </c>
      <c r="K167" s="850">
        <v>36.830001831054687</v>
      </c>
    </row>
    <row r="168" spans="1:11" ht="14.4" customHeight="1" x14ac:dyDescent="0.3">
      <c r="A168" s="831" t="s">
        <v>575</v>
      </c>
      <c r="B168" s="832" t="s">
        <v>576</v>
      </c>
      <c r="C168" s="835" t="s">
        <v>593</v>
      </c>
      <c r="D168" s="863" t="s">
        <v>594</v>
      </c>
      <c r="E168" s="835" t="s">
        <v>3099</v>
      </c>
      <c r="F168" s="863" t="s">
        <v>3100</v>
      </c>
      <c r="G168" s="835" t="s">
        <v>3220</v>
      </c>
      <c r="H168" s="835" t="s">
        <v>3221</v>
      </c>
      <c r="I168" s="849">
        <v>24200</v>
      </c>
      <c r="J168" s="849">
        <v>2</v>
      </c>
      <c r="K168" s="850">
        <v>48400</v>
      </c>
    </row>
    <row r="169" spans="1:11" ht="14.4" customHeight="1" x14ac:dyDescent="0.3">
      <c r="A169" s="831" t="s">
        <v>575</v>
      </c>
      <c r="B169" s="832" t="s">
        <v>576</v>
      </c>
      <c r="C169" s="835" t="s">
        <v>593</v>
      </c>
      <c r="D169" s="863" t="s">
        <v>594</v>
      </c>
      <c r="E169" s="835" t="s">
        <v>3099</v>
      </c>
      <c r="F169" s="863" t="s">
        <v>3100</v>
      </c>
      <c r="G169" s="835" t="s">
        <v>3222</v>
      </c>
      <c r="H169" s="835" t="s">
        <v>3223</v>
      </c>
      <c r="I169" s="849">
        <v>24200</v>
      </c>
      <c r="J169" s="849">
        <v>1</v>
      </c>
      <c r="K169" s="850">
        <v>24200</v>
      </c>
    </row>
    <row r="170" spans="1:11" ht="14.4" customHeight="1" x14ac:dyDescent="0.3">
      <c r="A170" s="831" t="s">
        <v>575</v>
      </c>
      <c r="B170" s="832" t="s">
        <v>576</v>
      </c>
      <c r="C170" s="835" t="s">
        <v>596</v>
      </c>
      <c r="D170" s="863" t="s">
        <v>597</v>
      </c>
      <c r="E170" s="835" t="s">
        <v>3224</v>
      </c>
      <c r="F170" s="863" t="s">
        <v>3225</v>
      </c>
      <c r="G170" s="835" t="s">
        <v>3226</v>
      </c>
      <c r="H170" s="835" t="s">
        <v>3227</v>
      </c>
      <c r="I170" s="849">
        <v>2275.137939453125</v>
      </c>
      <c r="J170" s="849">
        <v>4</v>
      </c>
      <c r="K170" s="850">
        <v>11375.73969726637</v>
      </c>
    </row>
    <row r="171" spans="1:11" ht="14.4" customHeight="1" x14ac:dyDescent="0.3">
      <c r="A171" s="831" t="s">
        <v>575</v>
      </c>
      <c r="B171" s="832" t="s">
        <v>576</v>
      </c>
      <c r="C171" s="835" t="s">
        <v>596</v>
      </c>
      <c r="D171" s="863" t="s">
        <v>597</v>
      </c>
      <c r="E171" s="835" t="s">
        <v>3224</v>
      </c>
      <c r="F171" s="863" t="s">
        <v>3225</v>
      </c>
      <c r="G171" s="835" t="s">
        <v>3228</v>
      </c>
      <c r="H171" s="835" t="s">
        <v>3229</v>
      </c>
      <c r="I171" s="849">
        <v>3047.429931640625</v>
      </c>
      <c r="J171" s="849">
        <v>1</v>
      </c>
      <c r="K171" s="850">
        <v>3047.429931640625</v>
      </c>
    </row>
    <row r="172" spans="1:11" ht="14.4" customHeight="1" x14ac:dyDescent="0.3">
      <c r="A172" s="831" t="s">
        <v>575</v>
      </c>
      <c r="B172" s="832" t="s">
        <v>576</v>
      </c>
      <c r="C172" s="835" t="s">
        <v>596</v>
      </c>
      <c r="D172" s="863" t="s">
        <v>597</v>
      </c>
      <c r="E172" s="835" t="s">
        <v>3224</v>
      </c>
      <c r="F172" s="863" t="s">
        <v>3225</v>
      </c>
      <c r="G172" s="835" t="s">
        <v>3230</v>
      </c>
      <c r="H172" s="835" t="s">
        <v>3231</v>
      </c>
      <c r="I172" s="849">
        <v>3058.9929931640627</v>
      </c>
      <c r="J172" s="849">
        <v>11</v>
      </c>
      <c r="K172" s="850">
        <v>33648.929931640625</v>
      </c>
    </row>
    <row r="173" spans="1:11" ht="14.4" customHeight="1" x14ac:dyDescent="0.3">
      <c r="A173" s="831" t="s">
        <v>575</v>
      </c>
      <c r="B173" s="832" t="s">
        <v>576</v>
      </c>
      <c r="C173" s="835" t="s">
        <v>596</v>
      </c>
      <c r="D173" s="863" t="s">
        <v>597</v>
      </c>
      <c r="E173" s="835" t="s">
        <v>3224</v>
      </c>
      <c r="F173" s="863" t="s">
        <v>3225</v>
      </c>
      <c r="G173" s="835" t="s">
        <v>3232</v>
      </c>
      <c r="H173" s="835" t="s">
        <v>3233</v>
      </c>
      <c r="I173" s="849">
        <v>3047.4929931640627</v>
      </c>
      <c r="J173" s="849">
        <v>10</v>
      </c>
      <c r="K173" s="850">
        <v>30474.929931640625</v>
      </c>
    </row>
    <row r="174" spans="1:11" ht="14.4" customHeight="1" x14ac:dyDescent="0.3">
      <c r="A174" s="831" t="s">
        <v>575</v>
      </c>
      <c r="B174" s="832" t="s">
        <v>576</v>
      </c>
      <c r="C174" s="835" t="s">
        <v>596</v>
      </c>
      <c r="D174" s="863" t="s">
        <v>597</v>
      </c>
      <c r="E174" s="835" t="s">
        <v>3224</v>
      </c>
      <c r="F174" s="863" t="s">
        <v>3225</v>
      </c>
      <c r="G174" s="835" t="s">
        <v>3234</v>
      </c>
      <c r="H174" s="835" t="s">
        <v>3235</v>
      </c>
      <c r="I174" s="849">
        <v>3047.5</v>
      </c>
      <c r="J174" s="849">
        <v>3</v>
      </c>
      <c r="K174" s="850">
        <v>9142.5</v>
      </c>
    </row>
    <row r="175" spans="1:11" ht="14.4" customHeight="1" x14ac:dyDescent="0.3">
      <c r="A175" s="831" t="s">
        <v>575</v>
      </c>
      <c r="B175" s="832" t="s">
        <v>576</v>
      </c>
      <c r="C175" s="835" t="s">
        <v>596</v>
      </c>
      <c r="D175" s="863" t="s">
        <v>597</v>
      </c>
      <c r="E175" s="835" t="s">
        <v>3224</v>
      </c>
      <c r="F175" s="863" t="s">
        <v>3225</v>
      </c>
      <c r="G175" s="835" t="s">
        <v>3236</v>
      </c>
      <c r="H175" s="835" t="s">
        <v>3237</v>
      </c>
      <c r="I175" s="849">
        <v>3047.4739746093751</v>
      </c>
      <c r="J175" s="849">
        <v>5</v>
      </c>
      <c r="K175" s="850">
        <v>15237.369873046875</v>
      </c>
    </row>
    <row r="176" spans="1:11" ht="14.4" customHeight="1" x14ac:dyDescent="0.3">
      <c r="A176" s="831" t="s">
        <v>575</v>
      </c>
      <c r="B176" s="832" t="s">
        <v>576</v>
      </c>
      <c r="C176" s="835" t="s">
        <v>596</v>
      </c>
      <c r="D176" s="863" t="s">
        <v>597</v>
      </c>
      <c r="E176" s="835" t="s">
        <v>3224</v>
      </c>
      <c r="F176" s="863" t="s">
        <v>3225</v>
      </c>
      <c r="G176" s="835" t="s">
        <v>3238</v>
      </c>
      <c r="H176" s="835" t="s">
        <v>3239</v>
      </c>
      <c r="I176" s="849">
        <v>3047.5</v>
      </c>
      <c r="J176" s="849">
        <v>4</v>
      </c>
      <c r="K176" s="850">
        <v>12190</v>
      </c>
    </row>
    <row r="177" spans="1:11" ht="14.4" customHeight="1" x14ac:dyDescent="0.3">
      <c r="A177" s="831" t="s">
        <v>575</v>
      </c>
      <c r="B177" s="832" t="s">
        <v>576</v>
      </c>
      <c r="C177" s="835" t="s">
        <v>596</v>
      </c>
      <c r="D177" s="863" t="s">
        <v>597</v>
      </c>
      <c r="E177" s="835" t="s">
        <v>3224</v>
      </c>
      <c r="F177" s="863" t="s">
        <v>3225</v>
      </c>
      <c r="G177" s="835" t="s">
        <v>3240</v>
      </c>
      <c r="H177" s="835" t="s">
        <v>3241</v>
      </c>
      <c r="I177" s="849">
        <v>3047.429931640625</v>
      </c>
      <c r="J177" s="849">
        <v>1</v>
      </c>
      <c r="K177" s="850">
        <v>3047.429931640625</v>
      </c>
    </row>
    <row r="178" spans="1:11" ht="14.4" customHeight="1" x14ac:dyDescent="0.3">
      <c r="A178" s="831" t="s">
        <v>575</v>
      </c>
      <c r="B178" s="832" t="s">
        <v>576</v>
      </c>
      <c r="C178" s="835" t="s">
        <v>596</v>
      </c>
      <c r="D178" s="863" t="s">
        <v>597</v>
      </c>
      <c r="E178" s="835" t="s">
        <v>3224</v>
      </c>
      <c r="F178" s="863" t="s">
        <v>3225</v>
      </c>
      <c r="G178" s="835" t="s">
        <v>3242</v>
      </c>
      <c r="H178" s="835" t="s">
        <v>3243</v>
      </c>
      <c r="I178" s="849">
        <v>282.26944647894965</v>
      </c>
      <c r="J178" s="849">
        <v>30</v>
      </c>
      <c r="K178" s="850">
        <v>10160.229926750064</v>
      </c>
    </row>
    <row r="179" spans="1:11" ht="14.4" customHeight="1" x14ac:dyDescent="0.3">
      <c r="A179" s="831" t="s">
        <v>575</v>
      </c>
      <c r="B179" s="832" t="s">
        <v>576</v>
      </c>
      <c r="C179" s="835" t="s">
        <v>596</v>
      </c>
      <c r="D179" s="863" t="s">
        <v>597</v>
      </c>
      <c r="E179" s="835" t="s">
        <v>3103</v>
      </c>
      <c r="F179" s="863" t="s">
        <v>3104</v>
      </c>
      <c r="G179" s="835" t="s">
        <v>3244</v>
      </c>
      <c r="H179" s="835" t="s">
        <v>3245</v>
      </c>
      <c r="I179" s="849">
        <v>600.15997314453125</v>
      </c>
      <c r="J179" s="849">
        <v>4</v>
      </c>
      <c r="K179" s="850">
        <v>2400.639892578125</v>
      </c>
    </row>
    <row r="180" spans="1:11" ht="14.4" customHeight="1" x14ac:dyDescent="0.3">
      <c r="A180" s="831" t="s">
        <v>575</v>
      </c>
      <c r="B180" s="832" t="s">
        <v>576</v>
      </c>
      <c r="C180" s="835" t="s">
        <v>596</v>
      </c>
      <c r="D180" s="863" t="s">
        <v>597</v>
      </c>
      <c r="E180" s="835" t="s">
        <v>3103</v>
      </c>
      <c r="F180" s="863" t="s">
        <v>3104</v>
      </c>
      <c r="G180" s="835" t="s">
        <v>3246</v>
      </c>
      <c r="H180" s="835" t="s">
        <v>3247</v>
      </c>
      <c r="I180" s="849">
        <v>1500.4000244140625</v>
      </c>
      <c r="J180" s="849">
        <v>2</v>
      </c>
      <c r="K180" s="850">
        <v>3000.800048828125</v>
      </c>
    </row>
    <row r="181" spans="1:11" ht="14.4" customHeight="1" x14ac:dyDescent="0.3">
      <c r="A181" s="831" t="s">
        <v>575</v>
      </c>
      <c r="B181" s="832" t="s">
        <v>576</v>
      </c>
      <c r="C181" s="835" t="s">
        <v>596</v>
      </c>
      <c r="D181" s="863" t="s">
        <v>597</v>
      </c>
      <c r="E181" s="835" t="s">
        <v>3103</v>
      </c>
      <c r="F181" s="863" t="s">
        <v>3104</v>
      </c>
      <c r="G181" s="835" t="s">
        <v>3248</v>
      </c>
      <c r="H181" s="835" t="s">
        <v>3249</v>
      </c>
      <c r="I181" s="849">
        <v>737.45225016276038</v>
      </c>
      <c r="J181" s="849">
        <v>6</v>
      </c>
      <c r="K181" s="850">
        <v>1896.3502807617187</v>
      </c>
    </row>
    <row r="182" spans="1:11" ht="14.4" customHeight="1" x14ac:dyDescent="0.3">
      <c r="A182" s="831" t="s">
        <v>575</v>
      </c>
      <c r="B182" s="832" t="s">
        <v>576</v>
      </c>
      <c r="C182" s="835" t="s">
        <v>596</v>
      </c>
      <c r="D182" s="863" t="s">
        <v>597</v>
      </c>
      <c r="E182" s="835" t="s">
        <v>2943</v>
      </c>
      <c r="F182" s="863" t="s">
        <v>2944</v>
      </c>
      <c r="G182" s="835" t="s">
        <v>3250</v>
      </c>
      <c r="H182" s="835" t="s">
        <v>3251</v>
      </c>
      <c r="I182" s="849">
        <v>4.5199999809265137</v>
      </c>
      <c r="J182" s="849">
        <v>5000</v>
      </c>
      <c r="K182" s="850">
        <v>22597.5</v>
      </c>
    </row>
    <row r="183" spans="1:11" ht="14.4" customHeight="1" x14ac:dyDescent="0.3">
      <c r="A183" s="831" t="s">
        <v>575</v>
      </c>
      <c r="B183" s="832" t="s">
        <v>576</v>
      </c>
      <c r="C183" s="835" t="s">
        <v>596</v>
      </c>
      <c r="D183" s="863" t="s">
        <v>597</v>
      </c>
      <c r="E183" s="835" t="s">
        <v>2943</v>
      </c>
      <c r="F183" s="863" t="s">
        <v>2944</v>
      </c>
      <c r="G183" s="835" t="s">
        <v>3252</v>
      </c>
      <c r="H183" s="835" t="s">
        <v>3253</v>
      </c>
      <c r="I183" s="849">
        <v>4.0016667048136396</v>
      </c>
      <c r="J183" s="849">
        <v>6000</v>
      </c>
      <c r="K183" s="850">
        <v>24016</v>
      </c>
    </row>
    <row r="184" spans="1:11" ht="14.4" customHeight="1" x14ac:dyDescent="0.3">
      <c r="A184" s="831" t="s">
        <v>575</v>
      </c>
      <c r="B184" s="832" t="s">
        <v>576</v>
      </c>
      <c r="C184" s="835" t="s">
        <v>596</v>
      </c>
      <c r="D184" s="863" t="s">
        <v>597</v>
      </c>
      <c r="E184" s="835" t="s">
        <v>2943</v>
      </c>
      <c r="F184" s="863" t="s">
        <v>2944</v>
      </c>
      <c r="G184" s="835" t="s">
        <v>2949</v>
      </c>
      <c r="H184" s="835" t="s">
        <v>2950</v>
      </c>
      <c r="I184" s="849">
        <v>0.87999999523162842</v>
      </c>
      <c r="J184" s="849">
        <v>500</v>
      </c>
      <c r="K184" s="850">
        <v>440</v>
      </c>
    </row>
    <row r="185" spans="1:11" ht="14.4" customHeight="1" x14ac:dyDescent="0.3">
      <c r="A185" s="831" t="s">
        <v>575</v>
      </c>
      <c r="B185" s="832" t="s">
        <v>576</v>
      </c>
      <c r="C185" s="835" t="s">
        <v>596</v>
      </c>
      <c r="D185" s="863" t="s">
        <v>597</v>
      </c>
      <c r="E185" s="835" t="s">
        <v>2943</v>
      </c>
      <c r="F185" s="863" t="s">
        <v>2944</v>
      </c>
      <c r="G185" s="835" t="s">
        <v>2951</v>
      </c>
      <c r="H185" s="835" t="s">
        <v>2952</v>
      </c>
      <c r="I185" s="849">
        <v>6.5399999618530273</v>
      </c>
      <c r="J185" s="849">
        <v>630</v>
      </c>
      <c r="K185" s="850">
        <v>4122.2998504638672</v>
      </c>
    </row>
    <row r="186" spans="1:11" ht="14.4" customHeight="1" x14ac:dyDescent="0.3">
      <c r="A186" s="831" t="s">
        <v>575</v>
      </c>
      <c r="B186" s="832" t="s">
        <v>576</v>
      </c>
      <c r="C186" s="835" t="s">
        <v>596</v>
      </c>
      <c r="D186" s="863" t="s">
        <v>597</v>
      </c>
      <c r="E186" s="835" t="s">
        <v>2943</v>
      </c>
      <c r="F186" s="863" t="s">
        <v>2944</v>
      </c>
      <c r="G186" s="835" t="s">
        <v>3113</v>
      </c>
      <c r="H186" s="835" t="s">
        <v>3114</v>
      </c>
      <c r="I186" s="849">
        <v>63.079999923706055</v>
      </c>
      <c r="J186" s="849">
        <v>80</v>
      </c>
      <c r="K186" s="850">
        <v>5055.1099853515625</v>
      </c>
    </row>
    <row r="187" spans="1:11" ht="14.4" customHeight="1" x14ac:dyDescent="0.3">
      <c r="A187" s="831" t="s">
        <v>575</v>
      </c>
      <c r="B187" s="832" t="s">
        <v>576</v>
      </c>
      <c r="C187" s="835" t="s">
        <v>596</v>
      </c>
      <c r="D187" s="863" t="s">
        <v>597</v>
      </c>
      <c r="E187" s="835" t="s">
        <v>2943</v>
      </c>
      <c r="F187" s="863" t="s">
        <v>2944</v>
      </c>
      <c r="G187" s="835" t="s">
        <v>3254</v>
      </c>
      <c r="H187" s="835" t="s">
        <v>3255</v>
      </c>
      <c r="I187" s="849">
        <v>98.379997253417969</v>
      </c>
      <c r="J187" s="849">
        <v>10</v>
      </c>
      <c r="K187" s="850">
        <v>983.79998779296875</v>
      </c>
    </row>
    <row r="188" spans="1:11" ht="14.4" customHeight="1" x14ac:dyDescent="0.3">
      <c r="A188" s="831" t="s">
        <v>575</v>
      </c>
      <c r="B188" s="832" t="s">
        <v>576</v>
      </c>
      <c r="C188" s="835" t="s">
        <v>596</v>
      </c>
      <c r="D188" s="863" t="s">
        <v>597</v>
      </c>
      <c r="E188" s="835" t="s">
        <v>2943</v>
      </c>
      <c r="F188" s="863" t="s">
        <v>2944</v>
      </c>
      <c r="G188" s="835" t="s">
        <v>2955</v>
      </c>
      <c r="H188" s="835" t="s">
        <v>2956</v>
      </c>
      <c r="I188" s="849">
        <v>22.146666208902996</v>
      </c>
      <c r="J188" s="849">
        <v>100</v>
      </c>
      <c r="K188" s="850">
        <v>2214.75</v>
      </c>
    </row>
    <row r="189" spans="1:11" ht="14.4" customHeight="1" x14ac:dyDescent="0.3">
      <c r="A189" s="831" t="s">
        <v>575</v>
      </c>
      <c r="B189" s="832" t="s">
        <v>576</v>
      </c>
      <c r="C189" s="835" t="s">
        <v>596</v>
      </c>
      <c r="D189" s="863" t="s">
        <v>597</v>
      </c>
      <c r="E189" s="835" t="s">
        <v>2943</v>
      </c>
      <c r="F189" s="863" t="s">
        <v>2944</v>
      </c>
      <c r="G189" s="835" t="s">
        <v>3256</v>
      </c>
      <c r="H189" s="835" t="s">
        <v>3257</v>
      </c>
      <c r="I189" s="849">
        <v>227.3699951171875</v>
      </c>
      <c r="J189" s="849">
        <v>25</v>
      </c>
      <c r="K189" s="850">
        <v>5684.27001953125</v>
      </c>
    </row>
    <row r="190" spans="1:11" ht="14.4" customHeight="1" x14ac:dyDescent="0.3">
      <c r="A190" s="831" t="s">
        <v>575</v>
      </c>
      <c r="B190" s="832" t="s">
        <v>576</v>
      </c>
      <c r="C190" s="835" t="s">
        <v>596</v>
      </c>
      <c r="D190" s="863" t="s">
        <v>597</v>
      </c>
      <c r="E190" s="835" t="s">
        <v>2943</v>
      </c>
      <c r="F190" s="863" t="s">
        <v>2944</v>
      </c>
      <c r="G190" s="835" t="s">
        <v>2965</v>
      </c>
      <c r="H190" s="835" t="s">
        <v>2966</v>
      </c>
      <c r="I190" s="849">
        <v>0.86000001430511475</v>
      </c>
      <c r="J190" s="849">
        <v>400</v>
      </c>
      <c r="K190" s="850">
        <v>344</v>
      </c>
    </row>
    <row r="191" spans="1:11" ht="14.4" customHeight="1" x14ac:dyDescent="0.3">
      <c r="A191" s="831" t="s">
        <v>575</v>
      </c>
      <c r="B191" s="832" t="s">
        <v>576</v>
      </c>
      <c r="C191" s="835" t="s">
        <v>596</v>
      </c>
      <c r="D191" s="863" t="s">
        <v>597</v>
      </c>
      <c r="E191" s="835" t="s">
        <v>2943</v>
      </c>
      <c r="F191" s="863" t="s">
        <v>2944</v>
      </c>
      <c r="G191" s="835" t="s">
        <v>3121</v>
      </c>
      <c r="H191" s="835" t="s">
        <v>3122</v>
      </c>
      <c r="I191" s="849">
        <v>2.059999942779541</v>
      </c>
      <c r="J191" s="849">
        <v>200</v>
      </c>
      <c r="K191" s="850">
        <v>412</v>
      </c>
    </row>
    <row r="192" spans="1:11" ht="14.4" customHeight="1" x14ac:dyDescent="0.3">
      <c r="A192" s="831" t="s">
        <v>575</v>
      </c>
      <c r="B192" s="832" t="s">
        <v>576</v>
      </c>
      <c r="C192" s="835" t="s">
        <v>596</v>
      </c>
      <c r="D192" s="863" t="s">
        <v>597</v>
      </c>
      <c r="E192" s="835" t="s">
        <v>2943</v>
      </c>
      <c r="F192" s="863" t="s">
        <v>2944</v>
      </c>
      <c r="G192" s="835" t="s">
        <v>3258</v>
      </c>
      <c r="H192" s="835" t="s">
        <v>3259</v>
      </c>
      <c r="I192" s="849">
        <v>67.760002136230469</v>
      </c>
      <c r="J192" s="849">
        <v>2</v>
      </c>
      <c r="K192" s="850">
        <v>135.52000427246094</v>
      </c>
    </row>
    <row r="193" spans="1:11" ht="14.4" customHeight="1" x14ac:dyDescent="0.3">
      <c r="A193" s="831" t="s">
        <v>575</v>
      </c>
      <c r="B193" s="832" t="s">
        <v>576</v>
      </c>
      <c r="C193" s="835" t="s">
        <v>596</v>
      </c>
      <c r="D193" s="863" t="s">
        <v>597</v>
      </c>
      <c r="E193" s="835" t="s">
        <v>2943</v>
      </c>
      <c r="F193" s="863" t="s">
        <v>2944</v>
      </c>
      <c r="G193" s="835" t="s">
        <v>3260</v>
      </c>
      <c r="H193" s="835" t="s">
        <v>3261</v>
      </c>
      <c r="I193" s="849">
        <v>61.220001220703125</v>
      </c>
      <c r="J193" s="849">
        <v>1</v>
      </c>
      <c r="K193" s="850">
        <v>61.220001220703125</v>
      </c>
    </row>
    <row r="194" spans="1:11" ht="14.4" customHeight="1" x14ac:dyDescent="0.3">
      <c r="A194" s="831" t="s">
        <v>575</v>
      </c>
      <c r="B194" s="832" t="s">
        <v>576</v>
      </c>
      <c r="C194" s="835" t="s">
        <v>596</v>
      </c>
      <c r="D194" s="863" t="s">
        <v>597</v>
      </c>
      <c r="E194" s="835" t="s">
        <v>2943</v>
      </c>
      <c r="F194" s="863" t="s">
        <v>2944</v>
      </c>
      <c r="G194" s="835" t="s">
        <v>3262</v>
      </c>
      <c r="H194" s="835" t="s">
        <v>3263</v>
      </c>
      <c r="I194" s="849">
        <v>8.3900003433227539</v>
      </c>
      <c r="J194" s="849">
        <v>24</v>
      </c>
      <c r="K194" s="850">
        <v>201.36000061035156</v>
      </c>
    </row>
    <row r="195" spans="1:11" ht="14.4" customHeight="1" x14ac:dyDescent="0.3">
      <c r="A195" s="831" t="s">
        <v>575</v>
      </c>
      <c r="B195" s="832" t="s">
        <v>576</v>
      </c>
      <c r="C195" s="835" t="s">
        <v>596</v>
      </c>
      <c r="D195" s="863" t="s">
        <v>597</v>
      </c>
      <c r="E195" s="835" t="s">
        <v>2943</v>
      </c>
      <c r="F195" s="863" t="s">
        <v>2944</v>
      </c>
      <c r="G195" s="835" t="s">
        <v>3264</v>
      </c>
      <c r="H195" s="835" t="s">
        <v>3265</v>
      </c>
      <c r="I195" s="849">
        <v>8.8199996948242187</v>
      </c>
      <c r="J195" s="849">
        <v>72</v>
      </c>
      <c r="K195" s="850">
        <v>635.35000610351562</v>
      </c>
    </row>
    <row r="196" spans="1:11" ht="14.4" customHeight="1" x14ac:dyDescent="0.3">
      <c r="A196" s="831" t="s">
        <v>575</v>
      </c>
      <c r="B196" s="832" t="s">
        <v>576</v>
      </c>
      <c r="C196" s="835" t="s">
        <v>596</v>
      </c>
      <c r="D196" s="863" t="s">
        <v>597</v>
      </c>
      <c r="E196" s="835" t="s">
        <v>2943</v>
      </c>
      <c r="F196" s="863" t="s">
        <v>2944</v>
      </c>
      <c r="G196" s="835" t="s">
        <v>2973</v>
      </c>
      <c r="H196" s="835" t="s">
        <v>2974</v>
      </c>
      <c r="I196" s="849">
        <v>18.889999389648438</v>
      </c>
      <c r="J196" s="849">
        <v>84</v>
      </c>
      <c r="K196" s="850">
        <v>1586.6299743652344</v>
      </c>
    </row>
    <row r="197" spans="1:11" ht="14.4" customHeight="1" x14ac:dyDescent="0.3">
      <c r="A197" s="831" t="s">
        <v>575</v>
      </c>
      <c r="B197" s="832" t="s">
        <v>576</v>
      </c>
      <c r="C197" s="835" t="s">
        <v>596</v>
      </c>
      <c r="D197" s="863" t="s">
        <v>597</v>
      </c>
      <c r="E197" s="835" t="s">
        <v>2943</v>
      </c>
      <c r="F197" s="863" t="s">
        <v>2944</v>
      </c>
      <c r="G197" s="835" t="s">
        <v>3266</v>
      </c>
      <c r="H197" s="835" t="s">
        <v>3267</v>
      </c>
      <c r="I197" s="849">
        <v>3.5679999351501466</v>
      </c>
      <c r="J197" s="849">
        <v>50</v>
      </c>
      <c r="K197" s="850">
        <v>178.40000152587891</v>
      </c>
    </row>
    <row r="198" spans="1:11" ht="14.4" customHeight="1" x14ac:dyDescent="0.3">
      <c r="A198" s="831" t="s">
        <v>575</v>
      </c>
      <c r="B198" s="832" t="s">
        <v>576</v>
      </c>
      <c r="C198" s="835" t="s">
        <v>596</v>
      </c>
      <c r="D198" s="863" t="s">
        <v>597</v>
      </c>
      <c r="E198" s="835" t="s">
        <v>2943</v>
      </c>
      <c r="F198" s="863" t="s">
        <v>2944</v>
      </c>
      <c r="G198" s="835" t="s">
        <v>3268</v>
      </c>
      <c r="H198" s="835" t="s">
        <v>3269</v>
      </c>
      <c r="I198" s="849">
        <v>9.380000114440918</v>
      </c>
      <c r="J198" s="849">
        <v>1</v>
      </c>
      <c r="K198" s="850">
        <v>9.380000114440918</v>
      </c>
    </row>
    <row r="199" spans="1:11" ht="14.4" customHeight="1" x14ac:dyDescent="0.3">
      <c r="A199" s="831" t="s">
        <v>575</v>
      </c>
      <c r="B199" s="832" t="s">
        <v>576</v>
      </c>
      <c r="C199" s="835" t="s">
        <v>596</v>
      </c>
      <c r="D199" s="863" t="s">
        <v>597</v>
      </c>
      <c r="E199" s="835" t="s">
        <v>2943</v>
      </c>
      <c r="F199" s="863" t="s">
        <v>2944</v>
      </c>
      <c r="G199" s="835" t="s">
        <v>3270</v>
      </c>
      <c r="H199" s="835" t="s">
        <v>3271</v>
      </c>
      <c r="I199" s="849">
        <v>72.220001220703125</v>
      </c>
      <c r="J199" s="849">
        <v>1</v>
      </c>
      <c r="K199" s="850">
        <v>72.220001220703125</v>
      </c>
    </row>
    <row r="200" spans="1:11" ht="14.4" customHeight="1" x14ac:dyDescent="0.3">
      <c r="A200" s="831" t="s">
        <v>575</v>
      </c>
      <c r="B200" s="832" t="s">
        <v>576</v>
      </c>
      <c r="C200" s="835" t="s">
        <v>596</v>
      </c>
      <c r="D200" s="863" t="s">
        <v>597</v>
      </c>
      <c r="E200" s="835" t="s">
        <v>2943</v>
      </c>
      <c r="F200" s="863" t="s">
        <v>2944</v>
      </c>
      <c r="G200" s="835" t="s">
        <v>2989</v>
      </c>
      <c r="H200" s="835" t="s">
        <v>2990</v>
      </c>
      <c r="I200" s="849">
        <v>23</v>
      </c>
      <c r="J200" s="849">
        <v>100</v>
      </c>
      <c r="K200" s="850">
        <v>2300</v>
      </c>
    </row>
    <row r="201" spans="1:11" ht="14.4" customHeight="1" x14ac:dyDescent="0.3">
      <c r="A201" s="831" t="s">
        <v>575</v>
      </c>
      <c r="B201" s="832" t="s">
        <v>576</v>
      </c>
      <c r="C201" s="835" t="s">
        <v>596</v>
      </c>
      <c r="D201" s="863" t="s">
        <v>597</v>
      </c>
      <c r="E201" s="835" t="s">
        <v>2943</v>
      </c>
      <c r="F201" s="863" t="s">
        <v>2944</v>
      </c>
      <c r="G201" s="835" t="s">
        <v>3272</v>
      </c>
      <c r="H201" s="835" t="s">
        <v>3273</v>
      </c>
      <c r="I201" s="849">
        <v>10.119999885559082</v>
      </c>
      <c r="J201" s="849">
        <v>1</v>
      </c>
      <c r="K201" s="850">
        <v>10.119999885559082</v>
      </c>
    </row>
    <row r="202" spans="1:11" ht="14.4" customHeight="1" x14ac:dyDescent="0.3">
      <c r="A202" s="831" t="s">
        <v>575</v>
      </c>
      <c r="B202" s="832" t="s">
        <v>576</v>
      </c>
      <c r="C202" s="835" t="s">
        <v>596</v>
      </c>
      <c r="D202" s="863" t="s">
        <v>597</v>
      </c>
      <c r="E202" s="835" t="s">
        <v>2943</v>
      </c>
      <c r="F202" s="863" t="s">
        <v>2944</v>
      </c>
      <c r="G202" s="835" t="s">
        <v>3274</v>
      </c>
      <c r="H202" s="835" t="s">
        <v>3275</v>
      </c>
      <c r="I202" s="849">
        <v>15.392857142857142</v>
      </c>
      <c r="J202" s="849">
        <v>1750</v>
      </c>
      <c r="K202" s="850">
        <v>26937.18994140625</v>
      </c>
    </row>
    <row r="203" spans="1:11" ht="14.4" customHeight="1" x14ac:dyDescent="0.3">
      <c r="A203" s="831" t="s">
        <v>575</v>
      </c>
      <c r="B203" s="832" t="s">
        <v>576</v>
      </c>
      <c r="C203" s="835" t="s">
        <v>596</v>
      </c>
      <c r="D203" s="863" t="s">
        <v>597</v>
      </c>
      <c r="E203" s="835" t="s">
        <v>2943</v>
      </c>
      <c r="F203" s="863" t="s">
        <v>2944</v>
      </c>
      <c r="G203" s="835" t="s">
        <v>3276</v>
      </c>
      <c r="H203" s="835" t="s">
        <v>3277</v>
      </c>
      <c r="I203" s="849">
        <v>8.7399997711181641</v>
      </c>
      <c r="J203" s="849">
        <v>1500</v>
      </c>
      <c r="K203" s="850">
        <v>13110.000061035156</v>
      </c>
    </row>
    <row r="204" spans="1:11" ht="14.4" customHeight="1" x14ac:dyDescent="0.3">
      <c r="A204" s="831" t="s">
        <v>575</v>
      </c>
      <c r="B204" s="832" t="s">
        <v>576</v>
      </c>
      <c r="C204" s="835" t="s">
        <v>596</v>
      </c>
      <c r="D204" s="863" t="s">
        <v>597</v>
      </c>
      <c r="E204" s="835" t="s">
        <v>2943</v>
      </c>
      <c r="F204" s="863" t="s">
        <v>2944</v>
      </c>
      <c r="G204" s="835" t="s">
        <v>3278</v>
      </c>
      <c r="H204" s="835" t="s">
        <v>3279</v>
      </c>
      <c r="I204" s="849">
        <v>8.5200004577636719</v>
      </c>
      <c r="J204" s="849">
        <v>2650</v>
      </c>
      <c r="K204" s="850">
        <v>22581.99951171875</v>
      </c>
    </row>
    <row r="205" spans="1:11" ht="14.4" customHeight="1" x14ac:dyDescent="0.3">
      <c r="A205" s="831" t="s">
        <v>575</v>
      </c>
      <c r="B205" s="832" t="s">
        <v>576</v>
      </c>
      <c r="C205" s="835" t="s">
        <v>596</v>
      </c>
      <c r="D205" s="863" t="s">
        <v>597</v>
      </c>
      <c r="E205" s="835" t="s">
        <v>2943</v>
      </c>
      <c r="F205" s="863" t="s">
        <v>2944</v>
      </c>
      <c r="G205" s="835" t="s">
        <v>3280</v>
      </c>
      <c r="H205" s="835" t="s">
        <v>3281</v>
      </c>
      <c r="I205" s="849">
        <v>7.9800000190734863</v>
      </c>
      <c r="J205" s="849">
        <v>3800</v>
      </c>
      <c r="K205" s="850">
        <v>30305.960205078125</v>
      </c>
    </row>
    <row r="206" spans="1:11" ht="14.4" customHeight="1" x14ac:dyDescent="0.3">
      <c r="A206" s="831" t="s">
        <v>575</v>
      </c>
      <c r="B206" s="832" t="s">
        <v>576</v>
      </c>
      <c r="C206" s="835" t="s">
        <v>596</v>
      </c>
      <c r="D206" s="863" t="s">
        <v>597</v>
      </c>
      <c r="E206" s="835" t="s">
        <v>2943</v>
      </c>
      <c r="F206" s="863" t="s">
        <v>2944</v>
      </c>
      <c r="G206" s="835" t="s">
        <v>3282</v>
      </c>
      <c r="H206" s="835" t="s">
        <v>3283</v>
      </c>
      <c r="I206" s="849">
        <v>0.88999998569488525</v>
      </c>
      <c r="J206" s="849">
        <v>5000</v>
      </c>
      <c r="K206" s="850">
        <v>4438.9999389648437</v>
      </c>
    </row>
    <row r="207" spans="1:11" ht="14.4" customHeight="1" x14ac:dyDescent="0.3">
      <c r="A207" s="831" t="s">
        <v>575</v>
      </c>
      <c r="B207" s="832" t="s">
        <v>576</v>
      </c>
      <c r="C207" s="835" t="s">
        <v>596</v>
      </c>
      <c r="D207" s="863" t="s">
        <v>597</v>
      </c>
      <c r="E207" s="835" t="s">
        <v>2943</v>
      </c>
      <c r="F207" s="863" t="s">
        <v>2944</v>
      </c>
      <c r="G207" s="835" t="s">
        <v>3133</v>
      </c>
      <c r="H207" s="835" t="s">
        <v>3134</v>
      </c>
      <c r="I207" s="849">
        <v>1.5900000333786011</v>
      </c>
      <c r="J207" s="849">
        <v>1500</v>
      </c>
      <c r="K207" s="850">
        <v>2386.5</v>
      </c>
    </row>
    <row r="208" spans="1:11" ht="14.4" customHeight="1" x14ac:dyDescent="0.3">
      <c r="A208" s="831" t="s">
        <v>575</v>
      </c>
      <c r="B208" s="832" t="s">
        <v>576</v>
      </c>
      <c r="C208" s="835" t="s">
        <v>596</v>
      </c>
      <c r="D208" s="863" t="s">
        <v>597</v>
      </c>
      <c r="E208" s="835" t="s">
        <v>2943</v>
      </c>
      <c r="F208" s="863" t="s">
        <v>2944</v>
      </c>
      <c r="G208" s="835" t="s">
        <v>3284</v>
      </c>
      <c r="H208" s="835" t="s">
        <v>3285</v>
      </c>
      <c r="I208" s="849">
        <v>0.69999998807907104</v>
      </c>
      <c r="J208" s="849">
        <v>2400</v>
      </c>
      <c r="K208" s="850">
        <v>1686.3699951171875</v>
      </c>
    </row>
    <row r="209" spans="1:11" ht="14.4" customHeight="1" x14ac:dyDescent="0.3">
      <c r="A209" s="831" t="s">
        <v>575</v>
      </c>
      <c r="B209" s="832" t="s">
        <v>576</v>
      </c>
      <c r="C209" s="835" t="s">
        <v>596</v>
      </c>
      <c r="D209" s="863" t="s">
        <v>597</v>
      </c>
      <c r="E209" s="835" t="s">
        <v>2943</v>
      </c>
      <c r="F209" s="863" t="s">
        <v>2944</v>
      </c>
      <c r="G209" s="835" t="s">
        <v>3286</v>
      </c>
      <c r="H209" s="835" t="s">
        <v>3287</v>
      </c>
      <c r="I209" s="849">
        <v>0.81999999284744263</v>
      </c>
      <c r="J209" s="849">
        <v>3500</v>
      </c>
      <c r="K209" s="850">
        <v>2873.8599243164062</v>
      </c>
    </row>
    <row r="210" spans="1:11" ht="14.4" customHeight="1" x14ac:dyDescent="0.3">
      <c r="A210" s="831" t="s">
        <v>575</v>
      </c>
      <c r="B210" s="832" t="s">
        <v>576</v>
      </c>
      <c r="C210" s="835" t="s">
        <v>596</v>
      </c>
      <c r="D210" s="863" t="s">
        <v>597</v>
      </c>
      <c r="E210" s="835" t="s">
        <v>2943</v>
      </c>
      <c r="F210" s="863" t="s">
        <v>2944</v>
      </c>
      <c r="G210" s="835" t="s">
        <v>3288</v>
      </c>
      <c r="H210" s="835" t="s">
        <v>3289</v>
      </c>
      <c r="I210" s="849">
        <v>0.62999999523162842</v>
      </c>
      <c r="J210" s="849">
        <v>4410</v>
      </c>
      <c r="K210" s="850">
        <v>2757.2200317382812</v>
      </c>
    </row>
    <row r="211" spans="1:11" ht="14.4" customHeight="1" x14ac:dyDescent="0.3">
      <c r="A211" s="831" t="s">
        <v>575</v>
      </c>
      <c r="B211" s="832" t="s">
        <v>576</v>
      </c>
      <c r="C211" s="835" t="s">
        <v>596</v>
      </c>
      <c r="D211" s="863" t="s">
        <v>597</v>
      </c>
      <c r="E211" s="835" t="s">
        <v>2943</v>
      </c>
      <c r="F211" s="863" t="s">
        <v>2944</v>
      </c>
      <c r="G211" s="835" t="s">
        <v>3290</v>
      </c>
      <c r="H211" s="835" t="s">
        <v>3291</v>
      </c>
      <c r="I211" s="849">
        <v>22.770000457763672</v>
      </c>
      <c r="J211" s="849">
        <v>50</v>
      </c>
      <c r="K211" s="850">
        <v>1138.4999694824219</v>
      </c>
    </row>
    <row r="212" spans="1:11" ht="14.4" customHeight="1" x14ac:dyDescent="0.3">
      <c r="A212" s="831" t="s">
        <v>575</v>
      </c>
      <c r="B212" s="832" t="s">
        <v>576</v>
      </c>
      <c r="C212" s="835" t="s">
        <v>596</v>
      </c>
      <c r="D212" s="863" t="s">
        <v>597</v>
      </c>
      <c r="E212" s="835" t="s">
        <v>2943</v>
      </c>
      <c r="F212" s="863" t="s">
        <v>2944</v>
      </c>
      <c r="G212" s="835" t="s">
        <v>3292</v>
      </c>
      <c r="H212" s="835" t="s">
        <v>3293</v>
      </c>
      <c r="I212" s="849">
        <v>44.849998474121094</v>
      </c>
      <c r="J212" s="849">
        <v>170</v>
      </c>
      <c r="K212" s="850">
        <v>7624.5</v>
      </c>
    </row>
    <row r="213" spans="1:11" ht="14.4" customHeight="1" x14ac:dyDescent="0.3">
      <c r="A213" s="831" t="s">
        <v>575</v>
      </c>
      <c r="B213" s="832" t="s">
        <v>576</v>
      </c>
      <c r="C213" s="835" t="s">
        <v>596</v>
      </c>
      <c r="D213" s="863" t="s">
        <v>597</v>
      </c>
      <c r="E213" s="835" t="s">
        <v>2943</v>
      </c>
      <c r="F213" s="863" t="s">
        <v>2944</v>
      </c>
      <c r="G213" s="835" t="s">
        <v>3294</v>
      </c>
      <c r="H213" s="835" t="s">
        <v>3295</v>
      </c>
      <c r="I213" s="849">
        <v>17.940000534057617</v>
      </c>
      <c r="J213" s="849">
        <v>4</v>
      </c>
      <c r="K213" s="850">
        <v>71.760002136230469</v>
      </c>
    </row>
    <row r="214" spans="1:11" ht="14.4" customHeight="1" x14ac:dyDescent="0.3">
      <c r="A214" s="831" t="s">
        <v>575</v>
      </c>
      <c r="B214" s="832" t="s">
        <v>576</v>
      </c>
      <c r="C214" s="835" t="s">
        <v>596</v>
      </c>
      <c r="D214" s="863" t="s">
        <v>597</v>
      </c>
      <c r="E214" s="835" t="s">
        <v>2943</v>
      </c>
      <c r="F214" s="863" t="s">
        <v>2944</v>
      </c>
      <c r="G214" s="835" t="s">
        <v>3001</v>
      </c>
      <c r="H214" s="835" t="s">
        <v>3002</v>
      </c>
      <c r="I214" s="849">
        <v>28.729999542236328</v>
      </c>
      <c r="J214" s="849">
        <v>24</v>
      </c>
      <c r="K214" s="850">
        <v>689.51998901367187</v>
      </c>
    </row>
    <row r="215" spans="1:11" ht="14.4" customHeight="1" x14ac:dyDescent="0.3">
      <c r="A215" s="831" t="s">
        <v>575</v>
      </c>
      <c r="B215" s="832" t="s">
        <v>576</v>
      </c>
      <c r="C215" s="835" t="s">
        <v>596</v>
      </c>
      <c r="D215" s="863" t="s">
        <v>597</v>
      </c>
      <c r="E215" s="835" t="s">
        <v>3005</v>
      </c>
      <c r="F215" s="863" t="s">
        <v>3006</v>
      </c>
      <c r="G215" s="835" t="s">
        <v>3296</v>
      </c>
      <c r="H215" s="835" t="s">
        <v>3297</v>
      </c>
      <c r="I215" s="849">
        <v>1.2100000381469727</v>
      </c>
      <c r="J215" s="849">
        <v>1</v>
      </c>
      <c r="K215" s="850">
        <v>1.2100000381469727</v>
      </c>
    </row>
    <row r="216" spans="1:11" ht="14.4" customHeight="1" x14ac:dyDescent="0.3">
      <c r="A216" s="831" t="s">
        <v>575</v>
      </c>
      <c r="B216" s="832" t="s">
        <v>576</v>
      </c>
      <c r="C216" s="835" t="s">
        <v>596</v>
      </c>
      <c r="D216" s="863" t="s">
        <v>597</v>
      </c>
      <c r="E216" s="835" t="s">
        <v>3005</v>
      </c>
      <c r="F216" s="863" t="s">
        <v>3006</v>
      </c>
      <c r="G216" s="835" t="s">
        <v>3298</v>
      </c>
      <c r="H216" s="835" t="s">
        <v>3299</v>
      </c>
      <c r="I216" s="849">
        <v>1.2100000381469727</v>
      </c>
      <c r="J216" s="849">
        <v>1</v>
      </c>
      <c r="K216" s="850">
        <v>1.2100000381469727</v>
      </c>
    </row>
    <row r="217" spans="1:11" ht="14.4" customHeight="1" x14ac:dyDescent="0.3">
      <c r="A217" s="831" t="s">
        <v>575</v>
      </c>
      <c r="B217" s="832" t="s">
        <v>576</v>
      </c>
      <c r="C217" s="835" t="s">
        <v>596</v>
      </c>
      <c r="D217" s="863" t="s">
        <v>597</v>
      </c>
      <c r="E217" s="835" t="s">
        <v>3005</v>
      </c>
      <c r="F217" s="863" t="s">
        <v>3006</v>
      </c>
      <c r="G217" s="835" t="s">
        <v>3300</v>
      </c>
      <c r="H217" s="835" t="s">
        <v>3301</v>
      </c>
      <c r="I217" s="849">
        <v>2.9000000953674316</v>
      </c>
      <c r="J217" s="849">
        <v>600</v>
      </c>
      <c r="K217" s="850">
        <v>1740</v>
      </c>
    </row>
    <row r="218" spans="1:11" ht="14.4" customHeight="1" x14ac:dyDescent="0.3">
      <c r="A218" s="831" t="s">
        <v>575</v>
      </c>
      <c r="B218" s="832" t="s">
        <v>576</v>
      </c>
      <c r="C218" s="835" t="s">
        <v>596</v>
      </c>
      <c r="D218" s="863" t="s">
        <v>597</v>
      </c>
      <c r="E218" s="835" t="s">
        <v>3005</v>
      </c>
      <c r="F218" s="863" t="s">
        <v>3006</v>
      </c>
      <c r="G218" s="835" t="s">
        <v>3302</v>
      </c>
      <c r="H218" s="835" t="s">
        <v>3303</v>
      </c>
      <c r="I218" s="849">
        <v>2.9066667556762695</v>
      </c>
      <c r="J218" s="849">
        <v>300</v>
      </c>
      <c r="K218" s="850">
        <v>872</v>
      </c>
    </row>
    <row r="219" spans="1:11" ht="14.4" customHeight="1" x14ac:dyDescent="0.3">
      <c r="A219" s="831" t="s">
        <v>575</v>
      </c>
      <c r="B219" s="832" t="s">
        <v>576</v>
      </c>
      <c r="C219" s="835" t="s">
        <v>596</v>
      </c>
      <c r="D219" s="863" t="s">
        <v>597</v>
      </c>
      <c r="E219" s="835" t="s">
        <v>3005</v>
      </c>
      <c r="F219" s="863" t="s">
        <v>3006</v>
      </c>
      <c r="G219" s="835" t="s">
        <v>3304</v>
      </c>
      <c r="H219" s="835" t="s">
        <v>3305</v>
      </c>
      <c r="I219" s="849">
        <v>8.4700002670288086</v>
      </c>
      <c r="J219" s="849">
        <v>150</v>
      </c>
      <c r="K219" s="850">
        <v>1270.5000228881836</v>
      </c>
    </row>
    <row r="220" spans="1:11" ht="14.4" customHeight="1" x14ac:dyDescent="0.3">
      <c r="A220" s="831" t="s">
        <v>575</v>
      </c>
      <c r="B220" s="832" t="s">
        <v>576</v>
      </c>
      <c r="C220" s="835" t="s">
        <v>596</v>
      </c>
      <c r="D220" s="863" t="s">
        <v>597</v>
      </c>
      <c r="E220" s="835" t="s">
        <v>3005</v>
      </c>
      <c r="F220" s="863" t="s">
        <v>3006</v>
      </c>
      <c r="G220" s="835" t="s">
        <v>3306</v>
      </c>
      <c r="H220" s="835" t="s">
        <v>3307</v>
      </c>
      <c r="I220" s="849">
        <v>62.919998168945313</v>
      </c>
      <c r="J220" s="849">
        <v>100</v>
      </c>
      <c r="K220" s="850">
        <v>6292</v>
      </c>
    </row>
    <row r="221" spans="1:11" ht="14.4" customHeight="1" x14ac:dyDescent="0.3">
      <c r="A221" s="831" t="s">
        <v>575</v>
      </c>
      <c r="B221" s="832" t="s">
        <v>576</v>
      </c>
      <c r="C221" s="835" t="s">
        <v>596</v>
      </c>
      <c r="D221" s="863" t="s">
        <v>597</v>
      </c>
      <c r="E221" s="835" t="s">
        <v>3005</v>
      </c>
      <c r="F221" s="863" t="s">
        <v>3006</v>
      </c>
      <c r="G221" s="835" t="s">
        <v>3308</v>
      </c>
      <c r="H221" s="835" t="s">
        <v>3309</v>
      </c>
      <c r="I221" s="849">
        <v>37.410001118977867</v>
      </c>
      <c r="J221" s="849">
        <v>505</v>
      </c>
      <c r="K221" s="850">
        <v>18670.239959716797</v>
      </c>
    </row>
    <row r="222" spans="1:11" ht="14.4" customHeight="1" x14ac:dyDescent="0.3">
      <c r="A222" s="831" t="s">
        <v>575</v>
      </c>
      <c r="B222" s="832" t="s">
        <v>576</v>
      </c>
      <c r="C222" s="835" t="s">
        <v>596</v>
      </c>
      <c r="D222" s="863" t="s">
        <v>597</v>
      </c>
      <c r="E222" s="835" t="s">
        <v>3005</v>
      </c>
      <c r="F222" s="863" t="s">
        <v>3006</v>
      </c>
      <c r="G222" s="835" t="s">
        <v>3310</v>
      </c>
      <c r="H222" s="835" t="s">
        <v>3311</v>
      </c>
      <c r="I222" s="849">
        <v>344.85000610351562</v>
      </c>
      <c r="J222" s="849">
        <v>10</v>
      </c>
      <c r="K222" s="850">
        <v>3448.5</v>
      </c>
    </row>
    <row r="223" spans="1:11" ht="14.4" customHeight="1" x14ac:dyDescent="0.3">
      <c r="A223" s="831" t="s">
        <v>575</v>
      </c>
      <c r="B223" s="832" t="s">
        <v>576</v>
      </c>
      <c r="C223" s="835" t="s">
        <v>596</v>
      </c>
      <c r="D223" s="863" t="s">
        <v>597</v>
      </c>
      <c r="E223" s="835" t="s">
        <v>3005</v>
      </c>
      <c r="F223" s="863" t="s">
        <v>3006</v>
      </c>
      <c r="G223" s="835" t="s">
        <v>3312</v>
      </c>
      <c r="H223" s="835" t="s">
        <v>3313</v>
      </c>
      <c r="I223" s="849">
        <v>2.7699999809265137</v>
      </c>
      <c r="J223" s="849">
        <v>100</v>
      </c>
      <c r="K223" s="850">
        <v>277</v>
      </c>
    </row>
    <row r="224" spans="1:11" ht="14.4" customHeight="1" x14ac:dyDescent="0.3">
      <c r="A224" s="831" t="s">
        <v>575</v>
      </c>
      <c r="B224" s="832" t="s">
        <v>576</v>
      </c>
      <c r="C224" s="835" t="s">
        <v>596</v>
      </c>
      <c r="D224" s="863" t="s">
        <v>597</v>
      </c>
      <c r="E224" s="835" t="s">
        <v>3005</v>
      </c>
      <c r="F224" s="863" t="s">
        <v>3006</v>
      </c>
      <c r="G224" s="835" t="s">
        <v>3314</v>
      </c>
      <c r="H224" s="835" t="s">
        <v>3315</v>
      </c>
      <c r="I224" s="849">
        <v>217.22999572753906</v>
      </c>
      <c r="J224" s="849">
        <v>5</v>
      </c>
      <c r="K224" s="850">
        <v>1086.1600341796875</v>
      </c>
    </row>
    <row r="225" spans="1:11" ht="14.4" customHeight="1" x14ac:dyDescent="0.3">
      <c r="A225" s="831" t="s">
        <v>575</v>
      </c>
      <c r="B225" s="832" t="s">
        <v>576</v>
      </c>
      <c r="C225" s="835" t="s">
        <v>596</v>
      </c>
      <c r="D225" s="863" t="s">
        <v>597</v>
      </c>
      <c r="E225" s="835" t="s">
        <v>3005</v>
      </c>
      <c r="F225" s="863" t="s">
        <v>3006</v>
      </c>
      <c r="G225" s="835" t="s">
        <v>3316</v>
      </c>
      <c r="H225" s="835" t="s">
        <v>3317</v>
      </c>
      <c r="I225" s="849">
        <v>1815</v>
      </c>
      <c r="J225" s="849">
        <v>2</v>
      </c>
      <c r="K225" s="850">
        <v>3630</v>
      </c>
    </row>
    <row r="226" spans="1:11" ht="14.4" customHeight="1" x14ac:dyDescent="0.3">
      <c r="A226" s="831" t="s">
        <v>575</v>
      </c>
      <c r="B226" s="832" t="s">
        <v>576</v>
      </c>
      <c r="C226" s="835" t="s">
        <v>596</v>
      </c>
      <c r="D226" s="863" t="s">
        <v>597</v>
      </c>
      <c r="E226" s="835" t="s">
        <v>3005</v>
      </c>
      <c r="F226" s="863" t="s">
        <v>3006</v>
      </c>
      <c r="G226" s="835" t="s">
        <v>3318</v>
      </c>
      <c r="H226" s="835" t="s">
        <v>3319</v>
      </c>
      <c r="I226" s="849">
        <v>484.02999877929687</v>
      </c>
      <c r="J226" s="849">
        <v>10</v>
      </c>
      <c r="K226" s="850">
        <v>4840.2998046875</v>
      </c>
    </row>
    <row r="227" spans="1:11" ht="14.4" customHeight="1" x14ac:dyDescent="0.3">
      <c r="A227" s="831" t="s">
        <v>575</v>
      </c>
      <c r="B227" s="832" t="s">
        <v>576</v>
      </c>
      <c r="C227" s="835" t="s">
        <v>596</v>
      </c>
      <c r="D227" s="863" t="s">
        <v>597</v>
      </c>
      <c r="E227" s="835" t="s">
        <v>3005</v>
      </c>
      <c r="F227" s="863" t="s">
        <v>3006</v>
      </c>
      <c r="G227" s="835" t="s">
        <v>3320</v>
      </c>
      <c r="H227" s="835" t="s">
        <v>3321</v>
      </c>
      <c r="I227" s="849">
        <v>3289</v>
      </c>
      <c r="J227" s="849">
        <v>3</v>
      </c>
      <c r="K227" s="850">
        <v>9867</v>
      </c>
    </row>
    <row r="228" spans="1:11" ht="14.4" customHeight="1" x14ac:dyDescent="0.3">
      <c r="A228" s="831" t="s">
        <v>575</v>
      </c>
      <c r="B228" s="832" t="s">
        <v>576</v>
      </c>
      <c r="C228" s="835" t="s">
        <v>596</v>
      </c>
      <c r="D228" s="863" t="s">
        <v>597</v>
      </c>
      <c r="E228" s="835" t="s">
        <v>3005</v>
      </c>
      <c r="F228" s="863" t="s">
        <v>3006</v>
      </c>
      <c r="G228" s="835" t="s">
        <v>3161</v>
      </c>
      <c r="H228" s="835" t="s">
        <v>3162</v>
      </c>
      <c r="I228" s="849">
        <v>646.760009765625</v>
      </c>
      <c r="J228" s="849">
        <v>2</v>
      </c>
      <c r="K228" s="850">
        <v>1293.52001953125</v>
      </c>
    </row>
    <row r="229" spans="1:11" ht="14.4" customHeight="1" x14ac:dyDescent="0.3">
      <c r="A229" s="831" t="s">
        <v>575</v>
      </c>
      <c r="B229" s="832" t="s">
        <v>576</v>
      </c>
      <c r="C229" s="835" t="s">
        <v>596</v>
      </c>
      <c r="D229" s="863" t="s">
        <v>597</v>
      </c>
      <c r="E229" s="835" t="s">
        <v>3005</v>
      </c>
      <c r="F229" s="863" t="s">
        <v>3006</v>
      </c>
      <c r="G229" s="835" t="s">
        <v>3322</v>
      </c>
      <c r="H229" s="835" t="s">
        <v>3323</v>
      </c>
      <c r="I229" s="849">
        <v>484.03667195638019</v>
      </c>
      <c r="J229" s="849">
        <v>21</v>
      </c>
      <c r="K229" s="850">
        <v>10164.739715576172</v>
      </c>
    </row>
    <row r="230" spans="1:11" ht="14.4" customHeight="1" x14ac:dyDescent="0.3">
      <c r="A230" s="831" t="s">
        <v>575</v>
      </c>
      <c r="B230" s="832" t="s">
        <v>576</v>
      </c>
      <c r="C230" s="835" t="s">
        <v>596</v>
      </c>
      <c r="D230" s="863" t="s">
        <v>597</v>
      </c>
      <c r="E230" s="835" t="s">
        <v>3005</v>
      </c>
      <c r="F230" s="863" t="s">
        <v>3006</v>
      </c>
      <c r="G230" s="835" t="s">
        <v>3324</v>
      </c>
      <c r="H230" s="835" t="s">
        <v>3325</v>
      </c>
      <c r="I230" s="849">
        <v>484.03800048828123</v>
      </c>
      <c r="J230" s="849">
        <v>31</v>
      </c>
      <c r="K230" s="850">
        <v>15005.239715576172</v>
      </c>
    </row>
    <row r="231" spans="1:11" ht="14.4" customHeight="1" x14ac:dyDescent="0.3">
      <c r="A231" s="831" t="s">
        <v>575</v>
      </c>
      <c r="B231" s="832" t="s">
        <v>576</v>
      </c>
      <c r="C231" s="835" t="s">
        <v>596</v>
      </c>
      <c r="D231" s="863" t="s">
        <v>597</v>
      </c>
      <c r="E231" s="835" t="s">
        <v>3005</v>
      </c>
      <c r="F231" s="863" t="s">
        <v>3006</v>
      </c>
      <c r="G231" s="835" t="s">
        <v>3326</v>
      </c>
      <c r="H231" s="835" t="s">
        <v>3327</v>
      </c>
      <c r="I231" s="849">
        <v>646.77001953125</v>
      </c>
      <c r="J231" s="849">
        <v>4</v>
      </c>
      <c r="K231" s="850">
        <v>2587.070068359375</v>
      </c>
    </row>
    <row r="232" spans="1:11" ht="14.4" customHeight="1" x14ac:dyDescent="0.3">
      <c r="A232" s="831" t="s">
        <v>575</v>
      </c>
      <c r="B232" s="832" t="s">
        <v>576</v>
      </c>
      <c r="C232" s="835" t="s">
        <v>596</v>
      </c>
      <c r="D232" s="863" t="s">
        <v>597</v>
      </c>
      <c r="E232" s="835" t="s">
        <v>3005</v>
      </c>
      <c r="F232" s="863" t="s">
        <v>3006</v>
      </c>
      <c r="G232" s="835" t="s">
        <v>3328</v>
      </c>
      <c r="H232" s="835" t="s">
        <v>3329</v>
      </c>
      <c r="I232" s="849">
        <v>484.04000854492187</v>
      </c>
      <c r="J232" s="849">
        <v>10</v>
      </c>
      <c r="K232" s="850">
        <v>4840.35009765625</v>
      </c>
    </row>
    <row r="233" spans="1:11" ht="14.4" customHeight="1" x14ac:dyDescent="0.3">
      <c r="A233" s="831" t="s">
        <v>575</v>
      </c>
      <c r="B233" s="832" t="s">
        <v>576</v>
      </c>
      <c r="C233" s="835" t="s">
        <v>596</v>
      </c>
      <c r="D233" s="863" t="s">
        <v>597</v>
      </c>
      <c r="E233" s="835" t="s">
        <v>3005</v>
      </c>
      <c r="F233" s="863" t="s">
        <v>3006</v>
      </c>
      <c r="G233" s="835" t="s">
        <v>3330</v>
      </c>
      <c r="H233" s="835" t="s">
        <v>3331</v>
      </c>
      <c r="I233" s="849">
        <v>64.129997253417969</v>
      </c>
      <c r="J233" s="849">
        <v>24</v>
      </c>
      <c r="K233" s="850">
        <v>1539.1199951171875</v>
      </c>
    </row>
    <row r="234" spans="1:11" ht="14.4" customHeight="1" x14ac:dyDescent="0.3">
      <c r="A234" s="831" t="s">
        <v>575</v>
      </c>
      <c r="B234" s="832" t="s">
        <v>576</v>
      </c>
      <c r="C234" s="835" t="s">
        <v>596</v>
      </c>
      <c r="D234" s="863" t="s">
        <v>597</v>
      </c>
      <c r="E234" s="835" t="s">
        <v>3005</v>
      </c>
      <c r="F234" s="863" t="s">
        <v>3006</v>
      </c>
      <c r="G234" s="835" t="s">
        <v>3332</v>
      </c>
      <c r="H234" s="835" t="s">
        <v>3333</v>
      </c>
      <c r="I234" s="849">
        <v>211.80000305175781</v>
      </c>
      <c r="J234" s="849">
        <v>10</v>
      </c>
      <c r="K234" s="850">
        <v>2118</v>
      </c>
    </row>
    <row r="235" spans="1:11" ht="14.4" customHeight="1" x14ac:dyDescent="0.3">
      <c r="A235" s="831" t="s">
        <v>575</v>
      </c>
      <c r="B235" s="832" t="s">
        <v>576</v>
      </c>
      <c r="C235" s="835" t="s">
        <v>596</v>
      </c>
      <c r="D235" s="863" t="s">
        <v>597</v>
      </c>
      <c r="E235" s="835" t="s">
        <v>3005</v>
      </c>
      <c r="F235" s="863" t="s">
        <v>3006</v>
      </c>
      <c r="G235" s="835" t="s">
        <v>3334</v>
      </c>
      <c r="H235" s="835" t="s">
        <v>3335</v>
      </c>
      <c r="I235" s="849">
        <v>80.560000419616699</v>
      </c>
      <c r="J235" s="849">
        <v>282</v>
      </c>
      <c r="K235" s="850">
        <v>22720.950241088867</v>
      </c>
    </row>
    <row r="236" spans="1:11" ht="14.4" customHeight="1" x14ac:dyDescent="0.3">
      <c r="A236" s="831" t="s">
        <v>575</v>
      </c>
      <c r="B236" s="832" t="s">
        <v>576</v>
      </c>
      <c r="C236" s="835" t="s">
        <v>596</v>
      </c>
      <c r="D236" s="863" t="s">
        <v>597</v>
      </c>
      <c r="E236" s="835" t="s">
        <v>3005</v>
      </c>
      <c r="F236" s="863" t="s">
        <v>3006</v>
      </c>
      <c r="G236" s="835" t="s">
        <v>3336</v>
      </c>
      <c r="H236" s="835" t="s">
        <v>3337</v>
      </c>
      <c r="I236" s="849">
        <v>6343</v>
      </c>
      <c r="J236" s="849">
        <v>1</v>
      </c>
      <c r="K236" s="850">
        <v>6343</v>
      </c>
    </row>
    <row r="237" spans="1:11" ht="14.4" customHeight="1" x14ac:dyDescent="0.3">
      <c r="A237" s="831" t="s">
        <v>575</v>
      </c>
      <c r="B237" s="832" t="s">
        <v>576</v>
      </c>
      <c r="C237" s="835" t="s">
        <v>596</v>
      </c>
      <c r="D237" s="863" t="s">
        <v>597</v>
      </c>
      <c r="E237" s="835" t="s">
        <v>3005</v>
      </c>
      <c r="F237" s="863" t="s">
        <v>3006</v>
      </c>
      <c r="G237" s="835" t="s">
        <v>3338</v>
      </c>
      <c r="H237" s="835" t="s">
        <v>3339</v>
      </c>
      <c r="I237" s="849">
        <v>13.149999618530273</v>
      </c>
      <c r="J237" s="849">
        <v>35</v>
      </c>
      <c r="K237" s="850">
        <v>460.33999633789062</v>
      </c>
    </row>
    <row r="238" spans="1:11" ht="14.4" customHeight="1" x14ac:dyDescent="0.3">
      <c r="A238" s="831" t="s">
        <v>575</v>
      </c>
      <c r="B238" s="832" t="s">
        <v>576</v>
      </c>
      <c r="C238" s="835" t="s">
        <v>596</v>
      </c>
      <c r="D238" s="863" t="s">
        <v>597</v>
      </c>
      <c r="E238" s="835" t="s">
        <v>3005</v>
      </c>
      <c r="F238" s="863" t="s">
        <v>3006</v>
      </c>
      <c r="G238" s="835" t="s">
        <v>3340</v>
      </c>
      <c r="H238" s="835" t="s">
        <v>3341</v>
      </c>
      <c r="I238" s="849">
        <v>20.62999979654948</v>
      </c>
      <c r="J238" s="849">
        <v>205</v>
      </c>
      <c r="K238" s="850">
        <v>4180.4300537109375</v>
      </c>
    </row>
    <row r="239" spans="1:11" ht="14.4" customHeight="1" x14ac:dyDescent="0.3">
      <c r="A239" s="831" t="s">
        <v>575</v>
      </c>
      <c r="B239" s="832" t="s">
        <v>576</v>
      </c>
      <c r="C239" s="835" t="s">
        <v>596</v>
      </c>
      <c r="D239" s="863" t="s">
        <v>597</v>
      </c>
      <c r="E239" s="835" t="s">
        <v>3005</v>
      </c>
      <c r="F239" s="863" t="s">
        <v>3006</v>
      </c>
      <c r="G239" s="835" t="s">
        <v>3342</v>
      </c>
      <c r="H239" s="835" t="s">
        <v>3343</v>
      </c>
      <c r="I239" s="849">
        <v>5.666666666666667</v>
      </c>
      <c r="J239" s="849">
        <v>400</v>
      </c>
      <c r="K239" s="850">
        <v>2280.8499755859375</v>
      </c>
    </row>
    <row r="240" spans="1:11" ht="14.4" customHeight="1" x14ac:dyDescent="0.3">
      <c r="A240" s="831" t="s">
        <v>575</v>
      </c>
      <c r="B240" s="832" t="s">
        <v>576</v>
      </c>
      <c r="C240" s="835" t="s">
        <v>596</v>
      </c>
      <c r="D240" s="863" t="s">
        <v>597</v>
      </c>
      <c r="E240" s="835" t="s">
        <v>3005</v>
      </c>
      <c r="F240" s="863" t="s">
        <v>3006</v>
      </c>
      <c r="G240" s="835" t="s">
        <v>3344</v>
      </c>
      <c r="H240" s="835" t="s">
        <v>3345</v>
      </c>
      <c r="I240" s="849">
        <v>6.5525001287460327</v>
      </c>
      <c r="J240" s="849">
        <v>400</v>
      </c>
      <c r="K240" s="850">
        <v>2620.4099731445312</v>
      </c>
    </row>
    <row r="241" spans="1:11" ht="14.4" customHeight="1" x14ac:dyDescent="0.3">
      <c r="A241" s="831" t="s">
        <v>575</v>
      </c>
      <c r="B241" s="832" t="s">
        <v>576</v>
      </c>
      <c r="C241" s="835" t="s">
        <v>596</v>
      </c>
      <c r="D241" s="863" t="s">
        <v>597</v>
      </c>
      <c r="E241" s="835" t="s">
        <v>3005</v>
      </c>
      <c r="F241" s="863" t="s">
        <v>3006</v>
      </c>
      <c r="G241" s="835" t="s">
        <v>3346</v>
      </c>
      <c r="H241" s="835" t="s">
        <v>3347</v>
      </c>
      <c r="I241" s="849">
        <v>1736.8399658203125</v>
      </c>
      <c r="J241" s="849">
        <v>1</v>
      </c>
      <c r="K241" s="850">
        <v>1736.8399658203125</v>
      </c>
    </row>
    <row r="242" spans="1:11" ht="14.4" customHeight="1" x14ac:dyDescent="0.3">
      <c r="A242" s="831" t="s">
        <v>575</v>
      </c>
      <c r="B242" s="832" t="s">
        <v>576</v>
      </c>
      <c r="C242" s="835" t="s">
        <v>596</v>
      </c>
      <c r="D242" s="863" t="s">
        <v>597</v>
      </c>
      <c r="E242" s="835" t="s">
        <v>3005</v>
      </c>
      <c r="F242" s="863" t="s">
        <v>3006</v>
      </c>
      <c r="G242" s="835" t="s">
        <v>3348</v>
      </c>
      <c r="H242" s="835" t="s">
        <v>3349</v>
      </c>
      <c r="I242" s="849">
        <v>30.860000610351562</v>
      </c>
      <c r="J242" s="849">
        <v>75</v>
      </c>
      <c r="K242" s="850">
        <v>2314.1300048828125</v>
      </c>
    </row>
    <row r="243" spans="1:11" ht="14.4" customHeight="1" x14ac:dyDescent="0.3">
      <c r="A243" s="831" t="s">
        <v>575</v>
      </c>
      <c r="B243" s="832" t="s">
        <v>576</v>
      </c>
      <c r="C243" s="835" t="s">
        <v>596</v>
      </c>
      <c r="D243" s="863" t="s">
        <v>597</v>
      </c>
      <c r="E243" s="835" t="s">
        <v>3005</v>
      </c>
      <c r="F243" s="863" t="s">
        <v>3006</v>
      </c>
      <c r="G243" s="835" t="s">
        <v>3348</v>
      </c>
      <c r="H243" s="835" t="s">
        <v>3350</v>
      </c>
      <c r="I243" s="849">
        <v>30.860000610351562</v>
      </c>
      <c r="J243" s="849">
        <v>25</v>
      </c>
      <c r="K243" s="850">
        <v>771.3800048828125</v>
      </c>
    </row>
    <row r="244" spans="1:11" ht="14.4" customHeight="1" x14ac:dyDescent="0.3">
      <c r="A244" s="831" t="s">
        <v>575</v>
      </c>
      <c r="B244" s="832" t="s">
        <v>576</v>
      </c>
      <c r="C244" s="835" t="s">
        <v>596</v>
      </c>
      <c r="D244" s="863" t="s">
        <v>597</v>
      </c>
      <c r="E244" s="835" t="s">
        <v>3005</v>
      </c>
      <c r="F244" s="863" t="s">
        <v>3006</v>
      </c>
      <c r="G244" s="835" t="s">
        <v>3351</v>
      </c>
      <c r="H244" s="835" t="s">
        <v>3352</v>
      </c>
      <c r="I244" s="849">
        <v>2.3433332443237305</v>
      </c>
      <c r="J244" s="849">
        <v>300</v>
      </c>
      <c r="K244" s="850">
        <v>702.55999755859375</v>
      </c>
    </row>
    <row r="245" spans="1:11" ht="14.4" customHeight="1" x14ac:dyDescent="0.3">
      <c r="A245" s="831" t="s">
        <v>575</v>
      </c>
      <c r="B245" s="832" t="s">
        <v>576</v>
      </c>
      <c r="C245" s="835" t="s">
        <v>596</v>
      </c>
      <c r="D245" s="863" t="s">
        <v>597</v>
      </c>
      <c r="E245" s="835" t="s">
        <v>3005</v>
      </c>
      <c r="F245" s="863" t="s">
        <v>3006</v>
      </c>
      <c r="G245" s="835" t="s">
        <v>3044</v>
      </c>
      <c r="H245" s="835" t="s">
        <v>3045</v>
      </c>
      <c r="I245" s="849">
        <v>6.179999828338623</v>
      </c>
      <c r="J245" s="849">
        <v>10</v>
      </c>
      <c r="K245" s="850">
        <v>61.799999237060547</v>
      </c>
    </row>
    <row r="246" spans="1:11" ht="14.4" customHeight="1" x14ac:dyDescent="0.3">
      <c r="A246" s="831" t="s">
        <v>575</v>
      </c>
      <c r="B246" s="832" t="s">
        <v>576</v>
      </c>
      <c r="C246" s="835" t="s">
        <v>596</v>
      </c>
      <c r="D246" s="863" t="s">
        <v>597</v>
      </c>
      <c r="E246" s="835" t="s">
        <v>3005</v>
      </c>
      <c r="F246" s="863" t="s">
        <v>3006</v>
      </c>
      <c r="G246" s="835" t="s">
        <v>3353</v>
      </c>
      <c r="H246" s="835" t="s">
        <v>3354</v>
      </c>
      <c r="I246" s="849">
        <v>1730.300048828125</v>
      </c>
      <c r="J246" s="849">
        <v>6</v>
      </c>
      <c r="K246" s="850">
        <v>10381.7998046875</v>
      </c>
    </row>
    <row r="247" spans="1:11" ht="14.4" customHeight="1" x14ac:dyDescent="0.3">
      <c r="A247" s="831" t="s">
        <v>575</v>
      </c>
      <c r="B247" s="832" t="s">
        <v>576</v>
      </c>
      <c r="C247" s="835" t="s">
        <v>596</v>
      </c>
      <c r="D247" s="863" t="s">
        <v>597</v>
      </c>
      <c r="E247" s="835" t="s">
        <v>3005</v>
      </c>
      <c r="F247" s="863" t="s">
        <v>3006</v>
      </c>
      <c r="G247" s="835" t="s">
        <v>3355</v>
      </c>
      <c r="H247" s="835" t="s">
        <v>3356</v>
      </c>
      <c r="I247" s="849">
        <v>3394.050048828125</v>
      </c>
      <c r="J247" s="849">
        <v>10</v>
      </c>
      <c r="K247" s="850">
        <v>33940.5</v>
      </c>
    </row>
    <row r="248" spans="1:11" ht="14.4" customHeight="1" x14ac:dyDescent="0.3">
      <c r="A248" s="831" t="s">
        <v>575</v>
      </c>
      <c r="B248" s="832" t="s">
        <v>576</v>
      </c>
      <c r="C248" s="835" t="s">
        <v>596</v>
      </c>
      <c r="D248" s="863" t="s">
        <v>597</v>
      </c>
      <c r="E248" s="835" t="s">
        <v>3005</v>
      </c>
      <c r="F248" s="863" t="s">
        <v>3006</v>
      </c>
      <c r="G248" s="835" t="s">
        <v>3355</v>
      </c>
      <c r="H248" s="835" t="s">
        <v>3357</v>
      </c>
      <c r="I248" s="849">
        <v>3394.050048828125</v>
      </c>
      <c r="J248" s="849">
        <v>10</v>
      </c>
      <c r="K248" s="850">
        <v>33940.5</v>
      </c>
    </row>
    <row r="249" spans="1:11" ht="14.4" customHeight="1" x14ac:dyDescent="0.3">
      <c r="A249" s="831" t="s">
        <v>575</v>
      </c>
      <c r="B249" s="832" t="s">
        <v>576</v>
      </c>
      <c r="C249" s="835" t="s">
        <v>596</v>
      </c>
      <c r="D249" s="863" t="s">
        <v>597</v>
      </c>
      <c r="E249" s="835" t="s">
        <v>3005</v>
      </c>
      <c r="F249" s="863" t="s">
        <v>3006</v>
      </c>
      <c r="G249" s="835" t="s">
        <v>3358</v>
      </c>
      <c r="H249" s="835" t="s">
        <v>3359</v>
      </c>
      <c r="I249" s="849">
        <v>863.94000244140625</v>
      </c>
      <c r="J249" s="849">
        <v>10</v>
      </c>
      <c r="K249" s="850">
        <v>8639.400390625</v>
      </c>
    </row>
    <row r="250" spans="1:11" ht="14.4" customHeight="1" x14ac:dyDescent="0.3">
      <c r="A250" s="831" t="s">
        <v>575</v>
      </c>
      <c r="B250" s="832" t="s">
        <v>576</v>
      </c>
      <c r="C250" s="835" t="s">
        <v>596</v>
      </c>
      <c r="D250" s="863" t="s">
        <v>597</v>
      </c>
      <c r="E250" s="835" t="s">
        <v>3005</v>
      </c>
      <c r="F250" s="863" t="s">
        <v>3006</v>
      </c>
      <c r="G250" s="835" t="s">
        <v>3360</v>
      </c>
      <c r="H250" s="835" t="s">
        <v>3361</v>
      </c>
      <c r="I250" s="849">
        <v>4011.14990234375</v>
      </c>
      <c r="J250" s="849">
        <v>10</v>
      </c>
      <c r="K250" s="850">
        <v>40111.5</v>
      </c>
    </row>
    <row r="251" spans="1:11" ht="14.4" customHeight="1" x14ac:dyDescent="0.3">
      <c r="A251" s="831" t="s">
        <v>575</v>
      </c>
      <c r="B251" s="832" t="s">
        <v>576</v>
      </c>
      <c r="C251" s="835" t="s">
        <v>596</v>
      </c>
      <c r="D251" s="863" t="s">
        <v>597</v>
      </c>
      <c r="E251" s="835" t="s">
        <v>3005</v>
      </c>
      <c r="F251" s="863" t="s">
        <v>3006</v>
      </c>
      <c r="G251" s="835" t="s">
        <v>3362</v>
      </c>
      <c r="H251" s="835" t="s">
        <v>3363</v>
      </c>
      <c r="I251" s="849">
        <v>5.8400001525878906</v>
      </c>
      <c r="J251" s="849">
        <v>40</v>
      </c>
      <c r="K251" s="850">
        <v>233.52999877929687</v>
      </c>
    </row>
    <row r="252" spans="1:11" ht="14.4" customHeight="1" x14ac:dyDescent="0.3">
      <c r="A252" s="831" t="s">
        <v>575</v>
      </c>
      <c r="B252" s="832" t="s">
        <v>576</v>
      </c>
      <c r="C252" s="835" t="s">
        <v>596</v>
      </c>
      <c r="D252" s="863" t="s">
        <v>597</v>
      </c>
      <c r="E252" s="835" t="s">
        <v>3005</v>
      </c>
      <c r="F252" s="863" t="s">
        <v>3006</v>
      </c>
      <c r="G252" s="835" t="s">
        <v>3364</v>
      </c>
      <c r="H252" s="835" t="s">
        <v>3365</v>
      </c>
      <c r="I252" s="849">
        <v>9.6800003051757812</v>
      </c>
      <c r="J252" s="849">
        <v>750</v>
      </c>
      <c r="K252" s="850">
        <v>7260</v>
      </c>
    </row>
    <row r="253" spans="1:11" ht="14.4" customHeight="1" x14ac:dyDescent="0.3">
      <c r="A253" s="831" t="s">
        <v>575</v>
      </c>
      <c r="B253" s="832" t="s">
        <v>576</v>
      </c>
      <c r="C253" s="835" t="s">
        <v>596</v>
      </c>
      <c r="D253" s="863" t="s">
        <v>597</v>
      </c>
      <c r="E253" s="835" t="s">
        <v>3005</v>
      </c>
      <c r="F253" s="863" t="s">
        <v>3006</v>
      </c>
      <c r="G253" s="835" t="s">
        <v>3366</v>
      </c>
      <c r="H253" s="835" t="s">
        <v>3367</v>
      </c>
      <c r="I253" s="849">
        <v>855</v>
      </c>
      <c r="J253" s="849">
        <v>3</v>
      </c>
      <c r="K253" s="850">
        <v>2565</v>
      </c>
    </row>
    <row r="254" spans="1:11" ht="14.4" customHeight="1" x14ac:dyDescent="0.3">
      <c r="A254" s="831" t="s">
        <v>575</v>
      </c>
      <c r="B254" s="832" t="s">
        <v>576</v>
      </c>
      <c r="C254" s="835" t="s">
        <v>596</v>
      </c>
      <c r="D254" s="863" t="s">
        <v>597</v>
      </c>
      <c r="E254" s="835" t="s">
        <v>3005</v>
      </c>
      <c r="F254" s="863" t="s">
        <v>3006</v>
      </c>
      <c r="G254" s="835" t="s">
        <v>3046</v>
      </c>
      <c r="H254" s="835" t="s">
        <v>3047</v>
      </c>
      <c r="I254" s="849">
        <v>1.0900000333786011</v>
      </c>
      <c r="J254" s="849">
        <v>700</v>
      </c>
      <c r="K254" s="850">
        <v>763</v>
      </c>
    </row>
    <row r="255" spans="1:11" ht="14.4" customHeight="1" x14ac:dyDescent="0.3">
      <c r="A255" s="831" t="s">
        <v>575</v>
      </c>
      <c r="B255" s="832" t="s">
        <v>576</v>
      </c>
      <c r="C255" s="835" t="s">
        <v>596</v>
      </c>
      <c r="D255" s="863" t="s">
        <v>597</v>
      </c>
      <c r="E255" s="835" t="s">
        <v>3005</v>
      </c>
      <c r="F255" s="863" t="s">
        <v>3006</v>
      </c>
      <c r="G255" s="835" t="s">
        <v>3048</v>
      </c>
      <c r="H255" s="835" t="s">
        <v>3049</v>
      </c>
      <c r="I255" s="849">
        <v>0.47499999403953552</v>
      </c>
      <c r="J255" s="849">
        <v>300</v>
      </c>
      <c r="K255" s="850">
        <v>142</v>
      </c>
    </row>
    <row r="256" spans="1:11" ht="14.4" customHeight="1" x14ac:dyDescent="0.3">
      <c r="A256" s="831" t="s">
        <v>575</v>
      </c>
      <c r="B256" s="832" t="s">
        <v>576</v>
      </c>
      <c r="C256" s="835" t="s">
        <v>596</v>
      </c>
      <c r="D256" s="863" t="s">
        <v>597</v>
      </c>
      <c r="E256" s="835" t="s">
        <v>3005</v>
      </c>
      <c r="F256" s="863" t="s">
        <v>3006</v>
      </c>
      <c r="G256" s="835" t="s">
        <v>3050</v>
      </c>
      <c r="H256" s="835" t="s">
        <v>3051</v>
      </c>
      <c r="I256" s="849">
        <v>1.6699999570846558</v>
      </c>
      <c r="J256" s="849">
        <v>500</v>
      </c>
      <c r="K256" s="850">
        <v>835</v>
      </c>
    </row>
    <row r="257" spans="1:11" ht="14.4" customHeight="1" x14ac:dyDescent="0.3">
      <c r="A257" s="831" t="s">
        <v>575</v>
      </c>
      <c r="B257" s="832" t="s">
        <v>576</v>
      </c>
      <c r="C257" s="835" t="s">
        <v>596</v>
      </c>
      <c r="D257" s="863" t="s">
        <v>597</v>
      </c>
      <c r="E257" s="835" t="s">
        <v>3005</v>
      </c>
      <c r="F257" s="863" t="s">
        <v>3006</v>
      </c>
      <c r="G257" s="835" t="s">
        <v>3052</v>
      </c>
      <c r="H257" s="835" t="s">
        <v>3053</v>
      </c>
      <c r="I257" s="849">
        <v>0.67000001668930054</v>
      </c>
      <c r="J257" s="849">
        <v>300</v>
      </c>
      <c r="K257" s="850">
        <v>201</v>
      </c>
    </row>
    <row r="258" spans="1:11" ht="14.4" customHeight="1" x14ac:dyDescent="0.3">
      <c r="A258" s="831" t="s">
        <v>575</v>
      </c>
      <c r="B258" s="832" t="s">
        <v>576</v>
      </c>
      <c r="C258" s="835" t="s">
        <v>596</v>
      </c>
      <c r="D258" s="863" t="s">
        <v>597</v>
      </c>
      <c r="E258" s="835" t="s">
        <v>3005</v>
      </c>
      <c r="F258" s="863" t="s">
        <v>3006</v>
      </c>
      <c r="G258" s="835" t="s">
        <v>3368</v>
      </c>
      <c r="H258" s="835" t="s">
        <v>3369</v>
      </c>
      <c r="I258" s="849">
        <v>792</v>
      </c>
      <c r="J258" s="849">
        <v>1</v>
      </c>
      <c r="K258" s="850">
        <v>792</v>
      </c>
    </row>
    <row r="259" spans="1:11" ht="14.4" customHeight="1" x14ac:dyDescent="0.3">
      <c r="A259" s="831" t="s">
        <v>575</v>
      </c>
      <c r="B259" s="832" t="s">
        <v>576</v>
      </c>
      <c r="C259" s="835" t="s">
        <v>596</v>
      </c>
      <c r="D259" s="863" t="s">
        <v>597</v>
      </c>
      <c r="E259" s="835" t="s">
        <v>3005</v>
      </c>
      <c r="F259" s="863" t="s">
        <v>3006</v>
      </c>
      <c r="G259" s="835" t="s">
        <v>3370</v>
      </c>
      <c r="H259" s="835" t="s">
        <v>3371</v>
      </c>
      <c r="I259" s="849">
        <v>207</v>
      </c>
      <c r="J259" s="849">
        <v>20</v>
      </c>
      <c r="K259" s="850">
        <v>4140</v>
      </c>
    </row>
    <row r="260" spans="1:11" ht="14.4" customHeight="1" x14ac:dyDescent="0.3">
      <c r="A260" s="831" t="s">
        <v>575</v>
      </c>
      <c r="B260" s="832" t="s">
        <v>576</v>
      </c>
      <c r="C260" s="835" t="s">
        <v>596</v>
      </c>
      <c r="D260" s="863" t="s">
        <v>597</v>
      </c>
      <c r="E260" s="835" t="s">
        <v>3005</v>
      </c>
      <c r="F260" s="863" t="s">
        <v>3006</v>
      </c>
      <c r="G260" s="835" t="s">
        <v>3372</v>
      </c>
      <c r="H260" s="835" t="s">
        <v>3373</v>
      </c>
      <c r="I260" s="849">
        <v>207</v>
      </c>
      <c r="J260" s="849">
        <v>10</v>
      </c>
      <c r="K260" s="850">
        <v>2070</v>
      </c>
    </row>
    <row r="261" spans="1:11" ht="14.4" customHeight="1" x14ac:dyDescent="0.3">
      <c r="A261" s="831" t="s">
        <v>575</v>
      </c>
      <c r="B261" s="832" t="s">
        <v>576</v>
      </c>
      <c r="C261" s="835" t="s">
        <v>596</v>
      </c>
      <c r="D261" s="863" t="s">
        <v>597</v>
      </c>
      <c r="E261" s="835" t="s">
        <v>3005</v>
      </c>
      <c r="F261" s="863" t="s">
        <v>3006</v>
      </c>
      <c r="G261" s="835" t="s">
        <v>3189</v>
      </c>
      <c r="H261" s="835" t="s">
        <v>3190</v>
      </c>
      <c r="I261" s="849">
        <v>220.30999755859375</v>
      </c>
      <c r="J261" s="849">
        <v>5</v>
      </c>
      <c r="K261" s="850">
        <v>1101.550048828125</v>
      </c>
    </row>
    <row r="262" spans="1:11" ht="14.4" customHeight="1" x14ac:dyDescent="0.3">
      <c r="A262" s="831" t="s">
        <v>575</v>
      </c>
      <c r="B262" s="832" t="s">
        <v>576</v>
      </c>
      <c r="C262" s="835" t="s">
        <v>596</v>
      </c>
      <c r="D262" s="863" t="s">
        <v>597</v>
      </c>
      <c r="E262" s="835" t="s">
        <v>3005</v>
      </c>
      <c r="F262" s="863" t="s">
        <v>3006</v>
      </c>
      <c r="G262" s="835" t="s">
        <v>3199</v>
      </c>
      <c r="H262" s="835" t="s">
        <v>3200</v>
      </c>
      <c r="I262" s="849">
        <v>21.239999771118164</v>
      </c>
      <c r="J262" s="849">
        <v>50</v>
      </c>
      <c r="K262" s="850">
        <v>1062</v>
      </c>
    </row>
    <row r="263" spans="1:11" ht="14.4" customHeight="1" x14ac:dyDescent="0.3">
      <c r="A263" s="831" t="s">
        <v>575</v>
      </c>
      <c r="B263" s="832" t="s">
        <v>576</v>
      </c>
      <c r="C263" s="835" t="s">
        <v>596</v>
      </c>
      <c r="D263" s="863" t="s">
        <v>597</v>
      </c>
      <c r="E263" s="835" t="s">
        <v>3374</v>
      </c>
      <c r="F263" s="863" t="s">
        <v>3375</v>
      </c>
      <c r="G263" s="835" t="s">
        <v>3376</v>
      </c>
      <c r="H263" s="835" t="s">
        <v>3377</v>
      </c>
      <c r="I263" s="849">
        <v>27.255000114440918</v>
      </c>
      <c r="J263" s="849">
        <v>108</v>
      </c>
      <c r="K263" s="850">
        <v>2943.3599853515625</v>
      </c>
    </row>
    <row r="264" spans="1:11" ht="14.4" customHeight="1" x14ac:dyDescent="0.3">
      <c r="A264" s="831" t="s">
        <v>575</v>
      </c>
      <c r="B264" s="832" t="s">
        <v>576</v>
      </c>
      <c r="C264" s="835" t="s">
        <v>596</v>
      </c>
      <c r="D264" s="863" t="s">
        <v>597</v>
      </c>
      <c r="E264" s="835" t="s">
        <v>3374</v>
      </c>
      <c r="F264" s="863" t="s">
        <v>3375</v>
      </c>
      <c r="G264" s="835" t="s">
        <v>3378</v>
      </c>
      <c r="H264" s="835" t="s">
        <v>3379</v>
      </c>
      <c r="I264" s="849">
        <v>58.650001525878906</v>
      </c>
      <c r="J264" s="849">
        <v>36</v>
      </c>
      <c r="K264" s="850">
        <v>2111.39990234375</v>
      </c>
    </row>
    <row r="265" spans="1:11" ht="14.4" customHeight="1" x14ac:dyDescent="0.3">
      <c r="A265" s="831" t="s">
        <v>575</v>
      </c>
      <c r="B265" s="832" t="s">
        <v>576</v>
      </c>
      <c r="C265" s="835" t="s">
        <v>596</v>
      </c>
      <c r="D265" s="863" t="s">
        <v>597</v>
      </c>
      <c r="E265" s="835" t="s">
        <v>3374</v>
      </c>
      <c r="F265" s="863" t="s">
        <v>3375</v>
      </c>
      <c r="G265" s="835" t="s">
        <v>3380</v>
      </c>
      <c r="H265" s="835" t="s">
        <v>3381</v>
      </c>
      <c r="I265" s="849">
        <v>37.720001220703125</v>
      </c>
      <c r="J265" s="849">
        <v>216</v>
      </c>
      <c r="K265" s="850">
        <v>8147.520263671875</v>
      </c>
    </row>
    <row r="266" spans="1:11" ht="14.4" customHeight="1" x14ac:dyDescent="0.3">
      <c r="A266" s="831" t="s">
        <v>575</v>
      </c>
      <c r="B266" s="832" t="s">
        <v>576</v>
      </c>
      <c r="C266" s="835" t="s">
        <v>596</v>
      </c>
      <c r="D266" s="863" t="s">
        <v>597</v>
      </c>
      <c r="E266" s="835" t="s">
        <v>3374</v>
      </c>
      <c r="F266" s="863" t="s">
        <v>3375</v>
      </c>
      <c r="G266" s="835" t="s">
        <v>3382</v>
      </c>
      <c r="H266" s="835" t="s">
        <v>3383</v>
      </c>
      <c r="I266" s="849">
        <v>39.669998168945313</v>
      </c>
      <c r="J266" s="849">
        <v>36</v>
      </c>
      <c r="K266" s="850">
        <v>1427.93994140625</v>
      </c>
    </row>
    <row r="267" spans="1:11" ht="14.4" customHeight="1" x14ac:dyDescent="0.3">
      <c r="A267" s="831" t="s">
        <v>575</v>
      </c>
      <c r="B267" s="832" t="s">
        <v>576</v>
      </c>
      <c r="C267" s="835" t="s">
        <v>596</v>
      </c>
      <c r="D267" s="863" t="s">
        <v>597</v>
      </c>
      <c r="E267" s="835" t="s">
        <v>3374</v>
      </c>
      <c r="F267" s="863" t="s">
        <v>3375</v>
      </c>
      <c r="G267" s="835" t="s">
        <v>3384</v>
      </c>
      <c r="H267" s="835" t="s">
        <v>3385</v>
      </c>
      <c r="I267" s="849">
        <v>65.400001525878906</v>
      </c>
      <c r="J267" s="849">
        <v>120</v>
      </c>
      <c r="K267" s="850">
        <v>7847.750244140625</v>
      </c>
    </row>
    <row r="268" spans="1:11" ht="14.4" customHeight="1" x14ac:dyDescent="0.3">
      <c r="A268" s="831" t="s">
        <v>575</v>
      </c>
      <c r="B268" s="832" t="s">
        <v>576</v>
      </c>
      <c r="C268" s="835" t="s">
        <v>596</v>
      </c>
      <c r="D268" s="863" t="s">
        <v>597</v>
      </c>
      <c r="E268" s="835" t="s">
        <v>3374</v>
      </c>
      <c r="F268" s="863" t="s">
        <v>3375</v>
      </c>
      <c r="G268" s="835" t="s">
        <v>3386</v>
      </c>
      <c r="H268" s="835" t="s">
        <v>3387</v>
      </c>
      <c r="I268" s="849">
        <v>36.090000152587891</v>
      </c>
      <c r="J268" s="849">
        <v>108</v>
      </c>
      <c r="K268" s="850">
        <v>3897.4801025390625</v>
      </c>
    </row>
    <row r="269" spans="1:11" ht="14.4" customHeight="1" x14ac:dyDescent="0.3">
      <c r="A269" s="831" t="s">
        <v>575</v>
      </c>
      <c r="B269" s="832" t="s">
        <v>576</v>
      </c>
      <c r="C269" s="835" t="s">
        <v>596</v>
      </c>
      <c r="D269" s="863" t="s">
        <v>597</v>
      </c>
      <c r="E269" s="835" t="s">
        <v>3374</v>
      </c>
      <c r="F269" s="863" t="s">
        <v>3375</v>
      </c>
      <c r="G269" s="835" t="s">
        <v>3388</v>
      </c>
      <c r="H269" s="835" t="s">
        <v>3389</v>
      </c>
      <c r="I269" s="849">
        <v>38.619998931884766</v>
      </c>
      <c r="J269" s="849">
        <v>36</v>
      </c>
      <c r="K269" s="850">
        <v>1390.469970703125</v>
      </c>
    </row>
    <row r="270" spans="1:11" ht="14.4" customHeight="1" x14ac:dyDescent="0.3">
      <c r="A270" s="831" t="s">
        <v>575</v>
      </c>
      <c r="B270" s="832" t="s">
        <v>576</v>
      </c>
      <c r="C270" s="835" t="s">
        <v>596</v>
      </c>
      <c r="D270" s="863" t="s">
        <v>597</v>
      </c>
      <c r="E270" s="835" t="s">
        <v>3374</v>
      </c>
      <c r="F270" s="863" t="s">
        <v>3375</v>
      </c>
      <c r="G270" s="835" t="s">
        <v>3390</v>
      </c>
      <c r="H270" s="835" t="s">
        <v>3391</v>
      </c>
      <c r="I270" s="849">
        <v>51.650001525878906</v>
      </c>
      <c r="J270" s="849">
        <v>456</v>
      </c>
      <c r="K270" s="850">
        <v>23554.289306640625</v>
      </c>
    </row>
    <row r="271" spans="1:11" ht="14.4" customHeight="1" x14ac:dyDescent="0.3">
      <c r="A271" s="831" t="s">
        <v>575</v>
      </c>
      <c r="B271" s="832" t="s">
        <v>576</v>
      </c>
      <c r="C271" s="835" t="s">
        <v>596</v>
      </c>
      <c r="D271" s="863" t="s">
        <v>597</v>
      </c>
      <c r="E271" s="835" t="s">
        <v>3374</v>
      </c>
      <c r="F271" s="863" t="s">
        <v>3375</v>
      </c>
      <c r="G271" s="835" t="s">
        <v>3392</v>
      </c>
      <c r="H271" s="835" t="s">
        <v>3393</v>
      </c>
      <c r="I271" s="849">
        <v>49.299999237060547</v>
      </c>
      <c r="J271" s="849">
        <v>72</v>
      </c>
      <c r="K271" s="850">
        <v>3549.4600830078125</v>
      </c>
    </row>
    <row r="272" spans="1:11" ht="14.4" customHeight="1" x14ac:dyDescent="0.3">
      <c r="A272" s="831" t="s">
        <v>575</v>
      </c>
      <c r="B272" s="832" t="s">
        <v>576</v>
      </c>
      <c r="C272" s="835" t="s">
        <v>596</v>
      </c>
      <c r="D272" s="863" t="s">
        <v>597</v>
      </c>
      <c r="E272" s="835" t="s">
        <v>3374</v>
      </c>
      <c r="F272" s="863" t="s">
        <v>3375</v>
      </c>
      <c r="G272" s="835" t="s">
        <v>3394</v>
      </c>
      <c r="H272" s="835" t="s">
        <v>3395</v>
      </c>
      <c r="I272" s="849">
        <v>91.889999389648438</v>
      </c>
      <c r="J272" s="849">
        <v>108</v>
      </c>
      <c r="K272" s="850">
        <v>9923.580322265625</v>
      </c>
    </row>
    <row r="273" spans="1:11" ht="14.4" customHeight="1" x14ac:dyDescent="0.3">
      <c r="A273" s="831" t="s">
        <v>575</v>
      </c>
      <c r="B273" s="832" t="s">
        <v>576</v>
      </c>
      <c r="C273" s="835" t="s">
        <v>596</v>
      </c>
      <c r="D273" s="863" t="s">
        <v>597</v>
      </c>
      <c r="E273" s="835" t="s">
        <v>3374</v>
      </c>
      <c r="F273" s="863" t="s">
        <v>3375</v>
      </c>
      <c r="G273" s="835" t="s">
        <v>3396</v>
      </c>
      <c r="H273" s="835" t="s">
        <v>3397</v>
      </c>
      <c r="I273" s="849">
        <v>167.14999389648437</v>
      </c>
      <c r="J273" s="849">
        <v>288</v>
      </c>
      <c r="K273" s="850">
        <v>48139.921875</v>
      </c>
    </row>
    <row r="274" spans="1:11" ht="14.4" customHeight="1" x14ac:dyDescent="0.3">
      <c r="A274" s="831" t="s">
        <v>575</v>
      </c>
      <c r="B274" s="832" t="s">
        <v>576</v>
      </c>
      <c r="C274" s="835" t="s">
        <v>596</v>
      </c>
      <c r="D274" s="863" t="s">
        <v>597</v>
      </c>
      <c r="E274" s="835" t="s">
        <v>3374</v>
      </c>
      <c r="F274" s="863" t="s">
        <v>3375</v>
      </c>
      <c r="G274" s="835" t="s">
        <v>3398</v>
      </c>
      <c r="H274" s="835" t="s">
        <v>3399</v>
      </c>
      <c r="I274" s="849">
        <v>94.819999694824219</v>
      </c>
      <c r="J274" s="849">
        <v>504</v>
      </c>
      <c r="K274" s="850">
        <v>47788.019775390625</v>
      </c>
    </row>
    <row r="275" spans="1:11" ht="14.4" customHeight="1" x14ac:dyDescent="0.3">
      <c r="A275" s="831" t="s">
        <v>575</v>
      </c>
      <c r="B275" s="832" t="s">
        <v>576</v>
      </c>
      <c r="C275" s="835" t="s">
        <v>596</v>
      </c>
      <c r="D275" s="863" t="s">
        <v>597</v>
      </c>
      <c r="E275" s="835" t="s">
        <v>3374</v>
      </c>
      <c r="F275" s="863" t="s">
        <v>3375</v>
      </c>
      <c r="G275" s="835" t="s">
        <v>3400</v>
      </c>
      <c r="H275" s="835" t="s">
        <v>3401</v>
      </c>
      <c r="I275" s="849">
        <v>100.68000030517578</v>
      </c>
      <c r="J275" s="849">
        <v>144</v>
      </c>
      <c r="K275" s="850">
        <v>14498.2802734375</v>
      </c>
    </row>
    <row r="276" spans="1:11" ht="14.4" customHeight="1" x14ac:dyDescent="0.3">
      <c r="A276" s="831" t="s">
        <v>575</v>
      </c>
      <c r="B276" s="832" t="s">
        <v>576</v>
      </c>
      <c r="C276" s="835" t="s">
        <v>596</v>
      </c>
      <c r="D276" s="863" t="s">
        <v>597</v>
      </c>
      <c r="E276" s="835" t="s">
        <v>3080</v>
      </c>
      <c r="F276" s="863" t="s">
        <v>3081</v>
      </c>
      <c r="G276" s="835" t="s">
        <v>3402</v>
      </c>
      <c r="H276" s="835" t="s">
        <v>3403</v>
      </c>
      <c r="I276" s="849">
        <v>11.529999732971191</v>
      </c>
      <c r="J276" s="849">
        <v>50</v>
      </c>
      <c r="K276" s="850">
        <v>576.57000732421875</v>
      </c>
    </row>
    <row r="277" spans="1:11" ht="14.4" customHeight="1" x14ac:dyDescent="0.3">
      <c r="A277" s="831" t="s">
        <v>575</v>
      </c>
      <c r="B277" s="832" t="s">
        <v>576</v>
      </c>
      <c r="C277" s="835" t="s">
        <v>596</v>
      </c>
      <c r="D277" s="863" t="s">
        <v>597</v>
      </c>
      <c r="E277" s="835" t="s">
        <v>3080</v>
      </c>
      <c r="F277" s="863" t="s">
        <v>3081</v>
      </c>
      <c r="G277" s="835" t="s">
        <v>3404</v>
      </c>
      <c r="H277" s="835" t="s">
        <v>3405</v>
      </c>
      <c r="I277" s="849">
        <v>25.510000228881836</v>
      </c>
      <c r="J277" s="849">
        <v>60</v>
      </c>
      <c r="K277" s="850">
        <v>1530.699951171875</v>
      </c>
    </row>
    <row r="278" spans="1:11" ht="14.4" customHeight="1" x14ac:dyDescent="0.3">
      <c r="A278" s="831" t="s">
        <v>575</v>
      </c>
      <c r="B278" s="832" t="s">
        <v>576</v>
      </c>
      <c r="C278" s="835" t="s">
        <v>596</v>
      </c>
      <c r="D278" s="863" t="s">
        <v>597</v>
      </c>
      <c r="E278" s="835" t="s">
        <v>3080</v>
      </c>
      <c r="F278" s="863" t="s">
        <v>3081</v>
      </c>
      <c r="G278" s="835" t="s">
        <v>3205</v>
      </c>
      <c r="H278" s="835" t="s">
        <v>3206</v>
      </c>
      <c r="I278" s="849">
        <v>0.3033333420753479</v>
      </c>
      <c r="J278" s="849">
        <v>400</v>
      </c>
      <c r="K278" s="850">
        <v>122</v>
      </c>
    </row>
    <row r="279" spans="1:11" ht="14.4" customHeight="1" x14ac:dyDescent="0.3">
      <c r="A279" s="831" t="s">
        <v>575</v>
      </c>
      <c r="B279" s="832" t="s">
        <v>576</v>
      </c>
      <c r="C279" s="835" t="s">
        <v>596</v>
      </c>
      <c r="D279" s="863" t="s">
        <v>597</v>
      </c>
      <c r="E279" s="835" t="s">
        <v>3080</v>
      </c>
      <c r="F279" s="863" t="s">
        <v>3081</v>
      </c>
      <c r="G279" s="835" t="s">
        <v>3082</v>
      </c>
      <c r="H279" s="835" t="s">
        <v>3083</v>
      </c>
      <c r="I279" s="849">
        <v>0.30000001192092896</v>
      </c>
      <c r="J279" s="849">
        <v>600</v>
      </c>
      <c r="K279" s="850">
        <v>180</v>
      </c>
    </row>
    <row r="280" spans="1:11" ht="14.4" customHeight="1" x14ac:dyDescent="0.3">
      <c r="A280" s="831" t="s">
        <v>575</v>
      </c>
      <c r="B280" s="832" t="s">
        <v>576</v>
      </c>
      <c r="C280" s="835" t="s">
        <v>596</v>
      </c>
      <c r="D280" s="863" t="s">
        <v>597</v>
      </c>
      <c r="E280" s="835" t="s">
        <v>3080</v>
      </c>
      <c r="F280" s="863" t="s">
        <v>3081</v>
      </c>
      <c r="G280" s="835" t="s">
        <v>3084</v>
      </c>
      <c r="H280" s="835" t="s">
        <v>3085</v>
      </c>
      <c r="I280" s="849">
        <v>0.28999999165534973</v>
      </c>
      <c r="J280" s="849">
        <v>100</v>
      </c>
      <c r="K280" s="850">
        <v>29</v>
      </c>
    </row>
    <row r="281" spans="1:11" ht="14.4" customHeight="1" x14ac:dyDescent="0.3">
      <c r="A281" s="831" t="s">
        <v>575</v>
      </c>
      <c r="B281" s="832" t="s">
        <v>576</v>
      </c>
      <c r="C281" s="835" t="s">
        <v>596</v>
      </c>
      <c r="D281" s="863" t="s">
        <v>597</v>
      </c>
      <c r="E281" s="835" t="s">
        <v>3080</v>
      </c>
      <c r="F281" s="863" t="s">
        <v>3081</v>
      </c>
      <c r="G281" s="835" t="s">
        <v>3086</v>
      </c>
      <c r="H281" s="835" t="s">
        <v>3087</v>
      </c>
      <c r="I281" s="849">
        <v>0.54000002145767212</v>
      </c>
      <c r="J281" s="849">
        <v>100</v>
      </c>
      <c r="K281" s="850">
        <v>54</v>
      </c>
    </row>
    <row r="282" spans="1:11" ht="14.4" customHeight="1" x14ac:dyDescent="0.3">
      <c r="A282" s="831" t="s">
        <v>575</v>
      </c>
      <c r="B282" s="832" t="s">
        <v>576</v>
      </c>
      <c r="C282" s="835" t="s">
        <v>596</v>
      </c>
      <c r="D282" s="863" t="s">
        <v>597</v>
      </c>
      <c r="E282" s="835" t="s">
        <v>3092</v>
      </c>
      <c r="F282" s="863" t="s">
        <v>3093</v>
      </c>
      <c r="G282" s="835" t="s">
        <v>3096</v>
      </c>
      <c r="H282" s="835" t="s">
        <v>3207</v>
      </c>
      <c r="I282" s="849">
        <v>0.62999999523162842</v>
      </c>
      <c r="J282" s="849">
        <v>1600</v>
      </c>
      <c r="K282" s="850">
        <v>1008</v>
      </c>
    </row>
    <row r="283" spans="1:11" ht="14.4" customHeight="1" x14ac:dyDescent="0.3">
      <c r="A283" s="831" t="s">
        <v>575</v>
      </c>
      <c r="B283" s="832" t="s">
        <v>576</v>
      </c>
      <c r="C283" s="835" t="s">
        <v>596</v>
      </c>
      <c r="D283" s="863" t="s">
        <v>597</v>
      </c>
      <c r="E283" s="835" t="s">
        <v>3092</v>
      </c>
      <c r="F283" s="863" t="s">
        <v>3093</v>
      </c>
      <c r="G283" s="835" t="s">
        <v>3094</v>
      </c>
      <c r="H283" s="835" t="s">
        <v>3095</v>
      </c>
      <c r="I283" s="849">
        <v>0.62749999761581421</v>
      </c>
      <c r="J283" s="849">
        <v>1600</v>
      </c>
      <c r="K283" s="850">
        <v>1004</v>
      </c>
    </row>
    <row r="284" spans="1:11" ht="14.4" customHeight="1" x14ac:dyDescent="0.3">
      <c r="A284" s="831" t="s">
        <v>575</v>
      </c>
      <c r="B284" s="832" t="s">
        <v>576</v>
      </c>
      <c r="C284" s="835" t="s">
        <v>596</v>
      </c>
      <c r="D284" s="863" t="s">
        <v>597</v>
      </c>
      <c r="E284" s="835" t="s">
        <v>3092</v>
      </c>
      <c r="F284" s="863" t="s">
        <v>3093</v>
      </c>
      <c r="G284" s="835" t="s">
        <v>3406</v>
      </c>
      <c r="H284" s="835" t="s">
        <v>3407</v>
      </c>
      <c r="I284" s="849">
        <v>0.62999999523162842</v>
      </c>
      <c r="J284" s="849">
        <v>170</v>
      </c>
      <c r="K284" s="850">
        <v>107.09999847412109</v>
      </c>
    </row>
    <row r="285" spans="1:11" ht="14.4" customHeight="1" x14ac:dyDescent="0.3">
      <c r="A285" s="831" t="s">
        <v>575</v>
      </c>
      <c r="B285" s="832" t="s">
        <v>576</v>
      </c>
      <c r="C285" s="835" t="s">
        <v>596</v>
      </c>
      <c r="D285" s="863" t="s">
        <v>597</v>
      </c>
      <c r="E285" s="835" t="s">
        <v>3092</v>
      </c>
      <c r="F285" s="863" t="s">
        <v>3093</v>
      </c>
      <c r="G285" s="835" t="s">
        <v>3408</v>
      </c>
      <c r="H285" s="835" t="s">
        <v>3409</v>
      </c>
      <c r="I285" s="849">
        <v>12.585000038146973</v>
      </c>
      <c r="J285" s="849">
        <v>200</v>
      </c>
      <c r="K285" s="850">
        <v>2517</v>
      </c>
    </row>
    <row r="286" spans="1:11" ht="14.4" customHeight="1" x14ac:dyDescent="0.3">
      <c r="A286" s="831" t="s">
        <v>575</v>
      </c>
      <c r="B286" s="832" t="s">
        <v>576</v>
      </c>
      <c r="C286" s="835" t="s">
        <v>596</v>
      </c>
      <c r="D286" s="863" t="s">
        <v>597</v>
      </c>
      <c r="E286" s="835" t="s">
        <v>3092</v>
      </c>
      <c r="F286" s="863" t="s">
        <v>3093</v>
      </c>
      <c r="G286" s="835" t="s">
        <v>3410</v>
      </c>
      <c r="H286" s="835" t="s">
        <v>3411</v>
      </c>
      <c r="I286" s="849">
        <v>12.582499980926514</v>
      </c>
      <c r="J286" s="849">
        <v>500</v>
      </c>
      <c r="K286" s="850">
        <v>6291</v>
      </c>
    </row>
    <row r="287" spans="1:11" ht="14.4" customHeight="1" x14ac:dyDescent="0.3">
      <c r="A287" s="831" t="s">
        <v>575</v>
      </c>
      <c r="B287" s="832" t="s">
        <v>576</v>
      </c>
      <c r="C287" s="835" t="s">
        <v>596</v>
      </c>
      <c r="D287" s="863" t="s">
        <v>597</v>
      </c>
      <c r="E287" s="835" t="s">
        <v>3092</v>
      </c>
      <c r="F287" s="863" t="s">
        <v>3093</v>
      </c>
      <c r="G287" s="835" t="s">
        <v>3412</v>
      </c>
      <c r="H287" s="835" t="s">
        <v>3413</v>
      </c>
      <c r="I287" s="849">
        <v>12.579999923706055</v>
      </c>
      <c r="J287" s="849">
        <v>300</v>
      </c>
      <c r="K287" s="850">
        <v>3774</v>
      </c>
    </row>
    <row r="288" spans="1:11" ht="14.4" customHeight="1" x14ac:dyDescent="0.3">
      <c r="A288" s="831" t="s">
        <v>575</v>
      </c>
      <c r="B288" s="832" t="s">
        <v>576</v>
      </c>
      <c r="C288" s="835" t="s">
        <v>596</v>
      </c>
      <c r="D288" s="863" t="s">
        <v>597</v>
      </c>
      <c r="E288" s="835" t="s">
        <v>3092</v>
      </c>
      <c r="F288" s="863" t="s">
        <v>3093</v>
      </c>
      <c r="G288" s="835" t="s">
        <v>3414</v>
      </c>
      <c r="H288" s="835" t="s">
        <v>3415</v>
      </c>
      <c r="I288" s="849">
        <v>12.590000152587891</v>
      </c>
      <c r="J288" s="849">
        <v>200</v>
      </c>
      <c r="K288" s="850">
        <v>2518</v>
      </c>
    </row>
    <row r="289" spans="1:11" ht="14.4" customHeight="1" x14ac:dyDescent="0.3">
      <c r="A289" s="831" t="s">
        <v>575</v>
      </c>
      <c r="B289" s="832" t="s">
        <v>576</v>
      </c>
      <c r="C289" s="835" t="s">
        <v>596</v>
      </c>
      <c r="D289" s="863" t="s">
        <v>597</v>
      </c>
      <c r="E289" s="835" t="s">
        <v>3092</v>
      </c>
      <c r="F289" s="863" t="s">
        <v>3093</v>
      </c>
      <c r="G289" s="835" t="s">
        <v>3416</v>
      </c>
      <c r="H289" s="835" t="s">
        <v>3417</v>
      </c>
      <c r="I289" s="849">
        <v>20.159999847412109</v>
      </c>
      <c r="J289" s="849">
        <v>100</v>
      </c>
      <c r="K289" s="850">
        <v>2015.8599853515625</v>
      </c>
    </row>
    <row r="290" spans="1:11" ht="14.4" customHeight="1" x14ac:dyDescent="0.3">
      <c r="A290" s="831" t="s">
        <v>575</v>
      </c>
      <c r="B290" s="832" t="s">
        <v>576</v>
      </c>
      <c r="C290" s="835" t="s">
        <v>596</v>
      </c>
      <c r="D290" s="863" t="s">
        <v>597</v>
      </c>
      <c r="E290" s="835" t="s">
        <v>3092</v>
      </c>
      <c r="F290" s="863" t="s">
        <v>3093</v>
      </c>
      <c r="G290" s="835" t="s">
        <v>3408</v>
      </c>
      <c r="H290" s="835" t="s">
        <v>3418</v>
      </c>
      <c r="I290" s="849">
        <v>16.444999694824219</v>
      </c>
      <c r="J290" s="849">
        <v>200</v>
      </c>
      <c r="K290" s="850">
        <v>3289</v>
      </c>
    </row>
    <row r="291" spans="1:11" ht="14.4" customHeight="1" x14ac:dyDescent="0.3">
      <c r="A291" s="831" t="s">
        <v>575</v>
      </c>
      <c r="B291" s="832" t="s">
        <v>576</v>
      </c>
      <c r="C291" s="835" t="s">
        <v>596</v>
      </c>
      <c r="D291" s="863" t="s">
        <v>597</v>
      </c>
      <c r="E291" s="835" t="s">
        <v>3092</v>
      </c>
      <c r="F291" s="863" t="s">
        <v>3093</v>
      </c>
      <c r="G291" s="835" t="s">
        <v>3410</v>
      </c>
      <c r="H291" s="835" t="s">
        <v>3419</v>
      </c>
      <c r="I291" s="849">
        <v>16.444999694824219</v>
      </c>
      <c r="J291" s="849">
        <v>900</v>
      </c>
      <c r="K291" s="850">
        <v>15187</v>
      </c>
    </row>
    <row r="292" spans="1:11" ht="14.4" customHeight="1" x14ac:dyDescent="0.3">
      <c r="A292" s="831" t="s">
        <v>575</v>
      </c>
      <c r="B292" s="832" t="s">
        <v>576</v>
      </c>
      <c r="C292" s="835" t="s">
        <v>596</v>
      </c>
      <c r="D292" s="863" t="s">
        <v>597</v>
      </c>
      <c r="E292" s="835" t="s">
        <v>3092</v>
      </c>
      <c r="F292" s="863" t="s">
        <v>3093</v>
      </c>
      <c r="G292" s="835" t="s">
        <v>3414</v>
      </c>
      <c r="H292" s="835" t="s">
        <v>3420</v>
      </c>
      <c r="I292" s="849">
        <v>12.590000152587891</v>
      </c>
      <c r="J292" s="849">
        <v>200</v>
      </c>
      <c r="K292" s="850">
        <v>2518</v>
      </c>
    </row>
    <row r="293" spans="1:11" ht="14.4" customHeight="1" x14ac:dyDescent="0.3">
      <c r="A293" s="831" t="s">
        <v>575</v>
      </c>
      <c r="B293" s="832" t="s">
        <v>576</v>
      </c>
      <c r="C293" s="835" t="s">
        <v>596</v>
      </c>
      <c r="D293" s="863" t="s">
        <v>597</v>
      </c>
      <c r="E293" s="835" t="s">
        <v>3092</v>
      </c>
      <c r="F293" s="863" t="s">
        <v>3093</v>
      </c>
      <c r="G293" s="835" t="s">
        <v>3412</v>
      </c>
      <c r="H293" s="835" t="s">
        <v>3421</v>
      </c>
      <c r="I293" s="849">
        <v>12.579999923706055</v>
      </c>
      <c r="J293" s="849">
        <v>100</v>
      </c>
      <c r="K293" s="850">
        <v>1258</v>
      </c>
    </row>
    <row r="294" spans="1:11" ht="14.4" customHeight="1" x14ac:dyDescent="0.3">
      <c r="A294" s="831" t="s">
        <v>575</v>
      </c>
      <c r="B294" s="832" t="s">
        <v>576</v>
      </c>
      <c r="C294" s="835" t="s">
        <v>596</v>
      </c>
      <c r="D294" s="863" t="s">
        <v>597</v>
      </c>
      <c r="E294" s="835" t="s">
        <v>3092</v>
      </c>
      <c r="F294" s="863" t="s">
        <v>3093</v>
      </c>
      <c r="G294" s="835" t="s">
        <v>3094</v>
      </c>
      <c r="H294" s="835" t="s">
        <v>3211</v>
      </c>
      <c r="I294" s="849">
        <v>0.68000000715255737</v>
      </c>
      <c r="J294" s="849">
        <v>400</v>
      </c>
      <c r="K294" s="850">
        <v>270.45999145507812</v>
      </c>
    </row>
    <row r="295" spans="1:11" ht="14.4" customHeight="1" x14ac:dyDescent="0.3">
      <c r="A295" s="831" t="s">
        <v>575</v>
      </c>
      <c r="B295" s="832" t="s">
        <v>576</v>
      </c>
      <c r="C295" s="835" t="s">
        <v>596</v>
      </c>
      <c r="D295" s="863" t="s">
        <v>597</v>
      </c>
      <c r="E295" s="835" t="s">
        <v>3216</v>
      </c>
      <c r="F295" s="863" t="s">
        <v>3217</v>
      </c>
      <c r="G295" s="835" t="s">
        <v>3422</v>
      </c>
      <c r="H295" s="835" t="s">
        <v>3423</v>
      </c>
      <c r="I295" s="849">
        <v>23.471999359130859</v>
      </c>
      <c r="J295" s="849">
        <v>210</v>
      </c>
      <c r="K295" s="850">
        <v>4929</v>
      </c>
    </row>
    <row r="296" spans="1:11" ht="14.4" customHeight="1" x14ac:dyDescent="0.3">
      <c r="A296" s="831" t="s">
        <v>575</v>
      </c>
      <c r="B296" s="832" t="s">
        <v>576</v>
      </c>
      <c r="C296" s="835" t="s">
        <v>596</v>
      </c>
      <c r="D296" s="863" t="s">
        <v>597</v>
      </c>
      <c r="E296" s="835" t="s">
        <v>3216</v>
      </c>
      <c r="F296" s="863" t="s">
        <v>3217</v>
      </c>
      <c r="G296" s="835" t="s">
        <v>3424</v>
      </c>
      <c r="H296" s="835" t="s">
        <v>3425</v>
      </c>
      <c r="I296" s="849">
        <v>10.739999771118164</v>
      </c>
      <c r="J296" s="849">
        <v>450</v>
      </c>
      <c r="K296" s="850">
        <v>4835.159912109375</v>
      </c>
    </row>
    <row r="297" spans="1:11" ht="14.4" customHeight="1" x14ac:dyDescent="0.3">
      <c r="A297" s="831" t="s">
        <v>575</v>
      </c>
      <c r="B297" s="832" t="s">
        <v>576</v>
      </c>
      <c r="C297" s="835" t="s">
        <v>596</v>
      </c>
      <c r="D297" s="863" t="s">
        <v>597</v>
      </c>
      <c r="E297" s="835" t="s">
        <v>3216</v>
      </c>
      <c r="F297" s="863" t="s">
        <v>3217</v>
      </c>
      <c r="G297" s="835" t="s">
        <v>3426</v>
      </c>
      <c r="H297" s="835" t="s">
        <v>3427</v>
      </c>
      <c r="I297" s="849">
        <v>83.248332977294922</v>
      </c>
      <c r="J297" s="849">
        <v>600</v>
      </c>
      <c r="K297" s="850">
        <v>49948.599609375</v>
      </c>
    </row>
    <row r="298" spans="1:11" ht="14.4" customHeight="1" x14ac:dyDescent="0.3">
      <c r="A298" s="831" t="s">
        <v>575</v>
      </c>
      <c r="B298" s="832" t="s">
        <v>576</v>
      </c>
      <c r="C298" s="835" t="s">
        <v>596</v>
      </c>
      <c r="D298" s="863" t="s">
        <v>597</v>
      </c>
      <c r="E298" s="835" t="s">
        <v>3216</v>
      </c>
      <c r="F298" s="863" t="s">
        <v>3217</v>
      </c>
      <c r="G298" s="835" t="s">
        <v>3428</v>
      </c>
      <c r="H298" s="835" t="s">
        <v>3429</v>
      </c>
      <c r="I298" s="849">
        <v>108.90000152587891</v>
      </c>
      <c r="J298" s="849">
        <v>675</v>
      </c>
      <c r="K298" s="850">
        <v>73507.5</v>
      </c>
    </row>
    <row r="299" spans="1:11" ht="14.4" customHeight="1" x14ac:dyDescent="0.3">
      <c r="A299" s="831" t="s">
        <v>575</v>
      </c>
      <c r="B299" s="832" t="s">
        <v>576</v>
      </c>
      <c r="C299" s="835" t="s">
        <v>596</v>
      </c>
      <c r="D299" s="863" t="s">
        <v>597</v>
      </c>
      <c r="E299" s="835" t="s">
        <v>3099</v>
      </c>
      <c r="F299" s="863" t="s">
        <v>3100</v>
      </c>
      <c r="G299" s="835" t="s">
        <v>3430</v>
      </c>
      <c r="H299" s="835" t="s">
        <v>3431</v>
      </c>
      <c r="I299" s="849">
        <v>24200</v>
      </c>
      <c r="J299" s="849">
        <v>1</v>
      </c>
      <c r="K299" s="850">
        <v>24200</v>
      </c>
    </row>
    <row r="300" spans="1:11" ht="14.4" customHeight="1" x14ac:dyDescent="0.3">
      <c r="A300" s="831" t="s">
        <v>575</v>
      </c>
      <c r="B300" s="832" t="s">
        <v>576</v>
      </c>
      <c r="C300" s="835" t="s">
        <v>596</v>
      </c>
      <c r="D300" s="863" t="s">
        <v>597</v>
      </c>
      <c r="E300" s="835" t="s">
        <v>3099</v>
      </c>
      <c r="F300" s="863" t="s">
        <v>3100</v>
      </c>
      <c r="G300" s="835" t="s">
        <v>3432</v>
      </c>
      <c r="H300" s="835" t="s">
        <v>3433</v>
      </c>
      <c r="I300" s="849">
        <v>24200</v>
      </c>
      <c r="J300" s="849">
        <v>1</v>
      </c>
      <c r="K300" s="850">
        <v>24200</v>
      </c>
    </row>
    <row r="301" spans="1:11" ht="14.4" customHeight="1" x14ac:dyDescent="0.3">
      <c r="A301" s="831" t="s">
        <v>575</v>
      </c>
      <c r="B301" s="832" t="s">
        <v>576</v>
      </c>
      <c r="C301" s="835" t="s">
        <v>596</v>
      </c>
      <c r="D301" s="863" t="s">
        <v>597</v>
      </c>
      <c r="E301" s="835" t="s">
        <v>3099</v>
      </c>
      <c r="F301" s="863" t="s">
        <v>3100</v>
      </c>
      <c r="G301" s="835" t="s">
        <v>3222</v>
      </c>
      <c r="H301" s="835" t="s">
        <v>3223</v>
      </c>
      <c r="I301" s="849">
        <v>24200</v>
      </c>
      <c r="J301" s="849">
        <v>1</v>
      </c>
      <c r="K301" s="850">
        <v>24200</v>
      </c>
    </row>
    <row r="302" spans="1:11" ht="14.4" customHeight="1" thickBot="1" x14ac:dyDescent="0.35">
      <c r="A302" s="839" t="s">
        <v>575</v>
      </c>
      <c r="B302" s="840" t="s">
        <v>576</v>
      </c>
      <c r="C302" s="843" t="s">
        <v>596</v>
      </c>
      <c r="D302" s="864" t="s">
        <v>597</v>
      </c>
      <c r="E302" s="843" t="s">
        <v>3099</v>
      </c>
      <c r="F302" s="864" t="s">
        <v>3100</v>
      </c>
      <c r="G302" s="843" t="s">
        <v>3434</v>
      </c>
      <c r="H302" s="843" t="s">
        <v>3435</v>
      </c>
      <c r="I302" s="851">
        <v>25420.890625</v>
      </c>
      <c r="J302" s="851">
        <v>1</v>
      </c>
      <c r="K302" s="852">
        <v>25420.890625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55</v>
      </c>
      <c r="D6" s="491"/>
      <c r="E6" s="491"/>
      <c r="F6" s="490"/>
      <c r="G6" s="492">
        <f ca="1">SUM(Tabulka[05 h_vram])/2</f>
        <v>57892.000000000007</v>
      </c>
      <c r="H6" s="491">
        <f ca="1">SUM(Tabulka[06 h_naduv])/2</f>
        <v>3096.4</v>
      </c>
      <c r="I6" s="491">
        <f ca="1">SUM(Tabulka[07 h_nadzk])/2</f>
        <v>966.19999999999993</v>
      </c>
      <c r="J6" s="490">
        <f ca="1">SUM(Tabulka[08 h_oon])/2</f>
        <v>857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1389775</v>
      </c>
      <c r="N6" s="491">
        <f ca="1">SUM(Tabulka[12 m_oc])/2</f>
        <v>1389775</v>
      </c>
      <c r="O6" s="490">
        <f ca="1">SUM(Tabulka[13 m_sk])/2</f>
        <v>19790912</v>
      </c>
      <c r="P6" s="489">
        <f ca="1">SUM(Tabulka[14_vzsk])/2</f>
        <v>66580.2</v>
      </c>
      <c r="Q6" s="489">
        <f ca="1">SUM(Tabulka[15_vzpl])/2</f>
        <v>44071.489376612386</v>
      </c>
      <c r="R6" s="488">
        <f ca="1">IF(Q6=0,0,P6/Q6)</f>
        <v>1.5107317892308947</v>
      </c>
      <c r="S6" s="487">
        <f ca="1">Q6-P6</f>
        <v>-22508.710623387611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17.514285714285712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966.19999999999982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978117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978117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10703532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65580.2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29488.156043279043</v>
      </c>
      <c r="R8" s="471">
        <f ca="1">IF(Tabulka[[#This Row],[15_vzpl]]=0,"",Tabulka[[#This Row],[14_vzsk]]/Tabulka[[#This Row],[15_vzpl]])</f>
        <v>2.2239505211431174</v>
      </c>
      <c r="S8" s="470">
        <f ca="1">IF(Tabulka[[#This Row],[15_vzpl]]-Tabulka[[#This Row],[14_vzsk]]=0,"",Tabulka[[#This Row],[15_vzpl]]-Tabulka[[#This Row],[14_vzsk]])</f>
        <v>-36092.043956720954</v>
      </c>
    </row>
    <row r="9" spans="1:19" x14ac:dyDescent="0.3">
      <c r="A9" s="469">
        <v>99</v>
      </c>
      <c r="B9" s="468" t="s">
        <v>3447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5.6857142857142851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6198.4000000000005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982.59999999999991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55296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55296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2176682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65580.2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29488.156043279043</v>
      </c>
      <c r="R9" s="471">
        <f ca="1">IF(Tabulka[[#This Row],[15_vzpl]]=0,"",Tabulka[[#This Row],[14_vzsk]]/Tabulka[[#This Row],[15_vzpl]])</f>
        <v>2.2239505211431174</v>
      </c>
      <c r="S9" s="470">
        <f ca="1">IF(Tabulka[[#This Row],[15_vzpl]]-Tabulka[[#This Row],[14_vzsk]]=0,"",Tabulka[[#This Row],[15_vzpl]]-Tabulka[[#This Row],[14_vzsk]])</f>
        <v>-36092.043956720954</v>
      </c>
    </row>
    <row r="10" spans="1:19" x14ac:dyDescent="0.3">
      <c r="A10" s="469">
        <v>100</v>
      </c>
      <c r="B10" s="468" t="s">
        <v>3448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411058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3449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10.828571428571431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11682.4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1834.8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905935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905935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8115792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3437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33.485714285714288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34351.200000000004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8353627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2" s="471">
        <f ca="1">IF(Tabulka[[#This Row],[15_vzpl]]=0,"",Tabulka[[#This Row],[14_vzsk]]/Tabulka[[#This Row],[15_vzpl]])</f>
        <v>6.8571428571428561E-2</v>
      </c>
      <c r="S12" s="470">
        <f ca="1">IF(Tabulka[[#This Row],[15_vzpl]]-Tabulka[[#This Row],[14_vzsk]]=0,"",Tabulka[[#This Row],[15_vzpl]]-Tabulka[[#This Row],[14_vzsk]])</f>
        <v>13583.333333333336</v>
      </c>
    </row>
    <row r="13" spans="1:19" x14ac:dyDescent="0.3">
      <c r="A13" s="469">
        <v>303</v>
      </c>
      <c r="B13" s="468" t="s">
        <v>3450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14.771428571428572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15416.699999999999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160806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160806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3775233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3" s="471">
        <f ca="1">IF(Tabulka[[#This Row],[15_vzpl]]=0,"",Tabulka[[#This Row],[14_vzsk]]/Tabulka[[#This Row],[15_vzpl]])</f>
        <v>6.8571428571428561E-2</v>
      </c>
      <c r="S13" s="470">
        <f ca="1">IF(Tabulka[[#This Row],[15_vzpl]]-Tabulka[[#This Row],[14_vzsk]]=0,"",Tabulka[[#This Row],[15_vzpl]]-Tabulka[[#This Row],[14_vzsk]])</f>
        <v>13583.333333333336</v>
      </c>
    </row>
    <row r="14" spans="1:19" x14ac:dyDescent="0.3">
      <c r="A14" s="469">
        <v>304</v>
      </c>
      <c r="B14" s="468" t="s">
        <v>3451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9.8571428571428577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132997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132997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2794120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3452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558093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3453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2.5714285714285716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567142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3454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4.2857142857142856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659039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3438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733753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3455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733753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3446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</v>
      </c>
      <c r="F4" s="498"/>
      <c r="G4" s="498"/>
      <c r="H4" s="498"/>
      <c r="I4" s="498">
        <v>2851.2</v>
      </c>
      <c r="J4" s="498">
        <v>434.2</v>
      </c>
      <c r="K4" s="498">
        <v>138</v>
      </c>
      <c r="L4" s="498">
        <v>151</v>
      </c>
      <c r="M4" s="498"/>
      <c r="N4" s="498"/>
      <c r="O4" s="498"/>
      <c r="P4" s="498"/>
      <c r="Q4" s="498">
        <v>1363268</v>
      </c>
      <c r="R4" s="498">
        <v>13000</v>
      </c>
      <c r="S4" s="498">
        <v>4212.5937204684351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5.8</v>
      </c>
      <c r="I5">
        <v>955.2</v>
      </c>
      <c r="J5">
        <v>144.5</v>
      </c>
      <c r="K5">
        <v>34</v>
      </c>
      <c r="Q5">
        <v>312933</v>
      </c>
      <c r="R5">
        <v>13000</v>
      </c>
      <c r="S5">
        <v>4212.5937204684351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20</v>
      </c>
      <c r="Q6">
        <v>53894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10.200000000000001</v>
      </c>
      <c r="I7">
        <v>1720</v>
      </c>
      <c r="J7">
        <v>269.7</v>
      </c>
      <c r="K7">
        <v>104</v>
      </c>
      <c r="L7">
        <v>151</v>
      </c>
      <c r="Q7">
        <v>996441</v>
      </c>
    </row>
    <row r="8" spans="1:19" x14ac:dyDescent="0.3">
      <c r="A8" s="505" t="s">
        <v>215</v>
      </c>
      <c r="B8" s="504">
        <v>5</v>
      </c>
      <c r="C8">
        <v>1</v>
      </c>
      <c r="D8" t="s">
        <v>3437</v>
      </c>
      <c r="E8">
        <v>32.200000000000003</v>
      </c>
      <c r="I8">
        <v>5104</v>
      </c>
      <c r="J8">
        <v>46</v>
      </c>
      <c r="Q8">
        <v>1166153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13.2</v>
      </c>
      <c r="I9">
        <v>1955</v>
      </c>
      <c r="J9">
        <v>24</v>
      </c>
      <c r="Q9">
        <v>435619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1749.5</v>
      </c>
      <c r="Q10">
        <v>481665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85814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2</v>
      </c>
      <c r="I12">
        <v>401.5</v>
      </c>
      <c r="Q12">
        <v>78070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666</v>
      </c>
      <c r="J13">
        <v>22</v>
      </c>
      <c r="Q13">
        <v>84985</v>
      </c>
    </row>
    <row r="14" spans="1:19" x14ac:dyDescent="0.3">
      <c r="A14" s="505" t="s">
        <v>221</v>
      </c>
      <c r="B14" s="504">
        <v>11</v>
      </c>
      <c r="C14">
        <v>1</v>
      </c>
      <c r="D14" t="s">
        <v>3438</v>
      </c>
      <c r="E14">
        <v>4</v>
      </c>
      <c r="I14">
        <v>704</v>
      </c>
      <c r="Q14">
        <v>100463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704</v>
      </c>
      <c r="Q15">
        <v>100463</v>
      </c>
    </row>
    <row r="16" spans="1:19" x14ac:dyDescent="0.3">
      <c r="A16" s="501" t="s">
        <v>210</v>
      </c>
      <c r="B16" s="500">
        <v>2018</v>
      </c>
      <c r="C16" t="s">
        <v>3439</v>
      </c>
      <c r="E16">
        <v>53.2</v>
      </c>
      <c r="I16">
        <v>8659.2000000000007</v>
      </c>
      <c r="J16">
        <v>480.2</v>
      </c>
      <c r="K16">
        <v>138</v>
      </c>
      <c r="L16">
        <v>151</v>
      </c>
      <c r="Q16">
        <v>2629884</v>
      </c>
      <c r="R16">
        <v>13000</v>
      </c>
      <c r="S16">
        <v>6295.9270538017681</v>
      </c>
    </row>
    <row r="17" spans="3:19" x14ac:dyDescent="0.3">
      <c r="C17">
        <v>2</v>
      </c>
      <c r="D17" t="s">
        <v>272</v>
      </c>
      <c r="E17">
        <v>17</v>
      </c>
      <c r="I17">
        <v>2462.4</v>
      </c>
      <c r="J17">
        <v>370.1</v>
      </c>
      <c r="K17">
        <v>86.4</v>
      </c>
      <c r="L17">
        <v>139</v>
      </c>
      <c r="Q17">
        <v>1293174</v>
      </c>
      <c r="R17">
        <v>4620</v>
      </c>
      <c r="S17">
        <v>4212.5937204684351</v>
      </c>
    </row>
    <row r="18" spans="3:19" x14ac:dyDescent="0.3">
      <c r="C18">
        <v>2</v>
      </c>
      <c r="D18">
        <v>99</v>
      </c>
      <c r="E18">
        <v>5.8</v>
      </c>
      <c r="I18">
        <v>848</v>
      </c>
      <c r="J18">
        <v>128.5</v>
      </c>
      <c r="K18">
        <v>18.399999999999999</v>
      </c>
      <c r="Q18">
        <v>299122</v>
      </c>
      <c r="R18">
        <v>4620</v>
      </c>
      <c r="S18">
        <v>4212.5937204684351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32</v>
      </c>
      <c r="Q19">
        <v>56488</v>
      </c>
    </row>
    <row r="20" spans="3:19" x14ac:dyDescent="0.3">
      <c r="C20">
        <v>2</v>
      </c>
      <c r="D20">
        <v>101</v>
      </c>
      <c r="E20">
        <v>10.200000000000001</v>
      </c>
      <c r="I20">
        <v>1454.4</v>
      </c>
      <c r="J20">
        <v>209.60000000000002</v>
      </c>
      <c r="K20">
        <v>68</v>
      </c>
      <c r="L20">
        <v>139</v>
      </c>
      <c r="Q20">
        <v>937564</v>
      </c>
    </row>
    <row r="21" spans="3:19" x14ac:dyDescent="0.3">
      <c r="C21">
        <v>2</v>
      </c>
      <c r="D21" t="s">
        <v>3437</v>
      </c>
      <c r="E21">
        <v>32.200000000000003</v>
      </c>
      <c r="I21">
        <v>4663.5</v>
      </c>
      <c r="Q21">
        <v>1036204</v>
      </c>
      <c r="S21">
        <v>2083.3333333333335</v>
      </c>
    </row>
    <row r="22" spans="3:19" x14ac:dyDescent="0.3">
      <c r="C22">
        <v>2</v>
      </c>
      <c r="D22">
        <v>303</v>
      </c>
      <c r="E22">
        <v>14.2</v>
      </c>
      <c r="I22">
        <v>2020.5</v>
      </c>
      <c r="Q22">
        <v>472898</v>
      </c>
      <c r="S22">
        <v>2083.3333333333335</v>
      </c>
    </row>
    <row r="23" spans="3:19" x14ac:dyDescent="0.3">
      <c r="C23">
        <v>2</v>
      </c>
      <c r="D23">
        <v>304</v>
      </c>
      <c r="E23">
        <v>10</v>
      </c>
      <c r="I23">
        <v>1440</v>
      </c>
      <c r="Q23">
        <v>338814</v>
      </c>
    </row>
    <row r="24" spans="3:19" x14ac:dyDescent="0.3">
      <c r="C24">
        <v>2</v>
      </c>
      <c r="D24">
        <v>305</v>
      </c>
      <c r="E24">
        <v>2</v>
      </c>
      <c r="I24">
        <v>304</v>
      </c>
      <c r="Q24">
        <v>86679</v>
      </c>
    </row>
    <row r="25" spans="3:19" x14ac:dyDescent="0.3">
      <c r="C25">
        <v>2</v>
      </c>
      <c r="D25">
        <v>424</v>
      </c>
      <c r="E25">
        <v>2</v>
      </c>
      <c r="I25">
        <v>288</v>
      </c>
      <c r="Q25">
        <v>57758</v>
      </c>
    </row>
    <row r="26" spans="3:19" x14ac:dyDescent="0.3">
      <c r="C26">
        <v>2</v>
      </c>
      <c r="D26">
        <v>642</v>
      </c>
      <c r="E26">
        <v>4</v>
      </c>
      <c r="I26">
        <v>611</v>
      </c>
      <c r="Q26">
        <v>80055</v>
      </c>
    </row>
    <row r="27" spans="3:19" x14ac:dyDescent="0.3">
      <c r="C27">
        <v>2</v>
      </c>
      <c r="D27" t="s">
        <v>3438</v>
      </c>
      <c r="E27">
        <v>4</v>
      </c>
      <c r="I27">
        <v>632</v>
      </c>
      <c r="Q27">
        <v>100041</v>
      </c>
    </row>
    <row r="28" spans="3:19" x14ac:dyDescent="0.3">
      <c r="C28">
        <v>2</v>
      </c>
      <c r="D28">
        <v>30</v>
      </c>
      <c r="E28">
        <v>4</v>
      </c>
      <c r="I28">
        <v>632</v>
      </c>
      <c r="Q28">
        <v>100041</v>
      </c>
    </row>
    <row r="29" spans="3:19" x14ac:dyDescent="0.3">
      <c r="C29" t="s">
        <v>3440</v>
      </c>
      <c r="E29">
        <v>53.2</v>
      </c>
      <c r="I29">
        <v>7757.9</v>
      </c>
      <c r="J29">
        <v>370.1</v>
      </c>
      <c r="K29">
        <v>86.4</v>
      </c>
      <c r="L29">
        <v>139</v>
      </c>
      <c r="Q29">
        <v>2429419</v>
      </c>
      <c r="R29">
        <v>4620</v>
      </c>
      <c r="S29">
        <v>6295.9270538017681</v>
      </c>
    </row>
    <row r="30" spans="3:19" x14ac:dyDescent="0.3">
      <c r="C30">
        <v>3</v>
      </c>
      <c r="D30" t="s">
        <v>272</v>
      </c>
      <c r="E30">
        <v>17.8</v>
      </c>
      <c r="I30">
        <v>2844</v>
      </c>
      <c r="J30">
        <v>443.3</v>
      </c>
      <c r="K30">
        <v>162</v>
      </c>
      <c r="L30">
        <v>143</v>
      </c>
      <c r="Q30">
        <v>1413291</v>
      </c>
      <c r="R30">
        <v>1500</v>
      </c>
      <c r="S30">
        <v>4212.5937204684351</v>
      </c>
    </row>
    <row r="31" spans="3:19" x14ac:dyDescent="0.3">
      <c r="C31">
        <v>3</v>
      </c>
      <c r="D31">
        <v>99</v>
      </c>
      <c r="E31">
        <v>5.8</v>
      </c>
      <c r="I31">
        <v>964.8</v>
      </c>
      <c r="J31">
        <v>143.69999999999999</v>
      </c>
      <c r="K31">
        <v>35.200000000000003</v>
      </c>
      <c r="Q31">
        <v>312871</v>
      </c>
      <c r="R31">
        <v>1500</v>
      </c>
      <c r="S31">
        <v>4212.5937204684351</v>
      </c>
    </row>
    <row r="32" spans="3:19" x14ac:dyDescent="0.3">
      <c r="C32">
        <v>3</v>
      </c>
      <c r="D32">
        <v>100</v>
      </c>
      <c r="E32">
        <v>1</v>
      </c>
      <c r="I32">
        <v>176</v>
      </c>
      <c r="J32">
        <v>34</v>
      </c>
      <c r="Q32">
        <v>58418</v>
      </c>
    </row>
    <row r="33" spans="3:19" x14ac:dyDescent="0.3">
      <c r="C33">
        <v>3</v>
      </c>
      <c r="D33">
        <v>101</v>
      </c>
      <c r="E33">
        <v>11</v>
      </c>
      <c r="I33">
        <v>1703.2</v>
      </c>
      <c r="J33">
        <v>265.60000000000002</v>
      </c>
      <c r="K33">
        <v>126.8</v>
      </c>
      <c r="L33">
        <v>143</v>
      </c>
      <c r="Q33">
        <v>1042002</v>
      </c>
    </row>
    <row r="34" spans="3:19" x14ac:dyDescent="0.3">
      <c r="C34">
        <v>3</v>
      </c>
      <c r="D34" t="s">
        <v>3437</v>
      </c>
      <c r="E34">
        <v>33</v>
      </c>
      <c r="I34">
        <v>5217.3</v>
      </c>
      <c r="J34">
        <v>7</v>
      </c>
      <c r="Q34">
        <v>1174240</v>
      </c>
      <c r="S34">
        <v>2083.3333333333335</v>
      </c>
    </row>
    <row r="35" spans="3:19" x14ac:dyDescent="0.3">
      <c r="C35">
        <v>3</v>
      </c>
      <c r="D35">
        <v>303</v>
      </c>
      <c r="E35">
        <v>15</v>
      </c>
      <c r="I35">
        <v>2412.3000000000002</v>
      </c>
      <c r="Q35">
        <v>527274</v>
      </c>
      <c r="S35">
        <v>2083.3333333333335</v>
      </c>
    </row>
    <row r="36" spans="3:19" x14ac:dyDescent="0.3">
      <c r="C36">
        <v>3</v>
      </c>
      <c r="D36">
        <v>304</v>
      </c>
      <c r="E36">
        <v>10</v>
      </c>
      <c r="I36">
        <v>1479.5</v>
      </c>
      <c r="Q36">
        <v>412266</v>
      </c>
    </row>
    <row r="37" spans="3:19" x14ac:dyDescent="0.3">
      <c r="C37">
        <v>3</v>
      </c>
      <c r="D37">
        <v>305</v>
      </c>
      <c r="E37">
        <v>2</v>
      </c>
      <c r="I37">
        <v>311</v>
      </c>
      <c r="Q37">
        <v>87490</v>
      </c>
    </row>
    <row r="38" spans="3:19" x14ac:dyDescent="0.3">
      <c r="C38">
        <v>3</v>
      </c>
      <c r="D38">
        <v>424</v>
      </c>
      <c r="E38">
        <v>2</v>
      </c>
      <c r="I38">
        <v>366</v>
      </c>
      <c r="Q38">
        <v>64092</v>
      </c>
    </row>
    <row r="39" spans="3:19" x14ac:dyDescent="0.3">
      <c r="C39">
        <v>3</v>
      </c>
      <c r="D39">
        <v>642</v>
      </c>
      <c r="E39">
        <v>4</v>
      </c>
      <c r="I39">
        <v>648.5</v>
      </c>
      <c r="J39">
        <v>7</v>
      </c>
      <c r="Q39">
        <v>83118</v>
      </c>
    </row>
    <row r="40" spans="3:19" x14ac:dyDescent="0.3">
      <c r="C40">
        <v>3</v>
      </c>
      <c r="D40" t="s">
        <v>3438</v>
      </c>
      <c r="E40">
        <v>4</v>
      </c>
      <c r="I40">
        <v>668</v>
      </c>
      <c r="Q40">
        <v>100269</v>
      </c>
    </row>
    <row r="41" spans="3:19" x14ac:dyDescent="0.3">
      <c r="C41">
        <v>3</v>
      </c>
      <c r="D41">
        <v>30</v>
      </c>
      <c r="E41">
        <v>4</v>
      </c>
      <c r="I41">
        <v>668</v>
      </c>
      <c r="Q41">
        <v>100269</v>
      </c>
    </row>
    <row r="42" spans="3:19" x14ac:dyDescent="0.3">
      <c r="C42" t="s">
        <v>3441</v>
      </c>
      <c r="E42">
        <v>54.8</v>
      </c>
      <c r="I42">
        <v>8729.2999999999993</v>
      </c>
      <c r="J42">
        <v>450.3</v>
      </c>
      <c r="K42">
        <v>162</v>
      </c>
      <c r="L42">
        <v>143</v>
      </c>
      <c r="Q42">
        <v>2687800</v>
      </c>
      <c r="R42">
        <v>1500</v>
      </c>
      <c r="S42">
        <v>6295.9270538017681</v>
      </c>
    </row>
    <row r="43" spans="3:19" x14ac:dyDescent="0.3">
      <c r="C43">
        <v>4</v>
      </c>
      <c r="D43" t="s">
        <v>272</v>
      </c>
      <c r="E43">
        <v>17.8</v>
      </c>
      <c r="I43">
        <v>2795.2000000000003</v>
      </c>
      <c r="J43">
        <v>436.90000000000003</v>
      </c>
      <c r="K43">
        <v>168.79999999999998</v>
      </c>
      <c r="L43">
        <v>115</v>
      </c>
      <c r="Q43">
        <v>1411848</v>
      </c>
      <c r="R43">
        <v>19110.2</v>
      </c>
      <c r="S43">
        <v>4212.5937204684351</v>
      </c>
    </row>
    <row r="44" spans="3:19" x14ac:dyDescent="0.3">
      <c r="C44">
        <v>4</v>
      </c>
      <c r="D44">
        <v>99</v>
      </c>
      <c r="E44">
        <v>5.8</v>
      </c>
      <c r="I44">
        <v>926.4</v>
      </c>
      <c r="J44">
        <v>143.69999999999999</v>
      </c>
      <c r="K44">
        <v>33.6</v>
      </c>
      <c r="Q44">
        <v>317395</v>
      </c>
      <c r="R44">
        <v>19110.2</v>
      </c>
      <c r="S44">
        <v>4212.5937204684351</v>
      </c>
    </row>
    <row r="45" spans="3:19" x14ac:dyDescent="0.3">
      <c r="C45">
        <v>4</v>
      </c>
      <c r="D45">
        <v>100</v>
      </c>
      <c r="E45">
        <v>1</v>
      </c>
      <c r="I45">
        <v>168</v>
      </c>
      <c r="J45">
        <v>27</v>
      </c>
      <c r="Q45">
        <v>54417</v>
      </c>
    </row>
    <row r="46" spans="3:19" x14ac:dyDescent="0.3">
      <c r="C46">
        <v>4</v>
      </c>
      <c r="D46">
        <v>101</v>
      </c>
      <c r="E46">
        <v>11</v>
      </c>
      <c r="I46">
        <v>1700.8000000000002</v>
      </c>
      <c r="J46">
        <v>266.20000000000005</v>
      </c>
      <c r="K46">
        <v>135.19999999999999</v>
      </c>
      <c r="L46">
        <v>115</v>
      </c>
      <c r="Q46">
        <v>1040036</v>
      </c>
    </row>
    <row r="47" spans="3:19" x14ac:dyDescent="0.3">
      <c r="C47">
        <v>4</v>
      </c>
      <c r="D47" t="s">
        <v>3437</v>
      </c>
      <c r="E47">
        <v>34</v>
      </c>
      <c r="I47">
        <v>5182.5</v>
      </c>
      <c r="J47">
        <v>15</v>
      </c>
      <c r="Q47">
        <v>1171358</v>
      </c>
      <c r="S47">
        <v>2083.3333333333335</v>
      </c>
    </row>
    <row r="48" spans="3:19" x14ac:dyDescent="0.3">
      <c r="C48">
        <v>4</v>
      </c>
      <c r="D48">
        <v>303</v>
      </c>
      <c r="E48">
        <v>16</v>
      </c>
      <c r="I48">
        <v>2462.5</v>
      </c>
      <c r="Q48">
        <v>559202</v>
      </c>
      <c r="S48">
        <v>2083.3333333333335</v>
      </c>
    </row>
    <row r="49" spans="3:19" x14ac:dyDescent="0.3">
      <c r="C49">
        <v>4</v>
      </c>
      <c r="D49">
        <v>304</v>
      </c>
      <c r="E49">
        <v>9</v>
      </c>
      <c r="I49">
        <v>1439</v>
      </c>
      <c r="Q49">
        <v>353122</v>
      </c>
    </row>
    <row r="50" spans="3:19" x14ac:dyDescent="0.3">
      <c r="C50">
        <v>4</v>
      </c>
      <c r="D50">
        <v>305</v>
      </c>
      <c r="E50">
        <v>2</v>
      </c>
      <c r="I50">
        <v>268</v>
      </c>
      <c r="Q50">
        <v>87260</v>
      </c>
    </row>
    <row r="51" spans="3:19" x14ac:dyDescent="0.3">
      <c r="C51">
        <v>4</v>
      </c>
      <c r="D51">
        <v>424</v>
      </c>
      <c r="E51">
        <v>3</v>
      </c>
      <c r="I51">
        <v>449.5</v>
      </c>
      <c r="Q51">
        <v>83756</v>
      </c>
    </row>
    <row r="52" spans="3:19" x14ac:dyDescent="0.3">
      <c r="C52">
        <v>4</v>
      </c>
      <c r="D52">
        <v>642</v>
      </c>
      <c r="E52">
        <v>4</v>
      </c>
      <c r="I52">
        <v>563.5</v>
      </c>
      <c r="J52">
        <v>15</v>
      </c>
      <c r="Q52">
        <v>88018</v>
      </c>
    </row>
    <row r="53" spans="3:19" x14ac:dyDescent="0.3">
      <c r="C53">
        <v>4</v>
      </c>
      <c r="D53" t="s">
        <v>3438</v>
      </c>
      <c r="E53">
        <v>4</v>
      </c>
      <c r="I53">
        <v>632</v>
      </c>
      <c r="Q53">
        <v>100222</v>
      </c>
    </row>
    <row r="54" spans="3:19" x14ac:dyDescent="0.3">
      <c r="C54">
        <v>4</v>
      </c>
      <c r="D54">
        <v>30</v>
      </c>
      <c r="E54">
        <v>4</v>
      </c>
      <c r="I54">
        <v>632</v>
      </c>
      <c r="Q54">
        <v>100222</v>
      </c>
    </row>
    <row r="55" spans="3:19" x14ac:dyDescent="0.3">
      <c r="C55" t="s">
        <v>3442</v>
      </c>
      <c r="E55">
        <v>55.8</v>
      </c>
      <c r="I55">
        <v>8609.7000000000007</v>
      </c>
      <c r="J55">
        <v>451.90000000000003</v>
      </c>
      <c r="K55">
        <v>168.79999999999998</v>
      </c>
      <c r="L55">
        <v>115</v>
      </c>
      <c r="Q55">
        <v>2683428</v>
      </c>
      <c r="R55">
        <v>19110.2</v>
      </c>
      <c r="S55">
        <v>6295.9270538017681</v>
      </c>
    </row>
    <row r="56" spans="3:19" x14ac:dyDescent="0.3">
      <c r="C56">
        <v>5</v>
      </c>
      <c r="D56" t="s">
        <v>272</v>
      </c>
      <c r="E56">
        <v>17.8</v>
      </c>
      <c r="I56">
        <v>2972.8</v>
      </c>
      <c r="J56">
        <v>398.6</v>
      </c>
      <c r="K56">
        <v>149.19999999999999</v>
      </c>
      <c r="L56">
        <v>127</v>
      </c>
      <c r="Q56">
        <v>1413218</v>
      </c>
      <c r="R56">
        <v>4250</v>
      </c>
      <c r="S56">
        <v>4212.5937204684351</v>
      </c>
    </row>
    <row r="57" spans="3:19" x14ac:dyDescent="0.3">
      <c r="C57">
        <v>5</v>
      </c>
      <c r="D57">
        <v>99</v>
      </c>
      <c r="E57">
        <v>5.8</v>
      </c>
      <c r="I57">
        <v>1011.2</v>
      </c>
      <c r="J57">
        <v>125</v>
      </c>
      <c r="K57">
        <v>36.799999999999997</v>
      </c>
      <c r="Q57">
        <v>307942</v>
      </c>
      <c r="R57">
        <v>4250</v>
      </c>
      <c r="S57">
        <v>4212.5937204684351</v>
      </c>
    </row>
    <row r="58" spans="3:19" x14ac:dyDescent="0.3">
      <c r="C58">
        <v>5</v>
      </c>
      <c r="D58">
        <v>100</v>
      </c>
      <c r="E58">
        <v>1</v>
      </c>
      <c r="I58">
        <v>144</v>
      </c>
      <c r="J58">
        <v>32</v>
      </c>
      <c r="Q58">
        <v>58998</v>
      </c>
    </row>
    <row r="59" spans="3:19" x14ac:dyDescent="0.3">
      <c r="C59">
        <v>5</v>
      </c>
      <c r="D59">
        <v>101</v>
      </c>
      <c r="E59">
        <v>11</v>
      </c>
      <c r="I59">
        <v>1817.6000000000001</v>
      </c>
      <c r="J59">
        <v>241.6</v>
      </c>
      <c r="K59">
        <v>112.39999999999999</v>
      </c>
      <c r="L59">
        <v>127</v>
      </c>
      <c r="Q59">
        <v>1046278</v>
      </c>
    </row>
    <row r="60" spans="3:19" x14ac:dyDescent="0.3">
      <c r="C60">
        <v>5</v>
      </c>
      <c r="D60" t="s">
        <v>3437</v>
      </c>
      <c r="E60">
        <v>34</v>
      </c>
      <c r="I60">
        <v>5157.2</v>
      </c>
      <c r="Q60">
        <v>1177236</v>
      </c>
      <c r="S60">
        <v>2083.3333333333335</v>
      </c>
    </row>
    <row r="61" spans="3:19" x14ac:dyDescent="0.3">
      <c r="C61">
        <v>5</v>
      </c>
      <c r="D61">
        <v>303</v>
      </c>
      <c r="E61">
        <v>15</v>
      </c>
      <c r="I61">
        <v>2406.6999999999998</v>
      </c>
      <c r="Q61">
        <v>549320</v>
      </c>
      <c r="S61">
        <v>2083.3333333333335</v>
      </c>
    </row>
    <row r="62" spans="3:19" x14ac:dyDescent="0.3">
      <c r="C62">
        <v>5</v>
      </c>
      <c r="D62">
        <v>304</v>
      </c>
      <c r="E62">
        <v>9</v>
      </c>
      <c r="I62">
        <v>1465.5</v>
      </c>
      <c r="Q62">
        <v>351534</v>
      </c>
    </row>
    <row r="63" spans="3:19" x14ac:dyDescent="0.3">
      <c r="C63">
        <v>5</v>
      </c>
      <c r="D63">
        <v>305</v>
      </c>
      <c r="E63">
        <v>2</v>
      </c>
      <c r="I63">
        <v>156</v>
      </c>
      <c r="Q63">
        <v>84914</v>
      </c>
    </row>
    <row r="64" spans="3:19" x14ac:dyDescent="0.3">
      <c r="C64">
        <v>5</v>
      </c>
      <c r="D64">
        <v>424</v>
      </c>
      <c r="E64">
        <v>3</v>
      </c>
      <c r="I64">
        <v>492</v>
      </c>
      <c r="Q64">
        <v>88504</v>
      </c>
    </row>
    <row r="65" spans="3:19" x14ac:dyDescent="0.3">
      <c r="C65">
        <v>5</v>
      </c>
      <c r="D65">
        <v>642</v>
      </c>
      <c r="E65">
        <v>5</v>
      </c>
      <c r="I65">
        <v>637</v>
      </c>
      <c r="Q65">
        <v>102964</v>
      </c>
    </row>
    <row r="66" spans="3:19" x14ac:dyDescent="0.3">
      <c r="C66">
        <v>5</v>
      </c>
      <c r="D66" t="s">
        <v>3438</v>
      </c>
      <c r="E66">
        <v>4</v>
      </c>
      <c r="I66">
        <v>704</v>
      </c>
      <c r="Q66">
        <v>100612</v>
      </c>
    </row>
    <row r="67" spans="3:19" x14ac:dyDescent="0.3">
      <c r="C67">
        <v>5</v>
      </c>
      <c r="D67">
        <v>30</v>
      </c>
      <c r="E67">
        <v>4</v>
      </c>
      <c r="I67">
        <v>704</v>
      </c>
      <c r="Q67">
        <v>100612</v>
      </c>
    </row>
    <row r="68" spans="3:19" x14ac:dyDescent="0.3">
      <c r="C68" t="s">
        <v>3443</v>
      </c>
      <c r="E68">
        <v>55.8</v>
      </c>
      <c r="I68">
        <v>8834</v>
      </c>
      <c r="J68">
        <v>398.6</v>
      </c>
      <c r="K68">
        <v>149.19999999999999</v>
      </c>
      <c r="L68">
        <v>127</v>
      </c>
      <c r="Q68">
        <v>2691066</v>
      </c>
      <c r="R68">
        <v>4250</v>
      </c>
      <c r="S68">
        <v>6295.9270538017681</v>
      </c>
    </row>
    <row r="69" spans="3:19" x14ac:dyDescent="0.3">
      <c r="C69">
        <v>6</v>
      </c>
      <c r="D69" t="s">
        <v>272</v>
      </c>
      <c r="E69">
        <v>17.8</v>
      </c>
      <c r="I69">
        <v>2769.6</v>
      </c>
      <c r="J69">
        <v>456.59999999999997</v>
      </c>
      <c r="K69">
        <v>138.4</v>
      </c>
      <c r="L69">
        <v>91</v>
      </c>
      <c r="Q69">
        <v>1401285</v>
      </c>
      <c r="R69">
        <v>13800</v>
      </c>
      <c r="S69">
        <v>4212.5937204684351</v>
      </c>
    </row>
    <row r="70" spans="3:19" x14ac:dyDescent="0.3">
      <c r="C70">
        <v>6</v>
      </c>
      <c r="D70">
        <v>99</v>
      </c>
      <c r="E70">
        <v>5.8</v>
      </c>
      <c r="I70">
        <v>932.8</v>
      </c>
      <c r="J70">
        <v>143.19999999999999</v>
      </c>
      <c r="K70">
        <v>27.2</v>
      </c>
      <c r="Q70">
        <v>310946</v>
      </c>
      <c r="R70">
        <v>13800</v>
      </c>
      <c r="S70">
        <v>4212.5937204684351</v>
      </c>
    </row>
    <row r="71" spans="3:19" x14ac:dyDescent="0.3">
      <c r="C71">
        <v>6</v>
      </c>
      <c r="D71">
        <v>100</v>
      </c>
      <c r="E71">
        <v>1</v>
      </c>
      <c r="I71">
        <v>160</v>
      </c>
      <c r="J71">
        <v>32</v>
      </c>
      <c r="Q71">
        <v>56623</v>
      </c>
    </row>
    <row r="72" spans="3:19" x14ac:dyDescent="0.3">
      <c r="C72">
        <v>6</v>
      </c>
      <c r="D72">
        <v>101</v>
      </c>
      <c r="E72">
        <v>11</v>
      </c>
      <c r="I72">
        <v>1676.8</v>
      </c>
      <c r="J72">
        <v>281.39999999999998</v>
      </c>
      <c r="K72">
        <v>111.2</v>
      </c>
      <c r="L72">
        <v>91</v>
      </c>
      <c r="Q72">
        <v>1033716</v>
      </c>
    </row>
    <row r="73" spans="3:19" x14ac:dyDescent="0.3">
      <c r="C73">
        <v>6</v>
      </c>
      <c r="D73" t="s">
        <v>3437</v>
      </c>
      <c r="E73">
        <v>35</v>
      </c>
      <c r="I73">
        <v>4661.3999999999996</v>
      </c>
      <c r="O73">
        <v>12532</v>
      </c>
      <c r="P73">
        <v>12532</v>
      </c>
      <c r="Q73">
        <v>1113005</v>
      </c>
      <c r="R73">
        <v>1000</v>
      </c>
      <c r="S73">
        <v>2083.3333333333335</v>
      </c>
    </row>
    <row r="74" spans="3:19" x14ac:dyDescent="0.3">
      <c r="C74">
        <v>6</v>
      </c>
      <c r="D74">
        <v>303</v>
      </c>
      <c r="E74">
        <v>15</v>
      </c>
      <c r="I74">
        <v>2128.9</v>
      </c>
      <c r="O74">
        <v>2000</v>
      </c>
      <c r="P74">
        <v>2000</v>
      </c>
      <c r="Q74">
        <v>526832</v>
      </c>
      <c r="R74">
        <v>1000</v>
      </c>
      <c r="S74">
        <v>2083.3333333333335</v>
      </c>
    </row>
    <row r="75" spans="3:19" x14ac:dyDescent="0.3">
      <c r="C75">
        <v>6</v>
      </c>
      <c r="D75">
        <v>304</v>
      </c>
      <c r="E75">
        <v>10</v>
      </c>
      <c r="I75">
        <v>1427.5</v>
      </c>
      <c r="O75">
        <v>2000</v>
      </c>
      <c r="P75">
        <v>2000</v>
      </c>
      <c r="Q75">
        <v>354039</v>
      </c>
    </row>
    <row r="76" spans="3:19" x14ac:dyDescent="0.3">
      <c r="C76">
        <v>6</v>
      </c>
      <c r="D76">
        <v>305</v>
      </c>
      <c r="E76">
        <v>2</v>
      </c>
      <c r="I76">
        <v>80</v>
      </c>
      <c r="O76">
        <v>8532</v>
      </c>
      <c r="P76">
        <v>8532</v>
      </c>
      <c r="Q76">
        <v>40658</v>
      </c>
    </row>
    <row r="77" spans="3:19" x14ac:dyDescent="0.3">
      <c r="C77">
        <v>6</v>
      </c>
      <c r="D77">
        <v>424</v>
      </c>
      <c r="E77">
        <v>3</v>
      </c>
      <c r="I77">
        <v>408</v>
      </c>
      <c r="Q77">
        <v>85323</v>
      </c>
    </row>
    <row r="78" spans="3:19" x14ac:dyDescent="0.3">
      <c r="C78">
        <v>6</v>
      </c>
      <c r="D78">
        <v>642</v>
      </c>
      <c r="E78">
        <v>5</v>
      </c>
      <c r="I78">
        <v>617</v>
      </c>
      <c r="Q78">
        <v>106153</v>
      </c>
    </row>
    <row r="79" spans="3:19" x14ac:dyDescent="0.3">
      <c r="C79">
        <v>6</v>
      </c>
      <c r="D79" t="s">
        <v>3438</v>
      </c>
      <c r="E79">
        <v>4</v>
      </c>
      <c r="I79">
        <v>664</v>
      </c>
      <c r="Q79">
        <v>100141</v>
      </c>
    </row>
    <row r="80" spans="3:19" x14ac:dyDescent="0.3">
      <c r="C80">
        <v>6</v>
      </c>
      <c r="D80">
        <v>30</v>
      </c>
      <c r="E80">
        <v>4</v>
      </c>
      <c r="I80">
        <v>664</v>
      </c>
      <c r="Q80">
        <v>100141</v>
      </c>
    </row>
    <row r="81" spans="3:19" x14ac:dyDescent="0.3">
      <c r="C81" t="s">
        <v>3444</v>
      </c>
      <c r="E81">
        <v>56.8</v>
      </c>
      <c r="I81">
        <v>8095</v>
      </c>
      <c r="J81">
        <v>456.59999999999997</v>
      </c>
      <c r="K81">
        <v>138.4</v>
      </c>
      <c r="L81">
        <v>91</v>
      </c>
      <c r="O81">
        <v>12532</v>
      </c>
      <c r="P81">
        <v>12532</v>
      </c>
      <c r="Q81">
        <v>2614431</v>
      </c>
      <c r="R81">
        <v>14800</v>
      </c>
      <c r="S81">
        <v>6295.9270538017681</v>
      </c>
    </row>
    <row r="82" spans="3:19" x14ac:dyDescent="0.3">
      <c r="C82">
        <v>7</v>
      </c>
      <c r="D82" t="s">
        <v>272</v>
      </c>
      <c r="E82">
        <v>17.399999999999999</v>
      </c>
      <c r="I82">
        <v>2337.6000000000004</v>
      </c>
      <c r="J82">
        <v>488.7</v>
      </c>
      <c r="K82">
        <v>123.39999999999999</v>
      </c>
      <c r="L82">
        <v>91</v>
      </c>
      <c r="O82">
        <v>978117</v>
      </c>
      <c r="P82">
        <v>978117</v>
      </c>
      <c r="Q82">
        <v>2407448</v>
      </c>
      <c r="R82">
        <v>9300</v>
      </c>
      <c r="S82">
        <v>4212.5937204684351</v>
      </c>
    </row>
    <row r="83" spans="3:19" x14ac:dyDescent="0.3">
      <c r="C83">
        <v>7</v>
      </c>
      <c r="D83">
        <v>99</v>
      </c>
      <c r="E83">
        <v>5</v>
      </c>
      <c r="I83">
        <v>560</v>
      </c>
      <c r="J83">
        <v>154</v>
      </c>
      <c r="O83">
        <v>55296</v>
      </c>
      <c r="P83">
        <v>55296</v>
      </c>
      <c r="Q83">
        <v>315473</v>
      </c>
      <c r="R83">
        <v>9300</v>
      </c>
      <c r="S83">
        <v>4212.5937204684351</v>
      </c>
    </row>
    <row r="84" spans="3:19" x14ac:dyDescent="0.3">
      <c r="C84">
        <v>7</v>
      </c>
      <c r="D84">
        <v>100</v>
      </c>
      <c r="E84">
        <v>1</v>
      </c>
      <c r="I84">
        <v>168</v>
      </c>
      <c r="J84">
        <v>34</v>
      </c>
      <c r="O84">
        <v>16886</v>
      </c>
      <c r="P84">
        <v>16886</v>
      </c>
      <c r="Q84">
        <v>72220</v>
      </c>
    </row>
    <row r="85" spans="3:19" x14ac:dyDescent="0.3">
      <c r="C85">
        <v>7</v>
      </c>
      <c r="D85">
        <v>101</v>
      </c>
      <c r="E85">
        <v>11.4</v>
      </c>
      <c r="I85">
        <v>1609.6000000000001</v>
      </c>
      <c r="J85">
        <v>300.7</v>
      </c>
      <c r="K85">
        <v>123.39999999999999</v>
      </c>
      <c r="L85">
        <v>91</v>
      </c>
      <c r="O85">
        <v>905935</v>
      </c>
      <c r="P85">
        <v>905935</v>
      </c>
      <c r="Q85">
        <v>2019755</v>
      </c>
    </row>
    <row r="86" spans="3:19" x14ac:dyDescent="0.3">
      <c r="C86">
        <v>7</v>
      </c>
      <c r="D86" t="s">
        <v>3437</v>
      </c>
      <c r="E86">
        <v>34</v>
      </c>
      <c r="I86">
        <v>4365.3</v>
      </c>
      <c r="O86">
        <v>367690</v>
      </c>
      <c r="P86">
        <v>367690</v>
      </c>
      <c r="Q86">
        <v>1515431</v>
      </c>
      <c r="S86">
        <v>2083.3333333333335</v>
      </c>
    </row>
    <row r="87" spans="3:19" x14ac:dyDescent="0.3">
      <c r="C87">
        <v>7</v>
      </c>
      <c r="D87">
        <v>303</v>
      </c>
      <c r="E87">
        <v>15</v>
      </c>
      <c r="I87">
        <v>2030.8</v>
      </c>
      <c r="O87">
        <v>158806</v>
      </c>
      <c r="P87">
        <v>158806</v>
      </c>
      <c r="Q87">
        <v>704088</v>
      </c>
      <c r="S87">
        <v>2083.3333333333335</v>
      </c>
    </row>
    <row r="88" spans="3:19" x14ac:dyDescent="0.3">
      <c r="C88">
        <v>7</v>
      </c>
      <c r="D88">
        <v>304</v>
      </c>
      <c r="E88">
        <v>10</v>
      </c>
      <c r="I88">
        <v>1116</v>
      </c>
      <c r="O88">
        <v>130997</v>
      </c>
      <c r="P88">
        <v>130997</v>
      </c>
      <c r="Q88">
        <v>502680</v>
      </c>
    </row>
    <row r="89" spans="3:19" x14ac:dyDescent="0.3">
      <c r="C89">
        <v>7</v>
      </c>
      <c r="D89">
        <v>305</v>
      </c>
      <c r="E89">
        <v>2</v>
      </c>
      <c r="I89">
        <v>174.5</v>
      </c>
      <c r="O89">
        <v>35435</v>
      </c>
      <c r="P89">
        <v>35435</v>
      </c>
      <c r="Q89">
        <v>85278</v>
      </c>
    </row>
    <row r="90" spans="3:19" x14ac:dyDescent="0.3">
      <c r="C90">
        <v>7</v>
      </c>
      <c r="D90">
        <v>424</v>
      </c>
      <c r="E90">
        <v>3</v>
      </c>
      <c r="I90">
        <v>504</v>
      </c>
      <c r="O90">
        <v>20154</v>
      </c>
      <c r="P90">
        <v>20154</v>
      </c>
      <c r="Q90">
        <v>109639</v>
      </c>
    </row>
    <row r="91" spans="3:19" x14ac:dyDescent="0.3">
      <c r="C91">
        <v>7</v>
      </c>
      <c r="D91">
        <v>642</v>
      </c>
      <c r="E91">
        <v>4</v>
      </c>
      <c r="I91">
        <v>540</v>
      </c>
      <c r="O91">
        <v>22298</v>
      </c>
      <c r="P91">
        <v>22298</v>
      </c>
      <c r="Q91">
        <v>113746</v>
      </c>
    </row>
    <row r="92" spans="3:19" x14ac:dyDescent="0.3">
      <c r="C92">
        <v>7</v>
      </c>
      <c r="D92" t="s">
        <v>3438</v>
      </c>
      <c r="E92">
        <v>4</v>
      </c>
      <c r="I92">
        <v>504</v>
      </c>
      <c r="O92">
        <v>31436</v>
      </c>
      <c r="P92">
        <v>31436</v>
      </c>
      <c r="Q92">
        <v>132005</v>
      </c>
    </row>
    <row r="93" spans="3:19" x14ac:dyDescent="0.3">
      <c r="C93">
        <v>7</v>
      </c>
      <c r="D93">
        <v>30</v>
      </c>
      <c r="E93">
        <v>4</v>
      </c>
      <c r="I93">
        <v>504</v>
      </c>
      <c r="O93">
        <v>31436</v>
      </c>
      <c r="P93">
        <v>31436</v>
      </c>
      <c r="Q93">
        <v>132005</v>
      </c>
    </row>
    <row r="94" spans="3:19" x14ac:dyDescent="0.3">
      <c r="C94" t="s">
        <v>3445</v>
      </c>
      <c r="E94">
        <v>55.4</v>
      </c>
      <c r="I94">
        <v>7206.9000000000005</v>
      </c>
      <c r="J94">
        <v>488.7</v>
      </c>
      <c r="K94">
        <v>123.39999999999999</v>
      </c>
      <c r="L94">
        <v>91</v>
      </c>
      <c r="O94">
        <v>1377243</v>
      </c>
      <c r="P94">
        <v>1377243</v>
      </c>
      <c r="Q94">
        <v>4054884</v>
      </c>
      <c r="R94">
        <v>9300</v>
      </c>
      <c r="S94">
        <v>6295.9270538017681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12238804.280000033</v>
      </c>
      <c r="C3" s="344">
        <f t="shared" ref="C3:Z3" si="0">SUBTOTAL(9,C6:C1048576)</f>
        <v>6</v>
      </c>
      <c r="D3" s="344"/>
      <c r="E3" s="344">
        <f>SUBTOTAL(9,E6:E1048576)/4</f>
        <v>11561550.930000039</v>
      </c>
      <c r="F3" s="344"/>
      <c r="G3" s="344">
        <f t="shared" si="0"/>
        <v>6</v>
      </c>
      <c r="H3" s="344">
        <f>SUBTOTAL(9,H6:H1048576)/4</f>
        <v>11732894.630000046</v>
      </c>
      <c r="I3" s="347">
        <f>IF(B3&lt;&gt;0,H3/B3,"")</f>
        <v>0.95866347410860087</v>
      </c>
      <c r="J3" s="345">
        <f>IF(E3&lt;&gt;0,H3/E3,"")</f>
        <v>1.014820131056587</v>
      </c>
      <c r="K3" s="346">
        <f t="shared" si="0"/>
        <v>20577.259999999995</v>
      </c>
      <c r="L3" s="346"/>
      <c r="M3" s="344">
        <f t="shared" si="0"/>
        <v>2.8024563573022019</v>
      </c>
      <c r="N3" s="344">
        <f t="shared" si="0"/>
        <v>14685.159999999994</v>
      </c>
      <c r="O3" s="344"/>
      <c r="P3" s="344">
        <f t="shared" si="0"/>
        <v>2</v>
      </c>
      <c r="Q3" s="344">
        <f t="shared" si="0"/>
        <v>95371.859999999986</v>
      </c>
      <c r="R3" s="347">
        <f>IF(K3&lt;&gt;0,Q3/K3,"")</f>
        <v>4.634818241106931</v>
      </c>
      <c r="S3" s="347">
        <f>IF(N3&lt;&gt;0,Q3/N3,"")</f>
        <v>6.4944379223651652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3456</v>
      </c>
      <c r="B6" s="871">
        <v>12238804.280000033</v>
      </c>
      <c r="C6" s="872">
        <v>1</v>
      </c>
      <c r="D6" s="872">
        <v>1.0585780708920851</v>
      </c>
      <c r="E6" s="871">
        <v>11561550.930000039</v>
      </c>
      <c r="F6" s="872">
        <v>0.94466343815083931</v>
      </c>
      <c r="G6" s="872">
        <v>1</v>
      </c>
      <c r="H6" s="871">
        <v>11732894.630000044</v>
      </c>
      <c r="I6" s="872">
        <v>0.95866347410860075</v>
      </c>
      <c r="J6" s="872">
        <v>1.014820131056587</v>
      </c>
      <c r="K6" s="871">
        <v>10288.629999999997</v>
      </c>
      <c r="L6" s="872">
        <v>1</v>
      </c>
      <c r="M6" s="872">
        <v>1.4012281786511009</v>
      </c>
      <c r="N6" s="871">
        <v>7342.5799999999972</v>
      </c>
      <c r="O6" s="872">
        <v>0.71365964175988439</v>
      </c>
      <c r="P6" s="872">
        <v>1</v>
      </c>
      <c r="Q6" s="871">
        <v>47685.929999999993</v>
      </c>
      <c r="R6" s="872">
        <v>4.634818241106931</v>
      </c>
      <c r="S6" s="872">
        <v>6.4944379223651652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3457</v>
      </c>
      <c r="B7" s="874">
        <v>8457605.6200000327</v>
      </c>
      <c r="C7" s="875">
        <v>1</v>
      </c>
      <c r="D7" s="875">
        <v>0.9910579193978265</v>
      </c>
      <c r="E7" s="874">
        <v>8533916.590000039</v>
      </c>
      <c r="F7" s="875">
        <v>1.0090227628750565</v>
      </c>
      <c r="G7" s="875">
        <v>1</v>
      </c>
      <c r="H7" s="874">
        <v>8599607.9700000435</v>
      </c>
      <c r="I7" s="875">
        <v>1.0167898996926756</v>
      </c>
      <c r="J7" s="875">
        <v>1.0076976824541479</v>
      </c>
      <c r="K7" s="874">
        <v>10288.629999999997</v>
      </c>
      <c r="L7" s="875">
        <v>1</v>
      </c>
      <c r="M7" s="875">
        <v>1.4012281786511009</v>
      </c>
      <c r="N7" s="874">
        <v>7342.5799999999972</v>
      </c>
      <c r="O7" s="875">
        <v>0.71365964175988439</v>
      </c>
      <c r="P7" s="875">
        <v>1</v>
      </c>
      <c r="Q7" s="874">
        <v>47685.929999999993</v>
      </c>
      <c r="R7" s="875">
        <v>4.634818241106931</v>
      </c>
      <c r="S7" s="875">
        <v>6.4944379223651652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3458</v>
      </c>
      <c r="B8" s="877">
        <v>3781198.66</v>
      </c>
      <c r="C8" s="878">
        <v>1</v>
      </c>
      <c r="D8" s="878">
        <v>1.2488954197817694</v>
      </c>
      <c r="E8" s="877">
        <v>3027634.34</v>
      </c>
      <c r="F8" s="878">
        <v>0.8007075565820706</v>
      </c>
      <c r="G8" s="878">
        <v>1</v>
      </c>
      <c r="H8" s="877">
        <v>3133286.66</v>
      </c>
      <c r="I8" s="878">
        <v>0.82864904537969974</v>
      </c>
      <c r="J8" s="878">
        <v>1.0348959973812426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593</v>
      </c>
      <c r="B10" s="871">
        <v>12238804.280000035</v>
      </c>
      <c r="C10" s="872">
        <v>1</v>
      </c>
      <c r="D10" s="872">
        <v>1.0585780708920851</v>
      </c>
      <c r="E10" s="871">
        <v>11561550.930000041</v>
      </c>
      <c r="F10" s="872">
        <v>0.94466343815083931</v>
      </c>
      <c r="G10" s="872">
        <v>1</v>
      </c>
      <c r="H10" s="871">
        <v>11732894.630000044</v>
      </c>
      <c r="I10" s="872">
        <v>0.95866347410860064</v>
      </c>
      <c r="J10" s="873">
        <v>1.0148201310565867</v>
      </c>
    </row>
    <row r="11" spans="1:28" ht="14.4" customHeight="1" x14ac:dyDescent="0.3">
      <c r="A11" s="880" t="s">
        <v>3460</v>
      </c>
      <c r="B11" s="874">
        <v>114646.33</v>
      </c>
      <c r="C11" s="875">
        <v>1</v>
      </c>
      <c r="D11" s="875">
        <v>1.287172780717905</v>
      </c>
      <c r="E11" s="874">
        <v>89068.33</v>
      </c>
      <c r="F11" s="875">
        <v>0.77689647806432183</v>
      </c>
      <c r="G11" s="875">
        <v>1</v>
      </c>
      <c r="H11" s="874">
        <v>169129.60000000001</v>
      </c>
      <c r="I11" s="875">
        <v>1.4752290805994401</v>
      </c>
      <c r="J11" s="876">
        <v>1.8988747178710996</v>
      </c>
    </row>
    <row r="12" spans="1:28" ht="14.4" customHeight="1" thickBot="1" x14ac:dyDescent="0.35">
      <c r="A12" s="881" t="s">
        <v>3461</v>
      </c>
      <c r="B12" s="877">
        <v>12124157.950000035</v>
      </c>
      <c r="C12" s="878">
        <v>1</v>
      </c>
      <c r="D12" s="878">
        <v>1.0568033417631848</v>
      </c>
      <c r="E12" s="877">
        <v>11472482.600000041</v>
      </c>
      <c r="F12" s="878">
        <v>0.94624984657181965</v>
      </c>
      <c r="G12" s="878">
        <v>1</v>
      </c>
      <c r="H12" s="877">
        <v>11563765.030000044</v>
      </c>
      <c r="I12" s="878">
        <v>0.95377881727448222</v>
      </c>
      <c r="J12" s="879">
        <v>1.007956641398611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1475</v>
      </c>
    </row>
    <row r="15" spans="1:28" ht="14.4" customHeight="1" x14ac:dyDescent="0.3">
      <c r="A15" s="804" t="s">
        <v>3462</v>
      </c>
    </row>
    <row r="16" spans="1:28" ht="14.4" customHeight="1" x14ac:dyDescent="0.3">
      <c r="A16" s="804" t="s">
        <v>3463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3469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66643</v>
      </c>
      <c r="C3" s="404">
        <f t="shared" si="0"/>
        <v>64188</v>
      </c>
      <c r="D3" s="438">
        <f t="shared" si="0"/>
        <v>62418</v>
      </c>
      <c r="E3" s="346">
        <f t="shared" si="0"/>
        <v>12238804.279999999</v>
      </c>
      <c r="F3" s="344">
        <f t="shared" si="0"/>
        <v>11561550.93</v>
      </c>
      <c r="G3" s="405">
        <f t="shared" si="0"/>
        <v>11732894.629999997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1477</v>
      </c>
      <c r="B6" s="225">
        <v>4201</v>
      </c>
      <c r="C6" s="225">
        <v>4894</v>
      </c>
      <c r="D6" s="225">
        <v>6657</v>
      </c>
      <c r="E6" s="883">
        <v>788346.39999999909</v>
      </c>
      <c r="F6" s="883">
        <v>906809.97999999847</v>
      </c>
      <c r="G6" s="884">
        <v>1532454.8400000005</v>
      </c>
    </row>
    <row r="7" spans="1:7" ht="14.4" customHeight="1" x14ac:dyDescent="0.3">
      <c r="A7" s="857" t="s">
        <v>1478</v>
      </c>
      <c r="B7" s="849">
        <v>2893</v>
      </c>
      <c r="C7" s="849">
        <v>2750</v>
      </c>
      <c r="D7" s="849">
        <v>2591</v>
      </c>
      <c r="E7" s="885">
        <v>308930.87999999989</v>
      </c>
      <c r="F7" s="885">
        <v>255287.22999999998</v>
      </c>
      <c r="G7" s="886">
        <v>265994.23999999976</v>
      </c>
    </row>
    <row r="8" spans="1:7" ht="14.4" customHeight="1" x14ac:dyDescent="0.3">
      <c r="A8" s="857" t="s">
        <v>3460</v>
      </c>
      <c r="B8" s="849">
        <v>1118</v>
      </c>
      <c r="C8" s="849">
        <v>876</v>
      </c>
      <c r="D8" s="849">
        <v>1458</v>
      </c>
      <c r="E8" s="885">
        <v>114646.33</v>
      </c>
      <c r="F8" s="885">
        <v>89068.33</v>
      </c>
      <c r="G8" s="886">
        <v>169129.60000000001</v>
      </c>
    </row>
    <row r="9" spans="1:7" ht="14.4" customHeight="1" x14ac:dyDescent="0.3">
      <c r="A9" s="857" t="s">
        <v>1479</v>
      </c>
      <c r="B9" s="849">
        <v>1656</v>
      </c>
      <c r="C9" s="849">
        <v>1907</v>
      </c>
      <c r="D9" s="849">
        <v>1469</v>
      </c>
      <c r="E9" s="885">
        <v>281888.9499999999</v>
      </c>
      <c r="F9" s="885">
        <v>309744.91000000003</v>
      </c>
      <c r="G9" s="886">
        <v>247952.5799999999</v>
      </c>
    </row>
    <row r="10" spans="1:7" ht="14.4" customHeight="1" x14ac:dyDescent="0.3">
      <c r="A10" s="857" t="s">
        <v>3464</v>
      </c>
      <c r="B10" s="849">
        <v>63</v>
      </c>
      <c r="C10" s="849"/>
      <c r="D10" s="849"/>
      <c r="E10" s="885">
        <v>8713.33</v>
      </c>
      <c r="F10" s="885"/>
      <c r="G10" s="886"/>
    </row>
    <row r="11" spans="1:7" ht="14.4" customHeight="1" x14ac:dyDescent="0.3">
      <c r="A11" s="857" t="s">
        <v>1481</v>
      </c>
      <c r="B11" s="849">
        <v>4772</v>
      </c>
      <c r="C11" s="849">
        <v>4848</v>
      </c>
      <c r="D11" s="849">
        <v>5321</v>
      </c>
      <c r="E11" s="885">
        <v>882329.80999999901</v>
      </c>
      <c r="F11" s="885">
        <v>931910.18999999959</v>
      </c>
      <c r="G11" s="886">
        <v>904332.23999999906</v>
      </c>
    </row>
    <row r="12" spans="1:7" ht="14.4" customHeight="1" x14ac:dyDescent="0.3">
      <c r="A12" s="857" t="s">
        <v>1482</v>
      </c>
      <c r="B12" s="849">
        <v>143</v>
      </c>
      <c r="C12" s="849">
        <v>210</v>
      </c>
      <c r="D12" s="849">
        <v>250</v>
      </c>
      <c r="E12" s="885">
        <v>20868.64</v>
      </c>
      <c r="F12" s="885">
        <v>33101.610000000008</v>
      </c>
      <c r="G12" s="886">
        <v>38471.910000000011</v>
      </c>
    </row>
    <row r="13" spans="1:7" ht="14.4" customHeight="1" x14ac:dyDescent="0.3">
      <c r="A13" s="857" t="s">
        <v>3465</v>
      </c>
      <c r="B13" s="849">
        <v>221</v>
      </c>
      <c r="C13" s="849"/>
      <c r="D13" s="849"/>
      <c r="E13" s="885">
        <v>67007</v>
      </c>
      <c r="F13" s="885"/>
      <c r="G13" s="886"/>
    </row>
    <row r="14" spans="1:7" ht="14.4" customHeight="1" x14ac:dyDescent="0.3">
      <c r="A14" s="857" t="s">
        <v>1484</v>
      </c>
      <c r="B14" s="849">
        <v>1049</v>
      </c>
      <c r="C14" s="849">
        <v>1227</v>
      </c>
      <c r="D14" s="849">
        <v>1392</v>
      </c>
      <c r="E14" s="885">
        <v>205929.62999999995</v>
      </c>
      <c r="F14" s="885">
        <v>254121.93999999994</v>
      </c>
      <c r="G14" s="886">
        <v>322188.93000000017</v>
      </c>
    </row>
    <row r="15" spans="1:7" ht="14.4" customHeight="1" x14ac:dyDescent="0.3">
      <c r="A15" s="857" t="s">
        <v>1485</v>
      </c>
      <c r="B15" s="849">
        <v>3599</v>
      </c>
      <c r="C15" s="849">
        <v>1232</v>
      </c>
      <c r="D15" s="849">
        <v>1306</v>
      </c>
      <c r="E15" s="885">
        <v>629351.19999999984</v>
      </c>
      <c r="F15" s="885">
        <v>250850.21999999986</v>
      </c>
      <c r="G15" s="886">
        <v>274419.8899999999</v>
      </c>
    </row>
    <row r="16" spans="1:7" ht="14.4" customHeight="1" x14ac:dyDescent="0.3">
      <c r="A16" s="857" t="s">
        <v>1486</v>
      </c>
      <c r="B16" s="849">
        <v>2856</v>
      </c>
      <c r="C16" s="849">
        <v>3664</v>
      </c>
      <c r="D16" s="849">
        <v>3450</v>
      </c>
      <c r="E16" s="885">
        <v>467473.96</v>
      </c>
      <c r="F16" s="885">
        <v>609352.54999999993</v>
      </c>
      <c r="G16" s="886">
        <v>589793.11999999988</v>
      </c>
    </row>
    <row r="17" spans="1:7" ht="14.4" customHeight="1" x14ac:dyDescent="0.3">
      <c r="A17" s="857" t="s">
        <v>3466</v>
      </c>
      <c r="B17" s="849">
        <v>8801</v>
      </c>
      <c r="C17" s="849">
        <v>8849</v>
      </c>
      <c r="D17" s="849"/>
      <c r="E17" s="885">
        <v>1541228.33</v>
      </c>
      <c r="F17" s="885">
        <v>1556449.31</v>
      </c>
      <c r="G17" s="886"/>
    </row>
    <row r="18" spans="1:7" ht="14.4" customHeight="1" x14ac:dyDescent="0.3">
      <c r="A18" s="857" t="s">
        <v>3467</v>
      </c>
      <c r="B18" s="849">
        <v>2060</v>
      </c>
      <c r="C18" s="849"/>
      <c r="D18" s="849"/>
      <c r="E18" s="885">
        <v>396192.15000000031</v>
      </c>
      <c r="F18" s="885"/>
      <c r="G18" s="886"/>
    </row>
    <row r="19" spans="1:7" ht="14.4" customHeight="1" x14ac:dyDescent="0.3">
      <c r="A19" s="857" t="s">
        <v>3468</v>
      </c>
      <c r="B19" s="849"/>
      <c r="C19" s="849"/>
      <c r="D19" s="849">
        <v>2</v>
      </c>
      <c r="E19" s="885"/>
      <c r="F19" s="885"/>
      <c r="G19" s="886">
        <v>74</v>
      </c>
    </row>
    <row r="20" spans="1:7" ht="14.4" customHeight="1" x14ac:dyDescent="0.3">
      <c r="A20" s="857" t="s">
        <v>1488</v>
      </c>
      <c r="B20" s="849">
        <v>2920</v>
      </c>
      <c r="C20" s="849">
        <v>3384</v>
      </c>
      <c r="D20" s="849">
        <v>2318</v>
      </c>
      <c r="E20" s="885">
        <v>426673.91000000009</v>
      </c>
      <c r="F20" s="885">
        <v>478258.84999999992</v>
      </c>
      <c r="G20" s="886">
        <v>320947.95000000013</v>
      </c>
    </row>
    <row r="21" spans="1:7" ht="14.4" customHeight="1" x14ac:dyDescent="0.3">
      <c r="A21" s="857" t="s">
        <v>1489</v>
      </c>
      <c r="B21" s="849">
        <v>15351</v>
      </c>
      <c r="C21" s="849">
        <v>11536</v>
      </c>
      <c r="D21" s="849">
        <v>11940</v>
      </c>
      <c r="E21" s="885">
        <v>3824973</v>
      </c>
      <c r="F21" s="885">
        <v>2971060</v>
      </c>
      <c r="G21" s="886">
        <v>3049842.32</v>
      </c>
    </row>
    <row r="22" spans="1:7" ht="14.4" customHeight="1" x14ac:dyDescent="0.3">
      <c r="A22" s="857" t="s">
        <v>1490</v>
      </c>
      <c r="B22" s="849">
        <v>2925</v>
      </c>
      <c r="C22" s="849">
        <v>3584</v>
      </c>
      <c r="D22" s="849">
        <v>5920</v>
      </c>
      <c r="E22" s="885">
        <v>443878.24000000017</v>
      </c>
      <c r="F22" s="885">
        <v>546909.2000000003</v>
      </c>
      <c r="G22" s="886">
        <v>927815.31999999855</v>
      </c>
    </row>
    <row r="23" spans="1:7" ht="14.4" customHeight="1" x14ac:dyDescent="0.3">
      <c r="A23" s="857" t="s">
        <v>1491</v>
      </c>
      <c r="B23" s="849">
        <v>1133</v>
      </c>
      <c r="C23" s="849">
        <v>1106</v>
      </c>
      <c r="D23" s="849">
        <v>1368</v>
      </c>
      <c r="E23" s="885">
        <v>119392.96000000002</v>
      </c>
      <c r="F23" s="885">
        <v>118390.31000000003</v>
      </c>
      <c r="G23" s="886">
        <v>170553.95</v>
      </c>
    </row>
    <row r="24" spans="1:7" ht="14.4" customHeight="1" x14ac:dyDescent="0.3">
      <c r="A24" s="857" t="s">
        <v>1492</v>
      </c>
      <c r="B24" s="849"/>
      <c r="C24" s="849">
        <v>3453</v>
      </c>
      <c r="D24" s="849">
        <v>3255</v>
      </c>
      <c r="E24" s="885"/>
      <c r="F24" s="885">
        <v>572828.83999999985</v>
      </c>
      <c r="G24" s="886">
        <v>527488.24000000011</v>
      </c>
    </row>
    <row r="25" spans="1:7" ht="14.4" customHeight="1" x14ac:dyDescent="0.3">
      <c r="A25" s="857" t="s">
        <v>1493</v>
      </c>
      <c r="B25" s="849">
        <v>838</v>
      </c>
      <c r="C25" s="849">
        <v>871</v>
      </c>
      <c r="D25" s="849">
        <v>712</v>
      </c>
      <c r="E25" s="885">
        <v>87174.63</v>
      </c>
      <c r="F25" s="885">
        <v>93699.270000000033</v>
      </c>
      <c r="G25" s="886">
        <v>74288.960000000021</v>
      </c>
    </row>
    <row r="26" spans="1:7" ht="14.4" customHeight="1" x14ac:dyDescent="0.3">
      <c r="A26" s="857" t="s">
        <v>1494</v>
      </c>
      <c r="B26" s="849">
        <v>3633</v>
      </c>
      <c r="C26" s="849">
        <v>3969</v>
      </c>
      <c r="D26" s="849">
        <v>3647</v>
      </c>
      <c r="E26" s="885">
        <v>647327.14</v>
      </c>
      <c r="F26" s="885">
        <v>687856.13999999966</v>
      </c>
      <c r="G26" s="886">
        <v>669604.51999999944</v>
      </c>
    </row>
    <row r="27" spans="1:7" ht="14.4" customHeight="1" x14ac:dyDescent="0.3">
      <c r="A27" s="857" t="s">
        <v>1495</v>
      </c>
      <c r="B27" s="849">
        <v>667</v>
      </c>
      <c r="C27" s="849">
        <v>931</v>
      </c>
      <c r="D27" s="849">
        <v>1048</v>
      </c>
      <c r="E27" s="885">
        <v>98823.67</v>
      </c>
      <c r="F27" s="885">
        <v>134087</v>
      </c>
      <c r="G27" s="886">
        <v>157743.66999999998</v>
      </c>
    </row>
    <row r="28" spans="1:7" ht="14.4" customHeight="1" x14ac:dyDescent="0.3">
      <c r="A28" s="857" t="s">
        <v>1496</v>
      </c>
      <c r="B28" s="849">
        <v>2862</v>
      </c>
      <c r="C28" s="849">
        <v>2785</v>
      </c>
      <c r="D28" s="849">
        <v>2606</v>
      </c>
      <c r="E28" s="885">
        <v>465450.91000000009</v>
      </c>
      <c r="F28" s="885">
        <v>452904.56000000011</v>
      </c>
      <c r="G28" s="886">
        <v>446501.57000000024</v>
      </c>
    </row>
    <row r="29" spans="1:7" ht="14.4" customHeight="1" x14ac:dyDescent="0.3">
      <c r="A29" s="857" t="s">
        <v>1497</v>
      </c>
      <c r="B29" s="849">
        <v>1802</v>
      </c>
      <c r="C29" s="849">
        <v>1139</v>
      </c>
      <c r="D29" s="849">
        <v>1339</v>
      </c>
      <c r="E29" s="885">
        <v>253973.27999999988</v>
      </c>
      <c r="F29" s="885">
        <v>178031.94999999995</v>
      </c>
      <c r="G29" s="886">
        <v>197512.55999999985</v>
      </c>
    </row>
    <row r="30" spans="1:7" ht="14.4" customHeight="1" x14ac:dyDescent="0.3">
      <c r="A30" s="857" t="s">
        <v>1498</v>
      </c>
      <c r="B30" s="849">
        <v>606</v>
      </c>
      <c r="C30" s="849">
        <v>488</v>
      </c>
      <c r="D30" s="849">
        <v>496</v>
      </c>
      <c r="E30" s="885">
        <v>90228.260000000024</v>
      </c>
      <c r="F30" s="885">
        <v>65478.550000000039</v>
      </c>
      <c r="G30" s="886">
        <v>79253.290000000023</v>
      </c>
    </row>
    <row r="31" spans="1:7" ht="14.4" customHeight="1" x14ac:dyDescent="0.3">
      <c r="A31" s="857" t="s">
        <v>1499</v>
      </c>
      <c r="B31" s="849"/>
      <c r="C31" s="849"/>
      <c r="D31" s="849">
        <v>3343</v>
      </c>
      <c r="E31" s="885"/>
      <c r="F31" s="885"/>
      <c r="G31" s="886">
        <v>687209.92999999982</v>
      </c>
    </row>
    <row r="32" spans="1:7" ht="14.4" customHeight="1" thickBot="1" x14ac:dyDescent="0.35">
      <c r="A32" s="889" t="s">
        <v>1500</v>
      </c>
      <c r="B32" s="851">
        <v>474</v>
      </c>
      <c r="C32" s="851">
        <v>485</v>
      </c>
      <c r="D32" s="851">
        <v>530</v>
      </c>
      <c r="E32" s="887">
        <v>68001.67</v>
      </c>
      <c r="F32" s="887">
        <v>65349.990000000005</v>
      </c>
      <c r="G32" s="888">
        <v>79321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1475</v>
      </c>
    </row>
    <row r="35" spans="1:1" ht="14.4" customHeight="1" x14ac:dyDescent="0.3">
      <c r="A35" s="804" t="s">
        <v>3462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3806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66749.119999999995</v>
      </c>
      <c r="H3" s="208">
        <f t="shared" si="0"/>
        <v>12249092.91</v>
      </c>
      <c r="I3" s="78"/>
      <c r="J3" s="78"/>
      <c r="K3" s="208">
        <f t="shared" si="0"/>
        <v>64294.96</v>
      </c>
      <c r="L3" s="208">
        <f t="shared" si="0"/>
        <v>11568893.509999998</v>
      </c>
      <c r="M3" s="78"/>
      <c r="N3" s="78"/>
      <c r="O3" s="208">
        <f t="shared" si="0"/>
        <v>62609</v>
      </c>
      <c r="P3" s="208">
        <f t="shared" si="0"/>
        <v>11780580.559999999</v>
      </c>
      <c r="Q3" s="79">
        <f>IF(L3=0,0,P3/L3)</f>
        <v>1.0182979512964676</v>
      </c>
      <c r="R3" s="209">
        <f>IF(O3=0,0,P3/O3)</f>
        <v>188.16113593892248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3470</v>
      </c>
      <c r="B6" s="825" t="s">
        <v>3471</v>
      </c>
      <c r="C6" s="825" t="s">
        <v>593</v>
      </c>
      <c r="D6" s="825" t="s">
        <v>3472</v>
      </c>
      <c r="E6" s="825" t="s">
        <v>3473</v>
      </c>
      <c r="F6" s="825" t="s">
        <v>3474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3470</v>
      </c>
      <c r="B7" s="832" t="s">
        <v>3471</v>
      </c>
      <c r="C7" s="832" t="s">
        <v>593</v>
      </c>
      <c r="D7" s="832" t="s">
        <v>3472</v>
      </c>
      <c r="E7" s="832" t="s">
        <v>3475</v>
      </c>
      <c r="F7" s="832" t="s">
        <v>658</v>
      </c>
      <c r="G7" s="849">
        <v>0.5</v>
      </c>
      <c r="H7" s="849">
        <v>40.949999999999996</v>
      </c>
      <c r="I7" s="832">
        <v>0.98060344827586199</v>
      </c>
      <c r="J7" s="832">
        <v>81.899999999999991</v>
      </c>
      <c r="K7" s="849">
        <v>0.51</v>
      </c>
      <c r="L7" s="849">
        <v>41.76</v>
      </c>
      <c r="M7" s="832">
        <v>1</v>
      </c>
      <c r="N7" s="832">
        <v>81.882352941176464</v>
      </c>
      <c r="O7" s="849">
        <v>0.1</v>
      </c>
      <c r="P7" s="849">
        <v>8.19</v>
      </c>
      <c r="Q7" s="837">
        <v>0.1961206896551724</v>
      </c>
      <c r="R7" s="850">
        <v>81.899999999999991</v>
      </c>
    </row>
    <row r="8" spans="1:18" ht="14.4" customHeight="1" x14ac:dyDescent="0.3">
      <c r="A8" s="831" t="s">
        <v>3470</v>
      </c>
      <c r="B8" s="832" t="s">
        <v>3471</v>
      </c>
      <c r="C8" s="832" t="s">
        <v>593</v>
      </c>
      <c r="D8" s="832" t="s">
        <v>3472</v>
      </c>
      <c r="E8" s="832" t="s">
        <v>3476</v>
      </c>
      <c r="F8" s="832" t="s">
        <v>3477</v>
      </c>
      <c r="G8" s="849">
        <v>0.2</v>
      </c>
      <c r="H8" s="849">
        <v>16.39</v>
      </c>
      <c r="I8" s="832">
        <v>1</v>
      </c>
      <c r="J8" s="832">
        <v>81.95</v>
      </c>
      <c r="K8" s="849">
        <v>0.2</v>
      </c>
      <c r="L8" s="849">
        <v>16.39</v>
      </c>
      <c r="M8" s="832">
        <v>1</v>
      </c>
      <c r="N8" s="832">
        <v>81.95</v>
      </c>
      <c r="O8" s="849"/>
      <c r="P8" s="849"/>
      <c r="Q8" s="837"/>
      <c r="R8" s="850"/>
    </row>
    <row r="9" spans="1:18" ht="14.4" customHeight="1" x14ac:dyDescent="0.3">
      <c r="A9" s="831" t="s">
        <v>3470</v>
      </c>
      <c r="B9" s="832" t="s">
        <v>3471</v>
      </c>
      <c r="C9" s="832" t="s">
        <v>593</v>
      </c>
      <c r="D9" s="832" t="s">
        <v>3472</v>
      </c>
      <c r="E9" s="832" t="s">
        <v>3478</v>
      </c>
      <c r="F9" s="832" t="s">
        <v>2711</v>
      </c>
      <c r="G9" s="849">
        <v>0.8</v>
      </c>
      <c r="H9" s="849">
        <v>43.28</v>
      </c>
      <c r="I9" s="832">
        <v>0.40000000000000008</v>
      </c>
      <c r="J9" s="832">
        <v>54.1</v>
      </c>
      <c r="K9" s="849">
        <v>1.9999999999999998</v>
      </c>
      <c r="L9" s="849">
        <v>108.19999999999999</v>
      </c>
      <c r="M9" s="832">
        <v>1</v>
      </c>
      <c r="N9" s="832">
        <v>54.1</v>
      </c>
      <c r="O9" s="849">
        <v>0.2</v>
      </c>
      <c r="P9" s="849">
        <v>10.82</v>
      </c>
      <c r="Q9" s="837">
        <v>0.10000000000000002</v>
      </c>
      <c r="R9" s="850">
        <v>54.1</v>
      </c>
    </row>
    <row r="10" spans="1:18" ht="14.4" customHeight="1" x14ac:dyDescent="0.3">
      <c r="A10" s="831" t="s">
        <v>3470</v>
      </c>
      <c r="B10" s="832" t="s">
        <v>3471</v>
      </c>
      <c r="C10" s="832" t="s">
        <v>593</v>
      </c>
      <c r="D10" s="832" t="s">
        <v>3472</v>
      </c>
      <c r="E10" s="832" t="s">
        <v>3479</v>
      </c>
      <c r="F10" s="832" t="s">
        <v>2076</v>
      </c>
      <c r="G10" s="849"/>
      <c r="H10" s="849"/>
      <c r="I10" s="832"/>
      <c r="J10" s="832"/>
      <c r="K10" s="849">
        <v>0.41000000000000003</v>
      </c>
      <c r="L10" s="849">
        <v>43.84</v>
      </c>
      <c r="M10" s="832">
        <v>1</v>
      </c>
      <c r="N10" s="832">
        <v>106.92682926829268</v>
      </c>
      <c r="O10" s="849"/>
      <c r="P10" s="849"/>
      <c r="Q10" s="837"/>
      <c r="R10" s="850"/>
    </row>
    <row r="11" spans="1:18" ht="14.4" customHeight="1" x14ac:dyDescent="0.3">
      <c r="A11" s="831" t="s">
        <v>3470</v>
      </c>
      <c r="B11" s="832" t="s">
        <v>3471</v>
      </c>
      <c r="C11" s="832" t="s">
        <v>593</v>
      </c>
      <c r="D11" s="832" t="s">
        <v>3472</v>
      </c>
      <c r="E11" s="832" t="s">
        <v>3480</v>
      </c>
      <c r="F11" s="832" t="s">
        <v>3481</v>
      </c>
      <c r="G11" s="849">
        <v>0.2</v>
      </c>
      <c r="H11" s="849">
        <v>30.2</v>
      </c>
      <c r="I11" s="832">
        <v>1.3683733574988672</v>
      </c>
      <c r="J11" s="832">
        <v>151</v>
      </c>
      <c r="K11" s="849">
        <v>0.2</v>
      </c>
      <c r="L11" s="849">
        <v>22.07</v>
      </c>
      <c r="M11" s="832">
        <v>1</v>
      </c>
      <c r="N11" s="832">
        <v>110.35</v>
      </c>
      <c r="O11" s="849">
        <v>0.4</v>
      </c>
      <c r="P11" s="849">
        <v>27.88</v>
      </c>
      <c r="Q11" s="837">
        <v>1.2632532850022655</v>
      </c>
      <c r="R11" s="850">
        <v>69.699999999999989</v>
      </c>
    </row>
    <row r="12" spans="1:18" ht="14.4" customHeight="1" x14ac:dyDescent="0.3">
      <c r="A12" s="831" t="s">
        <v>3470</v>
      </c>
      <c r="B12" s="832" t="s">
        <v>3471</v>
      </c>
      <c r="C12" s="832" t="s">
        <v>593</v>
      </c>
      <c r="D12" s="832" t="s">
        <v>3472</v>
      </c>
      <c r="E12" s="832" t="s">
        <v>3482</v>
      </c>
      <c r="F12" s="832" t="s">
        <v>691</v>
      </c>
      <c r="G12" s="849">
        <v>0.02</v>
      </c>
      <c r="H12" s="849">
        <v>14.14</v>
      </c>
      <c r="I12" s="832">
        <v>0.10522399166542638</v>
      </c>
      <c r="J12" s="832">
        <v>707</v>
      </c>
      <c r="K12" s="849">
        <v>0.19</v>
      </c>
      <c r="L12" s="849">
        <v>134.38000000000002</v>
      </c>
      <c r="M12" s="832">
        <v>1</v>
      </c>
      <c r="N12" s="832">
        <v>707.26315789473699</v>
      </c>
      <c r="O12" s="849">
        <v>0.62000000000000011</v>
      </c>
      <c r="P12" s="849">
        <v>459.61000000000007</v>
      </c>
      <c r="Q12" s="837">
        <v>3.4202262241404968</v>
      </c>
      <c r="R12" s="850">
        <v>741.30645161290317</v>
      </c>
    </row>
    <row r="13" spans="1:18" ht="14.4" customHeight="1" x14ac:dyDescent="0.3">
      <c r="A13" s="831" t="s">
        <v>3470</v>
      </c>
      <c r="B13" s="832" t="s">
        <v>3471</v>
      </c>
      <c r="C13" s="832" t="s">
        <v>593</v>
      </c>
      <c r="D13" s="832" t="s">
        <v>3472</v>
      </c>
      <c r="E13" s="832" t="s">
        <v>3483</v>
      </c>
      <c r="F13" s="832" t="s">
        <v>3484</v>
      </c>
      <c r="G13" s="849">
        <v>0.2</v>
      </c>
      <c r="H13" s="849">
        <v>39.409999999999997</v>
      </c>
      <c r="I13" s="832">
        <v>0.95934761441090555</v>
      </c>
      <c r="J13" s="832">
        <v>197.04999999999998</v>
      </c>
      <c r="K13" s="849">
        <v>0.2</v>
      </c>
      <c r="L13" s="849">
        <v>41.08</v>
      </c>
      <c r="M13" s="832">
        <v>1</v>
      </c>
      <c r="N13" s="832">
        <v>205.39999999999998</v>
      </c>
      <c r="O13" s="849"/>
      <c r="P13" s="849"/>
      <c r="Q13" s="837"/>
      <c r="R13" s="850"/>
    </row>
    <row r="14" spans="1:18" ht="14.4" customHeight="1" x14ac:dyDescent="0.3">
      <c r="A14" s="831" t="s">
        <v>3470</v>
      </c>
      <c r="B14" s="832" t="s">
        <v>3471</v>
      </c>
      <c r="C14" s="832" t="s">
        <v>593</v>
      </c>
      <c r="D14" s="832" t="s">
        <v>3472</v>
      </c>
      <c r="E14" s="832" t="s">
        <v>3485</v>
      </c>
      <c r="F14" s="832" t="s">
        <v>3486</v>
      </c>
      <c r="G14" s="849">
        <v>0.79999999999999993</v>
      </c>
      <c r="H14" s="849">
        <v>49.13</v>
      </c>
      <c r="I14" s="832">
        <v>2.0004071661237788</v>
      </c>
      <c r="J14" s="832">
        <v>61.412500000000009</v>
      </c>
      <c r="K14" s="849">
        <v>0.4</v>
      </c>
      <c r="L14" s="849">
        <v>24.56</v>
      </c>
      <c r="M14" s="832">
        <v>1</v>
      </c>
      <c r="N14" s="832">
        <v>61.399999999999991</v>
      </c>
      <c r="O14" s="849">
        <v>0.4</v>
      </c>
      <c r="P14" s="849">
        <v>23.490000000000002</v>
      </c>
      <c r="Q14" s="837">
        <v>0.95643322475570047</v>
      </c>
      <c r="R14" s="850">
        <v>58.725000000000001</v>
      </c>
    </row>
    <row r="15" spans="1:18" ht="14.4" customHeight="1" x14ac:dyDescent="0.3">
      <c r="A15" s="831" t="s">
        <v>3470</v>
      </c>
      <c r="B15" s="832" t="s">
        <v>3471</v>
      </c>
      <c r="C15" s="832" t="s">
        <v>593</v>
      </c>
      <c r="D15" s="832" t="s">
        <v>3472</v>
      </c>
      <c r="E15" s="832" t="s">
        <v>3487</v>
      </c>
      <c r="F15" s="832" t="s">
        <v>930</v>
      </c>
      <c r="G15" s="849"/>
      <c r="H15" s="849"/>
      <c r="I15" s="832"/>
      <c r="J15" s="832"/>
      <c r="K15" s="849"/>
      <c r="L15" s="849"/>
      <c r="M15" s="832"/>
      <c r="N15" s="832"/>
      <c r="O15" s="849">
        <v>38</v>
      </c>
      <c r="P15" s="849">
        <v>509.54000000000008</v>
      </c>
      <c r="Q15" s="837"/>
      <c r="R15" s="850">
        <v>13.408947368421055</v>
      </c>
    </row>
    <row r="16" spans="1:18" ht="14.4" customHeight="1" x14ac:dyDescent="0.3">
      <c r="A16" s="831" t="s">
        <v>3470</v>
      </c>
      <c r="B16" s="832" t="s">
        <v>3471</v>
      </c>
      <c r="C16" s="832" t="s">
        <v>593</v>
      </c>
      <c r="D16" s="832" t="s">
        <v>3472</v>
      </c>
      <c r="E16" s="832" t="s">
        <v>3488</v>
      </c>
      <c r="F16" s="832" t="s">
        <v>702</v>
      </c>
      <c r="G16" s="849">
        <v>0.75</v>
      </c>
      <c r="H16" s="849">
        <v>79.3</v>
      </c>
      <c r="I16" s="832"/>
      <c r="J16" s="832">
        <v>105.73333333333333</v>
      </c>
      <c r="K16" s="849"/>
      <c r="L16" s="849"/>
      <c r="M16" s="832"/>
      <c r="N16" s="832"/>
      <c r="O16" s="849">
        <v>0.25</v>
      </c>
      <c r="P16" s="849">
        <v>34.04</v>
      </c>
      <c r="Q16" s="837"/>
      <c r="R16" s="850">
        <v>136.16</v>
      </c>
    </row>
    <row r="17" spans="1:18" ht="14.4" customHeight="1" x14ac:dyDescent="0.3">
      <c r="A17" s="831" t="s">
        <v>3470</v>
      </c>
      <c r="B17" s="832" t="s">
        <v>3471</v>
      </c>
      <c r="C17" s="832" t="s">
        <v>593</v>
      </c>
      <c r="D17" s="832" t="s">
        <v>3472</v>
      </c>
      <c r="E17" s="832" t="s">
        <v>3489</v>
      </c>
      <c r="F17" s="832" t="s">
        <v>3486</v>
      </c>
      <c r="G17" s="849">
        <v>0.2</v>
      </c>
      <c r="H17" s="849">
        <v>15.37</v>
      </c>
      <c r="I17" s="832"/>
      <c r="J17" s="832">
        <v>76.849999999999994</v>
      </c>
      <c r="K17" s="849"/>
      <c r="L17" s="849"/>
      <c r="M17" s="832"/>
      <c r="N17" s="832"/>
      <c r="O17" s="849">
        <v>0.60000000000000009</v>
      </c>
      <c r="P17" s="849">
        <v>35.630000000000003</v>
      </c>
      <c r="Q17" s="837"/>
      <c r="R17" s="850">
        <v>59.383333333333326</v>
      </c>
    </row>
    <row r="18" spans="1:18" ht="14.4" customHeight="1" x14ac:dyDescent="0.3">
      <c r="A18" s="831" t="s">
        <v>3470</v>
      </c>
      <c r="B18" s="832" t="s">
        <v>3471</v>
      </c>
      <c r="C18" s="832" t="s">
        <v>593</v>
      </c>
      <c r="D18" s="832" t="s">
        <v>3472</v>
      </c>
      <c r="E18" s="832" t="s">
        <v>3490</v>
      </c>
      <c r="F18" s="832" t="s">
        <v>3491</v>
      </c>
      <c r="G18" s="849"/>
      <c r="H18" s="849"/>
      <c r="I18" s="832"/>
      <c r="J18" s="832"/>
      <c r="K18" s="849"/>
      <c r="L18" s="849"/>
      <c r="M18" s="832"/>
      <c r="N18" s="832"/>
      <c r="O18" s="849">
        <v>0.6</v>
      </c>
      <c r="P18" s="849">
        <v>260.82</v>
      </c>
      <c r="Q18" s="837"/>
      <c r="R18" s="850">
        <v>434.7</v>
      </c>
    </row>
    <row r="19" spans="1:18" ht="14.4" customHeight="1" x14ac:dyDescent="0.3">
      <c r="A19" s="831" t="s">
        <v>3470</v>
      </c>
      <c r="B19" s="832" t="s">
        <v>3471</v>
      </c>
      <c r="C19" s="832" t="s">
        <v>593</v>
      </c>
      <c r="D19" s="832" t="s">
        <v>3472</v>
      </c>
      <c r="E19" s="832" t="s">
        <v>3492</v>
      </c>
      <c r="F19" s="832" t="s">
        <v>3493</v>
      </c>
      <c r="G19" s="849">
        <v>3.9000000000000012</v>
      </c>
      <c r="H19" s="849">
        <v>1059.6300000000001</v>
      </c>
      <c r="I19" s="832">
        <v>0.81233182309514518</v>
      </c>
      <c r="J19" s="832">
        <v>271.69999999999993</v>
      </c>
      <c r="K19" s="849">
        <v>4.8000000000000016</v>
      </c>
      <c r="L19" s="849">
        <v>1304.4299999999998</v>
      </c>
      <c r="M19" s="832">
        <v>1</v>
      </c>
      <c r="N19" s="832">
        <v>271.75624999999985</v>
      </c>
      <c r="O19" s="849">
        <v>5.1000000000000014</v>
      </c>
      <c r="P19" s="849">
        <v>1259.5999999999999</v>
      </c>
      <c r="Q19" s="837">
        <v>0.9656324984859288</v>
      </c>
      <c r="R19" s="850">
        <v>246.98039215686265</v>
      </c>
    </row>
    <row r="20" spans="1:18" ht="14.4" customHeight="1" x14ac:dyDescent="0.3">
      <c r="A20" s="831" t="s">
        <v>3470</v>
      </c>
      <c r="B20" s="832" t="s">
        <v>3471</v>
      </c>
      <c r="C20" s="832" t="s">
        <v>593</v>
      </c>
      <c r="D20" s="832" t="s">
        <v>3472</v>
      </c>
      <c r="E20" s="832" t="s">
        <v>3494</v>
      </c>
      <c r="F20" s="832" t="s">
        <v>3495</v>
      </c>
      <c r="G20" s="849">
        <v>0.2</v>
      </c>
      <c r="H20" s="849">
        <v>27.17</v>
      </c>
      <c r="I20" s="832"/>
      <c r="J20" s="832">
        <v>135.85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3470</v>
      </c>
      <c r="B21" s="832" t="s">
        <v>3471</v>
      </c>
      <c r="C21" s="832" t="s">
        <v>593</v>
      </c>
      <c r="D21" s="832" t="s">
        <v>3472</v>
      </c>
      <c r="E21" s="832" t="s">
        <v>3496</v>
      </c>
      <c r="F21" s="832" t="s">
        <v>3497</v>
      </c>
      <c r="G21" s="849">
        <v>1</v>
      </c>
      <c r="H21" s="849">
        <v>68.12</v>
      </c>
      <c r="I21" s="832">
        <v>1.0158067402326276</v>
      </c>
      <c r="J21" s="832">
        <v>68.12</v>
      </c>
      <c r="K21" s="849">
        <v>1</v>
      </c>
      <c r="L21" s="849">
        <v>67.06</v>
      </c>
      <c r="M21" s="832">
        <v>1</v>
      </c>
      <c r="N21" s="832">
        <v>67.06</v>
      </c>
      <c r="O21" s="849"/>
      <c r="P21" s="849"/>
      <c r="Q21" s="837"/>
      <c r="R21" s="850"/>
    </row>
    <row r="22" spans="1:18" ht="14.4" customHeight="1" x14ac:dyDescent="0.3">
      <c r="A22" s="831" t="s">
        <v>3470</v>
      </c>
      <c r="B22" s="832" t="s">
        <v>3471</v>
      </c>
      <c r="C22" s="832" t="s">
        <v>593</v>
      </c>
      <c r="D22" s="832" t="s">
        <v>3472</v>
      </c>
      <c r="E22" s="832" t="s">
        <v>3498</v>
      </c>
      <c r="F22" s="832" t="s">
        <v>3497</v>
      </c>
      <c r="G22" s="849"/>
      <c r="H22" s="849"/>
      <c r="I22" s="832"/>
      <c r="J22" s="832"/>
      <c r="K22" s="849">
        <v>6</v>
      </c>
      <c r="L22" s="849">
        <v>201.18</v>
      </c>
      <c r="M22" s="832">
        <v>1</v>
      </c>
      <c r="N22" s="832">
        <v>33.53</v>
      </c>
      <c r="O22" s="849"/>
      <c r="P22" s="849"/>
      <c r="Q22" s="837"/>
      <c r="R22" s="850"/>
    </row>
    <row r="23" spans="1:18" ht="14.4" customHeight="1" x14ac:dyDescent="0.3">
      <c r="A23" s="831" t="s">
        <v>3470</v>
      </c>
      <c r="B23" s="832" t="s">
        <v>3471</v>
      </c>
      <c r="C23" s="832" t="s">
        <v>593</v>
      </c>
      <c r="D23" s="832" t="s">
        <v>3472</v>
      </c>
      <c r="E23" s="832" t="s">
        <v>3499</v>
      </c>
      <c r="F23" s="832" t="s">
        <v>691</v>
      </c>
      <c r="G23" s="849">
        <v>32.29999999999999</v>
      </c>
      <c r="H23" s="849">
        <v>2284.7900000000004</v>
      </c>
      <c r="I23" s="832">
        <v>0.89356418218651978</v>
      </c>
      <c r="J23" s="832">
        <v>70.736532507739966</v>
      </c>
      <c r="K23" s="849">
        <v>36.150000000000006</v>
      </c>
      <c r="L23" s="849">
        <v>2556.9400000000005</v>
      </c>
      <c r="M23" s="832">
        <v>1</v>
      </c>
      <c r="N23" s="832">
        <v>70.731396957123096</v>
      </c>
      <c r="O23" s="849">
        <v>38.099999999999987</v>
      </c>
      <c r="P23" s="849">
        <v>3106.2000000000021</v>
      </c>
      <c r="Q23" s="837">
        <v>1.2148114543164883</v>
      </c>
      <c r="R23" s="850">
        <v>81.527559055118189</v>
      </c>
    </row>
    <row r="24" spans="1:18" ht="14.4" customHeight="1" x14ac:dyDescent="0.3">
      <c r="A24" s="831" t="s">
        <v>3470</v>
      </c>
      <c r="B24" s="832" t="s">
        <v>3471</v>
      </c>
      <c r="C24" s="832" t="s">
        <v>593</v>
      </c>
      <c r="D24" s="832" t="s">
        <v>3472</v>
      </c>
      <c r="E24" s="832" t="s">
        <v>3500</v>
      </c>
      <c r="F24" s="832" t="s">
        <v>958</v>
      </c>
      <c r="G24" s="849"/>
      <c r="H24" s="849"/>
      <c r="I24" s="832"/>
      <c r="J24" s="832"/>
      <c r="K24" s="849">
        <v>0</v>
      </c>
      <c r="L24" s="849">
        <v>0</v>
      </c>
      <c r="M24" s="832"/>
      <c r="N24" s="832"/>
      <c r="O24" s="849">
        <v>0.60000000000000009</v>
      </c>
      <c r="P24" s="849">
        <v>35.97</v>
      </c>
      <c r="Q24" s="837"/>
      <c r="R24" s="850">
        <v>59.949999999999989</v>
      </c>
    </row>
    <row r="25" spans="1:18" ht="14.4" customHeight="1" x14ac:dyDescent="0.3">
      <c r="A25" s="831" t="s">
        <v>3470</v>
      </c>
      <c r="B25" s="832" t="s">
        <v>3471</v>
      </c>
      <c r="C25" s="832" t="s">
        <v>593</v>
      </c>
      <c r="D25" s="832" t="s">
        <v>3472</v>
      </c>
      <c r="E25" s="832" t="s">
        <v>3501</v>
      </c>
      <c r="F25" s="832" t="s">
        <v>930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85.85</v>
      </c>
      <c r="Q25" s="837"/>
      <c r="R25" s="850">
        <v>85.85</v>
      </c>
    </row>
    <row r="26" spans="1:18" ht="14.4" customHeight="1" x14ac:dyDescent="0.3">
      <c r="A26" s="831" t="s">
        <v>3470</v>
      </c>
      <c r="B26" s="832" t="s">
        <v>3471</v>
      </c>
      <c r="C26" s="832" t="s">
        <v>593</v>
      </c>
      <c r="D26" s="832" t="s">
        <v>3472</v>
      </c>
      <c r="E26" s="832" t="s">
        <v>3502</v>
      </c>
      <c r="F26" s="832" t="s">
        <v>3503</v>
      </c>
      <c r="G26" s="849"/>
      <c r="H26" s="849"/>
      <c r="I26" s="832"/>
      <c r="J26" s="832"/>
      <c r="K26" s="849"/>
      <c r="L26" s="849"/>
      <c r="M26" s="832"/>
      <c r="N26" s="832"/>
      <c r="O26" s="849">
        <v>0.02</v>
      </c>
      <c r="P26" s="849">
        <v>2.4300000000000002</v>
      </c>
      <c r="Q26" s="837"/>
      <c r="R26" s="850">
        <v>121.5</v>
      </c>
    </row>
    <row r="27" spans="1:18" ht="14.4" customHeight="1" x14ac:dyDescent="0.3">
      <c r="A27" s="831" t="s">
        <v>3470</v>
      </c>
      <c r="B27" s="832" t="s">
        <v>3471</v>
      </c>
      <c r="C27" s="832" t="s">
        <v>593</v>
      </c>
      <c r="D27" s="832" t="s">
        <v>3472</v>
      </c>
      <c r="E27" s="832" t="s">
        <v>3504</v>
      </c>
      <c r="F27" s="832" t="s">
        <v>3503</v>
      </c>
      <c r="G27" s="849"/>
      <c r="H27" s="849"/>
      <c r="I27" s="832"/>
      <c r="J27" s="832"/>
      <c r="K27" s="849">
        <v>0.03</v>
      </c>
      <c r="L27" s="849">
        <v>6.02</v>
      </c>
      <c r="M27" s="832">
        <v>1</v>
      </c>
      <c r="N27" s="832">
        <v>200.66666666666666</v>
      </c>
      <c r="O27" s="849">
        <v>0.21</v>
      </c>
      <c r="P27" s="849">
        <v>42.14</v>
      </c>
      <c r="Q27" s="837">
        <v>7.0000000000000009</v>
      </c>
      <c r="R27" s="850">
        <v>200.66666666666669</v>
      </c>
    </row>
    <row r="28" spans="1:18" ht="14.4" customHeight="1" x14ac:dyDescent="0.3">
      <c r="A28" s="831" t="s">
        <v>3470</v>
      </c>
      <c r="B28" s="832" t="s">
        <v>3471</v>
      </c>
      <c r="C28" s="832" t="s">
        <v>593</v>
      </c>
      <c r="D28" s="832" t="s">
        <v>3472</v>
      </c>
      <c r="E28" s="832" t="s">
        <v>3505</v>
      </c>
      <c r="F28" s="832" t="s">
        <v>3503</v>
      </c>
      <c r="G28" s="849">
        <v>0.05</v>
      </c>
      <c r="H28" s="849">
        <v>12.17</v>
      </c>
      <c r="I28" s="832"/>
      <c r="J28" s="832">
        <v>243.39999999999998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3470</v>
      </c>
      <c r="B29" s="832" t="s">
        <v>3471</v>
      </c>
      <c r="C29" s="832" t="s">
        <v>593</v>
      </c>
      <c r="D29" s="832" t="s">
        <v>3472</v>
      </c>
      <c r="E29" s="832" t="s">
        <v>3506</v>
      </c>
      <c r="F29" s="832" t="s">
        <v>3503</v>
      </c>
      <c r="G29" s="849"/>
      <c r="H29" s="849"/>
      <c r="I29" s="832"/>
      <c r="J29" s="832"/>
      <c r="K29" s="849"/>
      <c r="L29" s="849"/>
      <c r="M29" s="832"/>
      <c r="N29" s="832"/>
      <c r="O29" s="849">
        <v>0.4</v>
      </c>
      <c r="P29" s="849">
        <v>93.179999999999993</v>
      </c>
      <c r="Q29" s="837"/>
      <c r="R29" s="850">
        <v>232.94999999999996</v>
      </c>
    </row>
    <row r="30" spans="1:18" ht="14.4" customHeight="1" x14ac:dyDescent="0.3">
      <c r="A30" s="831" t="s">
        <v>3470</v>
      </c>
      <c r="B30" s="832" t="s">
        <v>3471</v>
      </c>
      <c r="C30" s="832" t="s">
        <v>593</v>
      </c>
      <c r="D30" s="832" t="s">
        <v>3472</v>
      </c>
      <c r="E30" s="832" t="s">
        <v>3507</v>
      </c>
      <c r="F30" s="832" t="s">
        <v>3508</v>
      </c>
      <c r="G30" s="849"/>
      <c r="H30" s="849"/>
      <c r="I30" s="832"/>
      <c r="J30" s="832"/>
      <c r="K30" s="849">
        <v>1</v>
      </c>
      <c r="L30" s="849">
        <v>12.18</v>
      </c>
      <c r="M30" s="832">
        <v>1</v>
      </c>
      <c r="N30" s="832">
        <v>12.18</v>
      </c>
      <c r="O30" s="849">
        <v>1</v>
      </c>
      <c r="P30" s="849">
        <v>12.18</v>
      </c>
      <c r="Q30" s="837">
        <v>1</v>
      </c>
      <c r="R30" s="850">
        <v>12.18</v>
      </c>
    </row>
    <row r="31" spans="1:18" ht="14.4" customHeight="1" x14ac:dyDescent="0.3">
      <c r="A31" s="831" t="s">
        <v>3470</v>
      </c>
      <c r="B31" s="832" t="s">
        <v>3471</v>
      </c>
      <c r="C31" s="832" t="s">
        <v>593</v>
      </c>
      <c r="D31" s="832" t="s">
        <v>3472</v>
      </c>
      <c r="E31" s="832" t="s">
        <v>3509</v>
      </c>
      <c r="F31" s="832" t="s">
        <v>3508</v>
      </c>
      <c r="G31" s="849">
        <v>15</v>
      </c>
      <c r="H31" s="849">
        <v>36.6</v>
      </c>
      <c r="I31" s="832">
        <v>0.88235294117647067</v>
      </c>
      <c r="J31" s="832">
        <v>2.44</v>
      </c>
      <c r="K31" s="849">
        <v>17</v>
      </c>
      <c r="L31" s="849">
        <v>41.48</v>
      </c>
      <c r="M31" s="832">
        <v>1</v>
      </c>
      <c r="N31" s="832">
        <v>2.44</v>
      </c>
      <c r="O31" s="849">
        <v>27</v>
      </c>
      <c r="P31" s="849">
        <v>65.88</v>
      </c>
      <c r="Q31" s="837">
        <v>1.588235294117647</v>
      </c>
      <c r="R31" s="850">
        <v>2.44</v>
      </c>
    </row>
    <row r="32" spans="1:18" ht="14.4" customHeight="1" x14ac:dyDescent="0.3">
      <c r="A32" s="831" t="s">
        <v>3470</v>
      </c>
      <c r="B32" s="832" t="s">
        <v>3471</v>
      </c>
      <c r="C32" s="832" t="s">
        <v>593</v>
      </c>
      <c r="D32" s="832" t="s">
        <v>3472</v>
      </c>
      <c r="E32" s="832" t="s">
        <v>3510</v>
      </c>
      <c r="F32" s="832" t="s">
        <v>3508</v>
      </c>
      <c r="G32" s="849">
        <v>7</v>
      </c>
      <c r="H32" s="849">
        <v>42.629999999999995</v>
      </c>
      <c r="I32" s="832">
        <v>0.46666666666666662</v>
      </c>
      <c r="J32" s="832">
        <v>6.089999999999999</v>
      </c>
      <c r="K32" s="849">
        <v>15</v>
      </c>
      <c r="L32" s="849">
        <v>91.35</v>
      </c>
      <c r="M32" s="832">
        <v>1</v>
      </c>
      <c r="N32" s="832">
        <v>6.09</v>
      </c>
      <c r="O32" s="849">
        <v>29</v>
      </c>
      <c r="P32" s="849">
        <v>176.61000000000004</v>
      </c>
      <c r="Q32" s="837">
        <v>1.933333333333334</v>
      </c>
      <c r="R32" s="850">
        <v>6.0900000000000016</v>
      </c>
    </row>
    <row r="33" spans="1:18" ht="14.4" customHeight="1" x14ac:dyDescent="0.3">
      <c r="A33" s="831" t="s">
        <v>3470</v>
      </c>
      <c r="B33" s="832" t="s">
        <v>3471</v>
      </c>
      <c r="C33" s="832" t="s">
        <v>593</v>
      </c>
      <c r="D33" s="832" t="s">
        <v>3472</v>
      </c>
      <c r="E33" s="832" t="s">
        <v>3511</v>
      </c>
      <c r="F33" s="832"/>
      <c r="G33" s="849">
        <v>0.2</v>
      </c>
      <c r="H33" s="849">
        <v>52.81</v>
      </c>
      <c r="I33" s="832">
        <v>0.41902721574228358</v>
      </c>
      <c r="J33" s="832">
        <v>264.05</v>
      </c>
      <c r="K33" s="849">
        <v>0.60000000000000009</v>
      </c>
      <c r="L33" s="849">
        <v>126.03</v>
      </c>
      <c r="M33" s="832">
        <v>1</v>
      </c>
      <c r="N33" s="832">
        <v>210.04999999999998</v>
      </c>
      <c r="O33" s="849"/>
      <c r="P33" s="849"/>
      <c r="Q33" s="837"/>
      <c r="R33" s="850"/>
    </row>
    <row r="34" spans="1:18" ht="14.4" customHeight="1" x14ac:dyDescent="0.3">
      <c r="A34" s="831" t="s">
        <v>3470</v>
      </c>
      <c r="B34" s="832" t="s">
        <v>3471</v>
      </c>
      <c r="C34" s="832" t="s">
        <v>593</v>
      </c>
      <c r="D34" s="832" t="s">
        <v>3472</v>
      </c>
      <c r="E34" s="832" t="s">
        <v>3512</v>
      </c>
      <c r="F34" s="832" t="s">
        <v>3508</v>
      </c>
      <c r="G34" s="849">
        <v>31</v>
      </c>
      <c r="H34" s="849">
        <v>754.85</v>
      </c>
      <c r="I34" s="832">
        <v>1.9110126582278482</v>
      </c>
      <c r="J34" s="832">
        <v>24.35</v>
      </c>
      <c r="K34" s="849">
        <v>16.22</v>
      </c>
      <c r="L34" s="849">
        <v>395</v>
      </c>
      <c r="M34" s="832">
        <v>1</v>
      </c>
      <c r="N34" s="832">
        <v>24.352651048088781</v>
      </c>
      <c r="O34" s="849">
        <v>24</v>
      </c>
      <c r="P34" s="849">
        <v>584.4</v>
      </c>
      <c r="Q34" s="837">
        <v>1.479493670886076</v>
      </c>
      <c r="R34" s="850">
        <v>24.349999999999998</v>
      </c>
    </row>
    <row r="35" spans="1:18" ht="14.4" customHeight="1" x14ac:dyDescent="0.3">
      <c r="A35" s="831" t="s">
        <v>3470</v>
      </c>
      <c r="B35" s="832" t="s">
        <v>3471</v>
      </c>
      <c r="C35" s="832" t="s">
        <v>593</v>
      </c>
      <c r="D35" s="832" t="s">
        <v>3472</v>
      </c>
      <c r="E35" s="832" t="s">
        <v>3513</v>
      </c>
      <c r="F35" s="832" t="s">
        <v>3514</v>
      </c>
      <c r="G35" s="849"/>
      <c r="H35" s="849"/>
      <c r="I35" s="832"/>
      <c r="J35" s="832"/>
      <c r="K35" s="849">
        <v>0.05</v>
      </c>
      <c r="L35" s="849">
        <v>14.31</v>
      </c>
      <c r="M35" s="832">
        <v>1</v>
      </c>
      <c r="N35" s="832">
        <v>286.2</v>
      </c>
      <c r="O35" s="849"/>
      <c r="P35" s="849"/>
      <c r="Q35" s="837"/>
      <c r="R35" s="850"/>
    </row>
    <row r="36" spans="1:18" ht="14.4" customHeight="1" x14ac:dyDescent="0.3">
      <c r="A36" s="831" t="s">
        <v>3470</v>
      </c>
      <c r="B36" s="832" t="s">
        <v>3471</v>
      </c>
      <c r="C36" s="832" t="s">
        <v>593</v>
      </c>
      <c r="D36" s="832" t="s">
        <v>3472</v>
      </c>
      <c r="E36" s="832" t="s">
        <v>3515</v>
      </c>
      <c r="F36" s="832" t="s">
        <v>930</v>
      </c>
      <c r="G36" s="849"/>
      <c r="H36" s="849"/>
      <c r="I36" s="832"/>
      <c r="J36" s="832"/>
      <c r="K36" s="849"/>
      <c r="L36" s="849"/>
      <c r="M36" s="832"/>
      <c r="N36" s="832"/>
      <c r="O36" s="849">
        <v>6</v>
      </c>
      <c r="P36" s="849">
        <v>1016.0400000000001</v>
      </c>
      <c r="Q36" s="837"/>
      <c r="R36" s="850">
        <v>169.34</v>
      </c>
    </row>
    <row r="37" spans="1:18" ht="14.4" customHeight="1" x14ac:dyDescent="0.3">
      <c r="A37" s="831" t="s">
        <v>3470</v>
      </c>
      <c r="B37" s="832" t="s">
        <v>3471</v>
      </c>
      <c r="C37" s="832" t="s">
        <v>593</v>
      </c>
      <c r="D37" s="832" t="s">
        <v>3472</v>
      </c>
      <c r="E37" s="832" t="s">
        <v>3516</v>
      </c>
      <c r="F37" s="832" t="s">
        <v>3491</v>
      </c>
      <c r="G37" s="849"/>
      <c r="H37" s="849"/>
      <c r="I37" s="832"/>
      <c r="J37" s="832"/>
      <c r="K37" s="849"/>
      <c r="L37" s="849"/>
      <c r="M37" s="832"/>
      <c r="N37" s="832"/>
      <c r="O37" s="849">
        <v>0.2</v>
      </c>
      <c r="P37" s="849">
        <v>67.05</v>
      </c>
      <c r="Q37" s="837"/>
      <c r="R37" s="850">
        <v>335.24999999999994</v>
      </c>
    </row>
    <row r="38" spans="1:18" ht="14.4" customHeight="1" x14ac:dyDescent="0.3">
      <c r="A38" s="831" t="s">
        <v>3470</v>
      </c>
      <c r="B38" s="832" t="s">
        <v>3471</v>
      </c>
      <c r="C38" s="832" t="s">
        <v>593</v>
      </c>
      <c r="D38" s="832" t="s">
        <v>3472</v>
      </c>
      <c r="E38" s="832" t="s">
        <v>3517</v>
      </c>
      <c r="F38" s="832" t="s">
        <v>3518</v>
      </c>
      <c r="G38" s="849">
        <v>0.2</v>
      </c>
      <c r="H38" s="849">
        <v>7.07</v>
      </c>
      <c r="I38" s="832"/>
      <c r="J38" s="832">
        <v>35.35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3470</v>
      </c>
      <c r="B39" s="832" t="s">
        <v>3471</v>
      </c>
      <c r="C39" s="832" t="s">
        <v>593</v>
      </c>
      <c r="D39" s="832" t="s">
        <v>3472</v>
      </c>
      <c r="E39" s="832" t="s">
        <v>3519</v>
      </c>
      <c r="F39" s="832" t="s">
        <v>3520</v>
      </c>
      <c r="G39" s="849"/>
      <c r="H39" s="849"/>
      <c r="I39" s="832"/>
      <c r="J39" s="832"/>
      <c r="K39" s="849">
        <v>1</v>
      </c>
      <c r="L39" s="849">
        <v>14.32</v>
      </c>
      <c r="M39" s="832">
        <v>1</v>
      </c>
      <c r="N39" s="832">
        <v>14.32</v>
      </c>
      <c r="O39" s="849">
        <v>1</v>
      </c>
      <c r="P39" s="849">
        <v>14.32</v>
      </c>
      <c r="Q39" s="837">
        <v>1</v>
      </c>
      <c r="R39" s="850">
        <v>14.32</v>
      </c>
    </row>
    <row r="40" spans="1:18" ht="14.4" customHeight="1" x14ac:dyDescent="0.3">
      <c r="A40" s="831" t="s">
        <v>3470</v>
      </c>
      <c r="B40" s="832" t="s">
        <v>3471</v>
      </c>
      <c r="C40" s="832" t="s">
        <v>593</v>
      </c>
      <c r="D40" s="832" t="s">
        <v>3472</v>
      </c>
      <c r="E40" s="832" t="s">
        <v>3521</v>
      </c>
      <c r="F40" s="832" t="s">
        <v>3518</v>
      </c>
      <c r="G40" s="849">
        <v>0.1</v>
      </c>
      <c r="H40" s="849">
        <v>7.07</v>
      </c>
      <c r="I40" s="832"/>
      <c r="J40" s="832">
        <v>70.7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3470</v>
      </c>
      <c r="B41" s="832" t="s">
        <v>3471</v>
      </c>
      <c r="C41" s="832" t="s">
        <v>593</v>
      </c>
      <c r="D41" s="832" t="s">
        <v>3472</v>
      </c>
      <c r="E41" s="832" t="s">
        <v>3522</v>
      </c>
      <c r="F41" s="832" t="s">
        <v>1099</v>
      </c>
      <c r="G41" s="849"/>
      <c r="H41" s="849"/>
      <c r="I41" s="832"/>
      <c r="J41" s="832"/>
      <c r="K41" s="849"/>
      <c r="L41" s="849"/>
      <c r="M41" s="832"/>
      <c r="N41" s="832"/>
      <c r="O41" s="849">
        <v>0.2</v>
      </c>
      <c r="P41" s="849">
        <v>10.86</v>
      </c>
      <c r="Q41" s="837"/>
      <c r="R41" s="850">
        <v>54.3</v>
      </c>
    </row>
    <row r="42" spans="1:18" ht="14.4" customHeight="1" x14ac:dyDescent="0.3">
      <c r="A42" s="831" t="s">
        <v>3470</v>
      </c>
      <c r="B42" s="832" t="s">
        <v>3471</v>
      </c>
      <c r="C42" s="832" t="s">
        <v>593</v>
      </c>
      <c r="D42" s="832" t="s">
        <v>3472</v>
      </c>
      <c r="E42" s="832" t="s">
        <v>3523</v>
      </c>
      <c r="F42" s="832"/>
      <c r="G42" s="849">
        <v>1.4999999999999998</v>
      </c>
      <c r="H42" s="849">
        <v>407.55000000000007</v>
      </c>
      <c r="I42" s="832"/>
      <c r="J42" s="832">
        <v>271.7000000000001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3470</v>
      </c>
      <c r="B43" s="832" t="s">
        <v>3471</v>
      </c>
      <c r="C43" s="832" t="s">
        <v>593</v>
      </c>
      <c r="D43" s="832" t="s">
        <v>3524</v>
      </c>
      <c r="E43" s="832" t="s">
        <v>3525</v>
      </c>
      <c r="F43" s="832" t="s">
        <v>3526</v>
      </c>
      <c r="G43" s="849">
        <v>10</v>
      </c>
      <c r="H43" s="849">
        <v>5200</v>
      </c>
      <c r="I43" s="832">
        <v>2.5</v>
      </c>
      <c r="J43" s="832">
        <v>520</v>
      </c>
      <c r="K43" s="849">
        <v>4</v>
      </c>
      <c r="L43" s="849">
        <v>2080</v>
      </c>
      <c r="M43" s="832">
        <v>1</v>
      </c>
      <c r="N43" s="832">
        <v>520</v>
      </c>
      <c r="O43" s="849">
        <v>10</v>
      </c>
      <c r="P43" s="849">
        <v>5200</v>
      </c>
      <c r="Q43" s="837">
        <v>2.5</v>
      </c>
      <c r="R43" s="850">
        <v>520</v>
      </c>
    </row>
    <row r="44" spans="1:18" ht="14.4" customHeight="1" x14ac:dyDescent="0.3">
      <c r="A44" s="831" t="s">
        <v>3470</v>
      </c>
      <c r="B44" s="832" t="s">
        <v>3471</v>
      </c>
      <c r="C44" s="832" t="s">
        <v>593</v>
      </c>
      <c r="D44" s="832" t="s">
        <v>3524</v>
      </c>
      <c r="E44" s="832" t="s">
        <v>3527</v>
      </c>
      <c r="F44" s="832" t="s">
        <v>3528</v>
      </c>
      <c r="G44" s="849"/>
      <c r="H44" s="849"/>
      <c r="I44" s="832"/>
      <c r="J44" s="832"/>
      <c r="K44" s="849"/>
      <c r="L44" s="849"/>
      <c r="M44" s="832"/>
      <c r="N44" s="832"/>
      <c r="O44" s="849">
        <v>6</v>
      </c>
      <c r="P44" s="849">
        <v>34543.199999999997</v>
      </c>
      <c r="Q44" s="837"/>
      <c r="R44" s="850">
        <v>5757.2</v>
      </c>
    </row>
    <row r="45" spans="1:18" ht="14.4" customHeight="1" x14ac:dyDescent="0.3">
      <c r="A45" s="831" t="s">
        <v>3470</v>
      </c>
      <c r="B45" s="832" t="s">
        <v>3471</v>
      </c>
      <c r="C45" s="832" t="s">
        <v>593</v>
      </c>
      <c r="D45" s="832" t="s">
        <v>3529</v>
      </c>
      <c r="E45" s="832" t="s">
        <v>3530</v>
      </c>
      <c r="F45" s="832" t="s">
        <v>3531</v>
      </c>
      <c r="G45" s="849">
        <v>2</v>
      </c>
      <c r="H45" s="849">
        <v>692</v>
      </c>
      <c r="I45" s="832">
        <v>0.66474543707973099</v>
      </c>
      <c r="J45" s="832">
        <v>346</v>
      </c>
      <c r="K45" s="849">
        <v>3</v>
      </c>
      <c r="L45" s="849">
        <v>1041</v>
      </c>
      <c r="M45" s="832">
        <v>1</v>
      </c>
      <c r="N45" s="832">
        <v>347</v>
      </c>
      <c r="O45" s="849">
        <v>8</v>
      </c>
      <c r="P45" s="849">
        <v>2784</v>
      </c>
      <c r="Q45" s="837">
        <v>2.6743515850144091</v>
      </c>
      <c r="R45" s="850">
        <v>348</v>
      </c>
    </row>
    <row r="46" spans="1:18" ht="14.4" customHeight="1" x14ac:dyDescent="0.3">
      <c r="A46" s="831" t="s">
        <v>3470</v>
      </c>
      <c r="B46" s="832" t="s">
        <v>3471</v>
      </c>
      <c r="C46" s="832" t="s">
        <v>593</v>
      </c>
      <c r="D46" s="832" t="s">
        <v>3529</v>
      </c>
      <c r="E46" s="832" t="s">
        <v>3530</v>
      </c>
      <c r="F46" s="832" t="s">
        <v>3532</v>
      </c>
      <c r="G46" s="849">
        <v>5</v>
      </c>
      <c r="H46" s="849">
        <v>1730</v>
      </c>
      <c r="I46" s="832">
        <v>1.6618635926993275</v>
      </c>
      <c r="J46" s="832">
        <v>346</v>
      </c>
      <c r="K46" s="849">
        <v>3</v>
      </c>
      <c r="L46" s="849">
        <v>1041</v>
      </c>
      <c r="M46" s="832">
        <v>1</v>
      </c>
      <c r="N46" s="832">
        <v>347</v>
      </c>
      <c r="O46" s="849">
        <v>5</v>
      </c>
      <c r="P46" s="849">
        <v>1740</v>
      </c>
      <c r="Q46" s="837">
        <v>1.6714697406340058</v>
      </c>
      <c r="R46" s="850">
        <v>348</v>
      </c>
    </row>
    <row r="47" spans="1:18" ht="14.4" customHeight="1" x14ac:dyDescent="0.3">
      <c r="A47" s="831" t="s">
        <v>3470</v>
      </c>
      <c r="B47" s="832" t="s">
        <v>3471</v>
      </c>
      <c r="C47" s="832" t="s">
        <v>593</v>
      </c>
      <c r="D47" s="832" t="s">
        <v>3529</v>
      </c>
      <c r="E47" s="832" t="s">
        <v>3533</v>
      </c>
      <c r="F47" s="832" t="s">
        <v>3534</v>
      </c>
      <c r="G47" s="849">
        <v>1</v>
      </c>
      <c r="H47" s="849">
        <v>66</v>
      </c>
      <c r="I47" s="832"/>
      <c r="J47" s="832">
        <v>66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3470</v>
      </c>
      <c r="B48" s="832" t="s">
        <v>3471</v>
      </c>
      <c r="C48" s="832" t="s">
        <v>593</v>
      </c>
      <c r="D48" s="832" t="s">
        <v>3529</v>
      </c>
      <c r="E48" s="832" t="s">
        <v>3535</v>
      </c>
      <c r="F48" s="832" t="s">
        <v>3536</v>
      </c>
      <c r="G48" s="849">
        <v>12</v>
      </c>
      <c r="H48" s="849">
        <v>3588</v>
      </c>
      <c r="I48" s="832">
        <v>0.92</v>
      </c>
      <c r="J48" s="832">
        <v>299</v>
      </c>
      <c r="K48" s="849">
        <v>13</v>
      </c>
      <c r="L48" s="849">
        <v>3900</v>
      </c>
      <c r="M48" s="832">
        <v>1</v>
      </c>
      <c r="N48" s="832">
        <v>300</v>
      </c>
      <c r="O48" s="849">
        <v>24</v>
      </c>
      <c r="P48" s="849">
        <v>7200</v>
      </c>
      <c r="Q48" s="837">
        <v>1.8461538461538463</v>
      </c>
      <c r="R48" s="850">
        <v>300</v>
      </c>
    </row>
    <row r="49" spans="1:18" ht="14.4" customHeight="1" x14ac:dyDescent="0.3">
      <c r="A49" s="831" t="s">
        <v>3470</v>
      </c>
      <c r="B49" s="832" t="s">
        <v>3471</v>
      </c>
      <c r="C49" s="832" t="s">
        <v>593</v>
      </c>
      <c r="D49" s="832" t="s">
        <v>3529</v>
      </c>
      <c r="E49" s="832" t="s">
        <v>3535</v>
      </c>
      <c r="F49" s="832" t="s">
        <v>3537</v>
      </c>
      <c r="G49" s="849">
        <v>2</v>
      </c>
      <c r="H49" s="849">
        <v>598</v>
      </c>
      <c r="I49" s="832">
        <v>0.22148148148148147</v>
      </c>
      <c r="J49" s="832">
        <v>299</v>
      </c>
      <c r="K49" s="849">
        <v>9</v>
      </c>
      <c r="L49" s="849">
        <v>2700</v>
      </c>
      <c r="M49" s="832">
        <v>1</v>
      </c>
      <c r="N49" s="832">
        <v>300</v>
      </c>
      <c r="O49" s="849">
        <v>11</v>
      </c>
      <c r="P49" s="849">
        <v>3300</v>
      </c>
      <c r="Q49" s="837">
        <v>1.2222222222222223</v>
      </c>
      <c r="R49" s="850">
        <v>300</v>
      </c>
    </row>
    <row r="50" spans="1:18" ht="14.4" customHeight="1" x14ac:dyDescent="0.3">
      <c r="A50" s="831" t="s">
        <v>3470</v>
      </c>
      <c r="B50" s="832" t="s">
        <v>3471</v>
      </c>
      <c r="C50" s="832" t="s">
        <v>593</v>
      </c>
      <c r="D50" s="832" t="s">
        <v>3529</v>
      </c>
      <c r="E50" s="832" t="s">
        <v>3538</v>
      </c>
      <c r="F50" s="832" t="s">
        <v>3539</v>
      </c>
      <c r="G50" s="849"/>
      <c r="H50" s="849"/>
      <c r="I50" s="832"/>
      <c r="J50" s="832"/>
      <c r="K50" s="849"/>
      <c r="L50" s="849"/>
      <c r="M50" s="832"/>
      <c r="N50" s="832"/>
      <c r="O50" s="849">
        <v>2</v>
      </c>
      <c r="P50" s="849">
        <v>156</v>
      </c>
      <c r="Q50" s="837"/>
      <c r="R50" s="850">
        <v>78</v>
      </c>
    </row>
    <row r="51" spans="1:18" ht="14.4" customHeight="1" x14ac:dyDescent="0.3">
      <c r="A51" s="831" t="s">
        <v>3470</v>
      </c>
      <c r="B51" s="832" t="s">
        <v>3471</v>
      </c>
      <c r="C51" s="832" t="s">
        <v>593</v>
      </c>
      <c r="D51" s="832" t="s">
        <v>3529</v>
      </c>
      <c r="E51" s="832" t="s">
        <v>3540</v>
      </c>
      <c r="F51" s="832" t="s">
        <v>3541</v>
      </c>
      <c r="G51" s="849">
        <v>87</v>
      </c>
      <c r="H51" s="849">
        <v>7221</v>
      </c>
      <c r="I51" s="832">
        <v>0.70731707317073167</v>
      </c>
      <c r="J51" s="832">
        <v>83</v>
      </c>
      <c r="K51" s="849">
        <v>123</v>
      </c>
      <c r="L51" s="849">
        <v>10209</v>
      </c>
      <c r="M51" s="832">
        <v>1</v>
      </c>
      <c r="N51" s="832">
        <v>83</v>
      </c>
      <c r="O51" s="849">
        <v>162</v>
      </c>
      <c r="P51" s="849">
        <v>13446</v>
      </c>
      <c r="Q51" s="837">
        <v>1.3170731707317074</v>
      </c>
      <c r="R51" s="850">
        <v>83</v>
      </c>
    </row>
    <row r="52" spans="1:18" ht="14.4" customHeight="1" x14ac:dyDescent="0.3">
      <c r="A52" s="831" t="s">
        <v>3470</v>
      </c>
      <c r="B52" s="832" t="s">
        <v>3471</v>
      </c>
      <c r="C52" s="832" t="s">
        <v>593</v>
      </c>
      <c r="D52" s="832" t="s">
        <v>3529</v>
      </c>
      <c r="E52" s="832" t="s">
        <v>3542</v>
      </c>
      <c r="F52" s="832" t="s">
        <v>3543</v>
      </c>
      <c r="G52" s="849">
        <v>1</v>
      </c>
      <c r="H52" s="849">
        <v>106</v>
      </c>
      <c r="I52" s="832">
        <v>1</v>
      </c>
      <c r="J52" s="832">
        <v>106</v>
      </c>
      <c r="K52" s="849">
        <v>1</v>
      </c>
      <c r="L52" s="849">
        <v>106</v>
      </c>
      <c r="M52" s="832">
        <v>1</v>
      </c>
      <c r="N52" s="832">
        <v>106</v>
      </c>
      <c r="O52" s="849">
        <v>11</v>
      </c>
      <c r="P52" s="849">
        <v>1166</v>
      </c>
      <c r="Q52" s="837">
        <v>11</v>
      </c>
      <c r="R52" s="850">
        <v>106</v>
      </c>
    </row>
    <row r="53" spans="1:18" ht="14.4" customHeight="1" x14ac:dyDescent="0.3">
      <c r="A53" s="831" t="s">
        <v>3470</v>
      </c>
      <c r="B53" s="832" t="s">
        <v>3471</v>
      </c>
      <c r="C53" s="832" t="s">
        <v>593</v>
      </c>
      <c r="D53" s="832" t="s">
        <v>3529</v>
      </c>
      <c r="E53" s="832" t="s">
        <v>3544</v>
      </c>
      <c r="F53" s="832" t="s">
        <v>3545</v>
      </c>
      <c r="G53" s="849">
        <v>989</v>
      </c>
      <c r="H53" s="849">
        <v>36593</v>
      </c>
      <c r="I53" s="832">
        <v>1.1037946428571428</v>
      </c>
      <c r="J53" s="832">
        <v>37</v>
      </c>
      <c r="K53" s="849">
        <v>896</v>
      </c>
      <c r="L53" s="849">
        <v>33152</v>
      </c>
      <c r="M53" s="832">
        <v>1</v>
      </c>
      <c r="N53" s="832">
        <v>37</v>
      </c>
      <c r="O53" s="849">
        <v>616</v>
      </c>
      <c r="P53" s="849">
        <v>22792</v>
      </c>
      <c r="Q53" s="837">
        <v>0.6875</v>
      </c>
      <c r="R53" s="850">
        <v>37</v>
      </c>
    </row>
    <row r="54" spans="1:18" ht="14.4" customHeight="1" x14ac:dyDescent="0.3">
      <c r="A54" s="831" t="s">
        <v>3470</v>
      </c>
      <c r="B54" s="832" t="s">
        <v>3471</v>
      </c>
      <c r="C54" s="832" t="s">
        <v>593</v>
      </c>
      <c r="D54" s="832" t="s">
        <v>3529</v>
      </c>
      <c r="E54" s="832" t="s">
        <v>3544</v>
      </c>
      <c r="F54" s="832" t="s">
        <v>3546</v>
      </c>
      <c r="G54" s="849">
        <v>75</v>
      </c>
      <c r="H54" s="849">
        <v>2775</v>
      </c>
      <c r="I54" s="832">
        <v>1.1904761904761905</v>
      </c>
      <c r="J54" s="832">
        <v>37</v>
      </c>
      <c r="K54" s="849">
        <v>63</v>
      </c>
      <c r="L54" s="849">
        <v>2331</v>
      </c>
      <c r="M54" s="832">
        <v>1</v>
      </c>
      <c r="N54" s="832">
        <v>37</v>
      </c>
      <c r="O54" s="849">
        <v>43</v>
      </c>
      <c r="P54" s="849">
        <v>1591</v>
      </c>
      <c r="Q54" s="837">
        <v>0.68253968253968256</v>
      </c>
      <c r="R54" s="850">
        <v>37</v>
      </c>
    </row>
    <row r="55" spans="1:18" ht="14.4" customHeight="1" x14ac:dyDescent="0.3">
      <c r="A55" s="831" t="s">
        <v>3470</v>
      </c>
      <c r="B55" s="832" t="s">
        <v>3471</v>
      </c>
      <c r="C55" s="832" t="s">
        <v>593</v>
      </c>
      <c r="D55" s="832" t="s">
        <v>3529</v>
      </c>
      <c r="E55" s="832" t="s">
        <v>3547</v>
      </c>
      <c r="F55" s="832" t="s">
        <v>3548</v>
      </c>
      <c r="G55" s="849">
        <v>11</v>
      </c>
      <c r="H55" s="849">
        <v>55</v>
      </c>
      <c r="I55" s="832">
        <v>1.8333333333333333</v>
      </c>
      <c r="J55" s="832">
        <v>5</v>
      </c>
      <c r="K55" s="849">
        <v>6</v>
      </c>
      <c r="L55" s="849">
        <v>30</v>
      </c>
      <c r="M55" s="832">
        <v>1</v>
      </c>
      <c r="N55" s="832">
        <v>5</v>
      </c>
      <c r="O55" s="849">
        <v>14</v>
      </c>
      <c r="P55" s="849">
        <v>70</v>
      </c>
      <c r="Q55" s="837">
        <v>2.3333333333333335</v>
      </c>
      <c r="R55" s="850">
        <v>5</v>
      </c>
    </row>
    <row r="56" spans="1:18" ht="14.4" customHeight="1" x14ac:dyDescent="0.3">
      <c r="A56" s="831" t="s">
        <v>3470</v>
      </c>
      <c r="B56" s="832" t="s">
        <v>3471</v>
      </c>
      <c r="C56" s="832" t="s">
        <v>593</v>
      </c>
      <c r="D56" s="832" t="s">
        <v>3529</v>
      </c>
      <c r="E56" s="832" t="s">
        <v>3549</v>
      </c>
      <c r="F56" s="832" t="s">
        <v>3550</v>
      </c>
      <c r="G56" s="849">
        <v>11</v>
      </c>
      <c r="H56" s="849">
        <v>55</v>
      </c>
      <c r="I56" s="832">
        <v>1.375</v>
      </c>
      <c r="J56" s="832">
        <v>5</v>
      </c>
      <c r="K56" s="849">
        <v>8</v>
      </c>
      <c r="L56" s="849">
        <v>40</v>
      </c>
      <c r="M56" s="832">
        <v>1</v>
      </c>
      <c r="N56" s="832">
        <v>5</v>
      </c>
      <c r="O56" s="849">
        <v>17</v>
      </c>
      <c r="P56" s="849">
        <v>85</v>
      </c>
      <c r="Q56" s="837">
        <v>2.125</v>
      </c>
      <c r="R56" s="850">
        <v>5</v>
      </c>
    </row>
    <row r="57" spans="1:18" ht="14.4" customHeight="1" x14ac:dyDescent="0.3">
      <c r="A57" s="831" t="s">
        <v>3470</v>
      </c>
      <c r="B57" s="832" t="s">
        <v>3471</v>
      </c>
      <c r="C57" s="832" t="s">
        <v>593</v>
      </c>
      <c r="D57" s="832" t="s">
        <v>3529</v>
      </c>
      <c r="E57" s="832" t="s">
        <v>3551</v>
      </c>
      <c r="F57" s="832" t="s">
        <v>3552</v>
      </c>
      <c r="G57" s="849">
        <v>65</v>
      </c>
      <c r="H57" s="849">
        <v>5590</v>
      </c>
      <c r="I57" s="832">
        <v>0.30952380952380953</v>
      </c>
      <c r="J57" s="832">
        <v>86</v>
      </c>
      <c r="K57" s="849">
        <v>210</v>
      </c>
      <c r="L57" s="849">
        <v>18060</v>
      </c>
      <c r="M57" s="832">
        <v>1</v>
      </c>
      <c r="N57" s="832">
        <v>86</v>
      </c>
      <c r="O57" s="849">
        <v>101</v>
      </c>
      <c r="P57" s="849">
        <v>8787</v>
      </c>
      <c r="Q57" s="837">
        <v>0.48654485049833884</v>
      </c>
      <c r="R57" s="850">
        <v>87</v>
      </c>
    </row>
    <row r="58" spans="1:18" ht="14.4" customHeight="1" x14ac:dyDescent="0.3">
      <c r="A58" s="831" t="s">
        <v>3470</v>
      </c>
      <c r="B58" s="832" t="s">
        <v>3471</v>
      </c>
      <c r="C58" s="832" t="s">
        <v>593</v>
      </c>
      <c r="D58" s="832" t="s">
        <v>3529</v>
      </c>
      <c r="E58" s="832" t="s">
        <v>3551</v>
      </c>
      <c r="F58" s="832" t="s">
        <v>3553</v>
      </c>
      <c r="G58" s="849">
        <v>8</v>
      </c>
      <c r="H58" s="849">
        <v>688</v>
      </c>
      <c r="I58" s="832">
        <v>0.88888888888888884</v>
      </c>
      <c r="J58" s="832">
        <v>86</v>
      </c>
      <c r="K58" s="849">
        <v>9</v>
      </c>
      <c r="L58" s="849">
        <v>774</v>
      </c>
      <c r="M58" s="832">
        <v>1</v>
      </c>
      <c r="N58" s="832">
        <v>86</v>
      </c>
      <c r="O58" s="849">
        <v>24</v>
      </c>
      <c r="P58" s="849">
        <v>2088</v>
      </c>
      <c r="Q58" s="837">
        <v>2.6976744186046511</v>
      </c>
      <c r="R58" s="850">
        <v>87</v>
      </c>
    </row>
    <row r="59" spans="1:18" ht="14.4" customHeight="1" x14ac:dyDescent="0.3">
      <c r="A59" s="831" t="s">
        <v>3470</v>
      </c>
      <c r="B59" s="832" t="s">
        <v>3471</v>
      </c>
      <c r="C59" s="832" t="s">
        <v>593</v>
      </c>
      <c r="D59" s="832" t="s">
        <v>3529</v>
      </c>
      <c r="E59" s="832" t="s">
        <v>3554</v>
      </c>
      <c r="F59" s="832" t="s">
        <v>3555</v>
      </c>
      <c r="G59" s="849"/>
      <c r="H59" s="849"/>
      <c r="I59" s="832"/>
      <c r="J59" s="832"/>
      <c r="K59" s="849"/>
      <c r="L59" s="849"/>
      <c r="M59" s="832"/>
      <c r="N59" s="832"/>
      <c r="O59" s="849">
        <v>2</v>
      </c>
      <c r="P59" s="849">
        <v>1084</v>
      </c>
      <c r="Q59" s="837"/>
      <c r="R59" s="850">
        <v>542</v>
      </c>
    </row>
    <row r="60" spans="1:18" ht="14.4" customHeight="1" x14ac:dyDescent="0.3">
      <c r="A60" s="831" t="s">
        <v>3470</v>
      </c>
      <c r="B60" s="832" t="s">
        <v>3471</v>
      </c>
      <c r="C60" s="832" t="s">
        <v>593</v>
      </c>
      <c r="D60" s="832" t="s">
        <v>3529</v>
      </c>
      <c r="E60" s="832" t="s">
        <v>3556</v>
      </c>
      <c r="F60" s="832" t="s">
        <v>3557</v>
      </c>
      <c r="G60" s="849">
        <v>5</v>
      </c>
      <c r="H60" s="849">
        <v>3395</v>
      </c>
      <c r="I60" s="832">
        <v>0.55555555555555558</v>
      </c>
      <c r="J60" s="832">
        <v>679</v>
      </c>
      <c r="K60" s="849">
        <v>9</v>
      </c>
      <c r="L60" s="849">
        <v>6111</v>
      </c>
      <c r="M60" s="832">
        <v>1</v>
      </c>
      <c r="N60" s="832">
        <v>679</v>
      </c>
      <c r="O60" s="849">
        <v>6</v>
      </c>
      <c r="P60" s="849">
        <v>4080</v>
      </c>
      <c r="Q60" s="837">
        <v>0.66764850270004905</v>
      </c>
      <c r="R60" s="850">
        <v>680</v>
      </c>
    </row>
    <row r="61" spans="1:18" ht="14.4" customHeight="1" x14ac:dyDescent="0.3">
      <c r="A61" s="831" t="s">
        <v>3470</v>
      </c>
      <c r="B61" s="832" t="s">
        <v>3471</v>
      </c>
      <c r="C61" s="832" t="s">
        <v>593</v>
      </c>
      <c r="D61" s="832" t="s">
        <v>3529</v>
      </c>
      <c r="E61" s="832" t="s">
        <v>3556</v>
      </c>
      <c r="F61" s="832" t="s">
        <v>3558</v>
      </c>
      <c r="G61" s="849">
        <v>8</v>
      </c>
      <c r="H61" s="849">
        <v>5432</v>
      </c>
      <c r="I61" s="832">
        <v>0.44444444444444442</v>
      </c>
      <c r="J61" s="832">
        <v>679</v>
      </c>
      <c r="K61" s="849">
        <v>18</v>
      </c>
      <c r="L61" s="849">
        <v>12222</v>
      </c>
      <c r="M61" s="832">
        <v>1</v>
      </c>
      <c r="N61" s="832">
        <v>679</v>
      </c>
      <c r="O61" s="849">
        <v>11</v>
      </c>
      <c r="P61" s="849">
        <v>7480</v>
      </c>
      <c r="Q61" s="837">
        <v>0.61201112747504505</v>
      </c>
      <c r="R61" s="850">
        <v>680</v>
      </c>
    </row>
    <row r="62" spans="1:18" ht="14.4" customHeight="1" x14ac:dyDescent="0.3">
      <c r="A62" s="831" t="s">
        <v>3470</v>
      </c>
      <c r="B62" s="832" t="s">
        <v>3471</v>
      </c>
      <c r="C62" s="832" t="s">
        <v>593</v>
      </c>
      <c r="D62" s="832" t="s">
        <v>3529</v>
      </c>
      <c r="E62" s="832" t="s">
        <v>3559</v>
      </c>
      <c r="F62" s="832" t="s">
        <v>3560</v>
      </c>
      <c r="G62" s="849">
        <v>305</v>
      </c>
      <c r="H62" s="849">
        <v>113460</v>
      </c>
      <c r="I62" s="832">
        <v>0.81332167280755829</v>
      </c>
      <c r="J62" s="832">
        <v>372</v>
      </c>
      <c r="K62" s="849">
        <v>374</v>
      </c>
      <c r="L62" s="849">
        <v>139502</v>
      </c>
      <c r="M62" s="832">
        <v>1</v>
      </c>
      <c r="N62" s="832">
        <v>373</v>
      </c>
      <c r="O62" s="849">
        <v>351</v>
      </c>
      <c r="P62" s="849">
        <v>131274</v>
      </c>
      <c r="Q62" s="837">
        <v>0.94101876675603213</v>
      </c>
      <c r="R62" s="850">
        <v>374</v>
      </c>
    </row>
    <row r="63" spans="1:18" ht="14.4" customHeight="1" x14ac:dyDescent="0.3">
      <c r="A63" s="831" t="s">
        <v>3470</v>
      </c>
      <c r="B63" s="832" t="s">
        <v>3471</v>
      </c>
      <c r="C63" s="832" t="s">
        <v>593</v>
      </c>
      <c r="D63" s="832" t="s">
        <v>3529</v>
      </c>
      <c r="E63" s="832" t="s">
        <v>3559</v>
      </c>
      <c r="F63" s="832" t="s">
        <v>3561</v>
      </c>
      <c r="G63" s="849">
        <v>92</v>
      </c>
      <c r="H63" s="849">
        <v>34224</v>
      </c>
      <c r="I63" s="832">
        <v>1.7990853177732218</v>
      </c>
      <c r="J63" s="832">
        <v>372</v>
      </c>
      <c r="K63" s="849">
        <v>51</v>
      </c>
      <c r="L63" s="849">
        <v>19023</v>
      </c>
      <c r="M63" s="832">
        <v>1</v>
      </c>
      <c r="N63" s="832">
        <v>373</v>
      </c>
      <c r="O63" s="849">
        <v>30</v>
      </c>
      <c r="P63" s="849">
        <v>11220</v>
      </c>
      <c r="Q63" s="837">
        <v>0.58981233243967823</v>
      </c>
      <c r="R63" s="850">
        <v>374</v>
      </c>
    </row>
    <row r="64" spans="1:18" ht="14.4" customHeight="1" x14ac:dyDescent="0.3">
      <c r="A64" s="831" t="s">
        <v>3470</v>
      </c>
      <c r="B64" s="832" t="s">
        <v>3471</v>
      </c>
      <c r="C64" s="832" t="s">
        <v>593</v>
      </c>
      <c r="D64" s="832" t="s">
        <v>3529</v>
      </c>
      <c r="E64" s="832" t="s">
        <v>3562</v>
      </c>
      <c r="F64" s="832" t="s">
        <v>3563</v>
      </c>
      <c r="G64" s="849">
        <v>329</v>
      </c>
      <c r="H64" s="849">
        <v>82579</v>
      </c>
      <c r="I64" s="832">
        <v>0.85900783289817229</v>
      </c>
      <c r="J64" s="832">
        <v>251</v>
      </c>
      <c r="K64" s="849">
        <v>383</v>
      </c>
      <c r="L64" s="849">
        <v>96133</v>
      </c>
      <c r="M64" s="832">
        <v>1</v>
      </c>
      <c r="N64" s="832">
        <v>251</v>
      </c>
      <c r="O64" s="849">
        <v>468</v>
      </c>
      <c r="P64" s="849">
        <v>117936</v>
      </c>
      <c r="Q64" s="837">
        <v>1.2268003703202854</v>
      </c>
      <c r="R64" s="850">
        <v>252</v>
      </c>
    </row>
    <row r="65" spans="1:18" ht="14.4" customHeight="1" x14ac:dyDescent="0.3">
      <c r="A65" s="831" t="s">
        <v>3470</v>
      </c>
      <c r="B65" s="832" t="s">
        <v>3471</v>
      </c>
      <c r="C65" s="832" t="s">
        <v>593</v>
      </c>
      <c r="D65" s="832" t="s">
        <v>3529</v>
      </c>
      <c r="E65" s="832" t="s">
        <v>3562</v>
      </c>
      <c r="F65" s="832" t="s">
        <v>3564</v>
      </c>
      <c r="G65" s="849">
        <v>10518</v>
      </c>
      <c r="H65" s="849">
        <v>2640018</v>
      </c>
      <c r="I65" s="832">
        <v>1.0595346025989725</v>
      </c>
      <c r="J65" s="832">
        <v>251</v>
      </c>
      <c r="K65" s="849">
        <v>9927</v>
      </c>
      <c r="L65" s="849">
        <v>2491677</v>
      </c>
      <c r="M65" s="832">
        <v>1</v>
      </c>
      <c r="N65" s="832">
        <v>251</v>
      </c>
      <c r="O65" s="849">
        <v>9411</v>
      </c>
      <c r="P65" s="849">
        <v>2371572</v>
      </c>
      <c r="Q65" s="837">
        <v>0.95179752431795939</v>
      </c>
      <c r="R65" s="850">
        <v>252</v>
      </c>
    </row>
    <row r="66" spans="1:18" ht="14.4" customHeight="1" x14ac:dyDescent="0.3">
      <c r="A66" s="831" t="s">
        <v>3470</v>
      </c>
      <c r="B66" s="832" t="s">
        <v>3471</v>
      </c>
      <c r="C66" s="832" t="s">
        <v>593</v>
      </c>
      <c r="D66" s="832" t="s">
        <v>3529</v>
      </c>
      <c r="E66" s="832" t="s">
        <v>3565</v>
      </c>
      <c r="F66" s="832" t="s">
        <v>3566</v>
      </c>
      <c r="G66" s="849">
        <v>48</v>
      </c>
      <c r="H66" s="849">
        <v>6048</v>
      </c>
      <c r="I66" s="832">
        <v>1.1428571428571428</v>
      </c>
      <c r="J66" s="832">
        <v>126</v>
      </c>
      <c r="K66" s="849">
        <v>42</v>
      </c>
      <c r="L66" s="849">
        <v>5292</v>
      </c>
      <c r="M66" s="832">
        <v>1</v>
      </c>
      <c r="N66" s="832">
        <v>126</v>
      </c>
      <c r="O66" s="849">
        <v>60</v>
      </c>
      <c r="P66" s="849">
        <v>7620</v>
      </c>
      <c r="Q66" s="837">
        <v>1.4399092970521541</v>
      </c>
      <c r="R66" s="850">
        <v>127</v>
      </c>
    </row>
    <row r="67" spans="1:18" ht="14.4" customHeight="1" x14ac:dyDescent="0.3">
      <c r="A67" s="831" t="s">
        <v>3470</v>
      </c>
      <c r="B67" s="832" t="s">
        <v>3471</v>
      </c>
      <c r="C67" s="832" t="s">
        <v>593</v>
      </c>
      <c r="D67" s="832" t="s">
        <v>3529</v>
      </c>
      <c r="E67" s="832" t="s">
        <v>3565</v>
      </c>
      <c r="F67" s="832" t="s">
        <v>3567</v>
      </c>
      <c r="G67" s="849">
        <v>2157</v>
      </c>
      <c r="H67" s="849">
        <v>271782</v>
      </c>
      <c r="I67" s="832">
        <v>0.79594095940959408</v>
      </c>
      <c r="J67" s="832">
        <v>126</v>
      </c>
      <c r="K67" s="849">
        <v>2710</v>
      </c>
      <c r="L67" s="849">
        <v>341460</v>
      </c>
      <c r="M67" s="832">
        <v>1</v>
      </c>
      <c r="N67" s="832">
        <v>126</v>
      </c>
      <c r="O67" s="849">
        <v>2816</v>
      </c>
      <c r="P67" s="849">
        <v>357632</v>
      </c>
      <c r="Q67" s="837">
        <v>1.0473613307561647</v>
      </c>
      <c r="R67" s="850">
        <v>127</v>
      </c>
    </row>
    <row r="68" spans="1:18" ht="14.4" customHeight="1" x14ac:dyDescent="0.3">
      <c r="A68" s="831" t="s">
        <v>3470</v>
      </c>
      <c r="B68" s="832" t="s">
        <v>3471</v>
      </c>
      <c r="C68" s="832" t="s">
        <v>593</v>
      </c>
      <c r="D68" s="832" t="s">
        <v>3529</v>
      </c>
      <c r="E68" s="832" t="s">
        <v>3568</v>
      </c>
      <c r="F68" s="832" t="s">
        <v>3569</v>
      </c>
      <c r="G68" s="849">
        <v>76</v>
      </c>
      <c r="H68" s="849">
        <v>6916</v>
      </c>
      <c r="I68" s="832">
        <v>0.95</v>
      </c>
      <c r="J68" s="832">
        <v>91</v>
      </c>
      <c r="K68" s="849">
        <v>80</v>
      </c>
      <c r="L68" s="849">
        <v>7280</v>
      </c>
      <c r="M68" s="832">
        <v>1</v>
      </c>
      <c r="N68" s="832">
        <v>91</v>
      </c>
      <c r="O68" s="849">
        <v>103</v>
      </c>
      <c r="P68" s="849">
        <v>9476</v>
      </c>
      <c r="Q68" s="837">
        <v>1.3016483516483517</v>
      </c>
      <c r="R68" s="850">
        <v>92</v>
      </c>
    </row>
    <row r="69" spans="1:18" ht="14.4" customHeight="1" x14ac:dyDescent="0.3">
      <c r="A69" s="831" t="s">
        <v>3470</v>
      </c>
      <c r="B69" s="832" t="s">
        <v>3471</v>
      </c>
      <c r="C69" s="832" t="s">
        <v>593</v>
      </c>
      <c r="D69" s="832" t="s">
        <v>3529</v>
      </c>
      <c r="E69" s="832" t="s">
        <v>3568</v>
      </c>
      <c r="F69" s="832" t="s">
        <v>3570</v>
      </c>
      <c r="G69" s="849">
        <v>1329</v>
      </c>
      <c r="H69" s="849">
        <v>120939</v>
      </c>
      <c r="I69" s="832">
        <v>0.94255319148936167</v>
      </c>
      <c r="J69" s="832">
        <v>91</v>
      </c>
      <c r="K69" s="849">
        <v>1410</v>
      </c>
      <c r="L69" s="849">
        <v>128310</v>
      </c>
      <c r="M69" s="832">
        <v>1</v>
      </c>
      <c r="N69" s="832">
        <v>91</v>
      </c>
      <c r="O69" s="849">
        <v>1089</v>
      </c>
      <c r="P69" s="849">
        <v>100188</v>
      </c>
      <c r="Q69" s="837">
        <v>0.78082768295534255</v>
      </c>
      <c r="R69" s="850">
        <v>92</v>
      </c>
    </row>
    <row r="70" spans="1:18" ht="14.4" customHeight="1" x14ac:dyDescent="0.3">
      <c r="A70" s="831" t="s">
        <v>3470</v>
      </c>
      <c r="B70" s="832" t="s">
        <v>3471</v>
      </c>
      <c r="C70" s="832" t="s">
        <v>593</v>
      </c>
      <c r="D70" s="832" t="s">
        <v>3529</v>
      </c>
      <c r="E70" s="832" t="s">
        <v>3571</v>
      </c>
      <c r="F70" s="832" t="s">
        <v>3572</v>
      </c>
      <c r="G70" s="849">
        <v>22</v>
      </c>
      <c r="H70" s="849">
        <v>4576</v>
      </c>
      <c r="I70" s="832">
        <v>1.1523545706371192</v>
      </c>
      <c r="J70" s="832">
        <v>208</v>
      </c>
      <c r="K70" s="849">
        <v>19</v>
      </c>
      <c r="L70" s="849">
        <v>3971</v>
      </c>
      <c r="M70" s="832">
        <v>1</v>
      </c>
      <c r="N70" s="832">
        <v>209</v>
      </c>
      <c r="O70" s="849">
        <v>8</v>
      </c>
      <c r="P70" s="849">
        <v>1680</v>
      </c>
      <c r="Q70" s="837">
        <v>0.42306723747166958</v>
      </c>
      <c r="R70" s="850">
        <v>210</v>
      </c>
    </row>
    <row r="71" spans="1:18" ht="14.4" customHeight="1" x14ac:dyDescent="0.3">
      <c r="A71" s="831" t="s">
        <v>3470</v>
      </c>
      <c r="B71" s="832" t="s">
        <v>3471</v>
      </c>
      <c r="C71" s="832" t="s">
        <v>593</v>
      </c>
      <c r="D71" s="832" t="s">
        <v>3529</v>
      </c>
      <c r="E71" s="832" t="s">
        <v>3571</v>
      </c>
      <c r="F71" s="832" t="s">
        <v>3573</v>
      </c>
      <c r="G71" s="849">
        <v>1</v>
      </c>
      <c r="H71" s="849">
        <v>208</v>
      </c>
      <c r="I71" s="832">
        <v>0.33173843700159489</v>
      </c>
      <c r="J71" s="832">
        <v>208</v>
      </c>
      <c r="K71" s="849">
        <v>3</v>
      </c>
      <c r="L71" s="849">
        <v>627</v>
      </c>
      <c r="M71" s="832">
        <v>1</v>
      </c>
      <c r="N71" s="832">
        <v>209</v>
      </c>
      <c r="O71" s="849">
        <v>5</v>
      </c>
      <c r="P71" s="849">
        <v>1050</v>
      </c>
      <c r="Q71" s="837">
        <v>1.6746411483253589</v>
      </c>
      <c r="R71" s="850">
        <v>210</v>
      </c>
    </row>
    <row r="72" spans="1:18" ht="14.4" customHeight="1" x14ac:dyDescent="0.3">
      <c r="A72" s="831" t="s">
        <v>3470</v>
      </c>
      <c r="B72" s="832" t="s">
        <v>3471</v>
      </c>
      <c r="C72" s="832" t="s">
        <v>593</v>
      </c>
      <c r="D72" s="832" t="s">
        <v>3529</v>
      </c>
      <c r="E72" s="832" t="s">
        <v>3574</v>
      </c>
      <c r="F72" s="832" t="s">
        <v>3575</v>
      </c>
      <c r="G72" s="849"/>
      <c r="H72" s="849"/>
      <c r="I72" s="832"/>
      <c r="J72" s="832"/>
      <c r="K72" s="849">
        <v>1</v>
      </c>
      <c r="L72" s="849">
        <v>201</v>
      </c>
      <c r="M72" s="832">
        <v>1</v>
      </c>
      <c r="N72" s="832">
        <v>201</v>
      </c>
      <c r="O72" s="849"/>
      <c r="P72" s="849"/>
      <c r="Q72" s="837"/>
      <c r="R72" s="850"/>
    </row>
    <row r="73" spans="1:18" ht="14.4" customHeight="1" x14ac:dyDescent="0.3">
      <c r="A73" s="831" t="s">
        <v>3470</v>
      </c>
      <c r="B73" s="832" t="s">
        <v>3471</v>
      </c>
      <c r="C73" s="832" t="s">
        <v>593</v>
      </c>
      <c r="D73" s="832" t="s">
        <v>3529</v>
      </c>
      <c r="E73" s="832" t="s">
        <v>3574</v>
      </c>
      <c r="F73" s="832" t="s">
        <v>3576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201</v>
      </c>
      <c r="Q73" s="837"/>
      <c r="R73" s="850">
        <v>201</v>
      </c>
    </row>
    <row r="74" spans="1:18" ht="14.4" customHeight="1" x14ac:dyDescent="0.3">
      <c r="A74" s="831" t="s">
        <v>3470</v>
      </c>
      <c r="B74" s="832" t="s">
        <v>3471</v>
      </c>
      <c r="C74" s="832" t="s">
        <v>593</v>
      </c>
      <c r="D74" s="832" t="s">
        <v>3529</v>
      </c>
      <c r="E74" s="832" t="s">
        <v>3577</v>
      </c>
      <c r="F74" s="832" t="s">
        <v>3578</v>
      </c>
      <c r="G74" s="849">
        <v>3</v>
      </c>
      <c r="H74" s="849">
        <v>969</v>
      </c>
      <c r="I74" s="832">
        <v>0.29907407407407405</v>
      </c>
      <c r="J74" s="832">
        <v>323</v>
      </c>
      <c r="K74" s="849">
        <v>10</v>
      </c>
      <c r="L74" s="849">
        <v>3240</v>
      </c>
      <c r="M74" s="832">
        <v>1</v>
      </c>
      <c r="N74" s="832">
        <v>324</v>
      </c>
      <c r="O74" s="849"/>
      <c r="P74" s="849"/>
      <c r="Q74" s="837"/>
      <c r="R74" s="850"/>
    </row>
    <row r="75" spans="1:18" ht="14.4" customHeight="1" x14ac:dyDescent="0.3">
      <c r="A75" s="831" t="s">
        <v>3470</v>
      </c>
      <c r="B75" s="832" t="s">
        <v>3471</v>
      </c>
      <c r="C75" s="832" t="s">
        <v>593</v>
      </c>
      <c r="D75" s="832" t="s">
        <v>3529</v>
      </c>
      <c r="E75" s="832" t="s">
        <v>3579</v>
      </c>
      <c r="F75" s="832" t="s">
        <v>3580</v>
      </c>
      <c r="G75" s="849">
        <v>7422</v>
      </c>
      <c r="H75" s="849">
        <v>437898</v>
      </c>
      <c r="I75" s="832">
        <v>0.92647609536886777</v>
      </c>
      <c r="J75" s="832">
        <v>59</v>
      </c>
      <c r="K75" s="849">
        <v>8011</v>
      </c>
      <c r="L75" s="849">
        <v>472649</v>
      </c>
      <c r="M75" s="832">
        <v>1</v>
      </c>
      <c r="N75" s="832">
        <v>59</v>
      </c>
      <c r="O75" s="849">
        <v>6106</v>
      </c>
      <c r="P75" s="849">
        <v>366360</v>
      </c>
      <c r="Q75" s="837">
        <v>0.77512064978451245</v>
      </c>
      <c r="R75" s="850">
        <v>60</v>
      </c>
    </row>
    <row r="76" spans="1:18" ht="14.4" customHeight="1" x14ac:dyDescent="0.3">
      <c r="A76" s="831" t="s">
        <v>3470</v>
      </c>
      <c r="B76" s="832" t="s">
        <v>3471</v>
      </c>
      <c r="C76" s="832" t="s">
        <v>593</v>
      </c>
      <c r="D76" s="832" t="s">
        <v>3529</v>
      </c>
      <c r="E76" s="832" t="s">
        <v>3581</v>
      </c>
      <c r="F76" s="832" t="s">
        <v>3582</v>
      </c>
      <c r="G76" s="849">
        <v>1</v>
      </c>
      <c r="H76" s="849">
        <v>253</v>
      </c>
      <c r="I76" s="832"/>
      <c r="J76" s="832">
        <v>253</v>
      </c>
      <c r="K76" s="849"/>
      <c r="L76" s="849"/>
      <c r="M76" s="832"/>
      <c r="N76" s="832"/>
      <c r="O76" s="849">
        <v>6</v>
      </c>
      <c r="P76" s="849">
        <v>1524</v>
      </c>
      <c r="Q76" s="837"/>
      <c r="R76" s="850">
        <v>254</v>
      </c>
    </row>
    <row r="77" spans="1:18" ht="14.4" customHeight="1" x14ac:dyDescent="0.3">
      <c r="A77" s="831" t="s">
        <v>3470</v>
      </c>
      <c r="B77" s="832" t="s">
        <v>3471</v>
      </c>
      <c r="C77" s="832" t="s">
        <v>593</v>
      </c>
      <c r="D77" s="832" t="s">
        <v>3529</v>
      </c>
      <c r="E77" s="832" t="s">
        <v>3581</v>
      </c>
      <c r="F77" s="832" t="s">
        <v>3583</v>
      </c>
      <c r="G77" s="849">
        <v>1</v>
      </c>
      <c r="H77" s="849">
        <v>253</v>
      </c>
      <c r="I77" s="832">
        <v>1</v>
      </c>
      <c r="J77" s="832">
        <v>253</v>
      </c>
      <c r="K77" s="849">
        <v>1</v>
      </c>
      <c r="L77" s="849">
        <v>253</v>
      </c>
      <c r="M77" s="832">
        <v>1</v>
      </c>
      <c r="N77" s="832">
        <v>253</v>
      </c>
      <c r="O77" s="849"/>
      <c r="P77" s="849"/>
      <c r="Q77" s="837"/>
      <c r="R77" s="850"/>
    </row>
    <row r="78" spans="1:18" ht="14.4" customHeight="1" x14ac:dyDescent="0.3">
      <c r="A78" s="831" t="s">
        <v>3470</v>
      </c>
      <c r="B78" s="832" t="s">
        <v>3471</v>
      </c>
      <c r="C78" s="832" t="s">
        <v>593</v>
      </c>
      <c r="D78" s="832" t="s">
        <v>3529</v>
      </c>
      <c r="E78" s="832" t="s">
        <v>3584</v>
      </c>
      <c r="F78" s="832" t="s">
        <v>3585</v>
      </c>
      <c r="G78" s="849">
        <v>6</v>
      </c>
      <c r="H78" s="849">
        <v>240</v>
      </c>
      <c r="I78" s="832">
        <v>0.75</v>
      </c>
      <c r="J78" s="832">
        <v>40</v>
      </c>
      <c r="K78" s="849">
        <v>8</v>
      </c>
      <c r="L78" s="849">
        <v>320</v>
      </c>
      <c r="M78" s="832">
        <v>1</v>
      </c>
      <c r="N78" s="832">
        <v>40</v>
      </c>
      <c r="O78" s="849">
        <v>4</v>
      </c>
      <c r="P78" s="849">
        <v>160</v>
      </c>
      <c r="Q78" s="837">
        <v>0.5</v>
      </c>
      <c r="R78" s="850">
        <v>40</v>
      </c>
    </row>
    <row r="79" spans="1:18" ht="14.4" customHeight="1" x14ac:dyDescent="0.3">
      <c r="A79" s="831" t="s">
        <v>3470</v>
      </c>
      <c r="B79" s="832" t="s">
        <v>3471</v>
      </c>
      <c r="C79" s="832" t="s">
        <v>593</v>
      </c>
      <c r="D79" s="832" t="s">
        <v>3529</v>
      </c>
      <c r="E79" s="832" t="s">
        <v>3584</v>
      </c>
      <c r="F79" s="832" t="s">
        <v>3586</v>
      </c>
      <c r="G79" s="849"/>
      <c r="H79" s="849"/>
      <c r="I79" s="832"/>
      <c r="J79" s="832"/>
      <c r="K79" s="849">
        <v>2</v>
      </c>
      <c r="L79" s="849">
        <v>80</v>
      </c>
      <c r="M79" s="832">
        <v>1</v>
      </c>
      <c r="N79" s="832">
        <v>40</v>
      </c>
      <c r="O79" s="849"/>
      <c r="P79" s="849"/>
      <c r="Q79" s="837"/>
      <c r="R79" s="850"/>
    </row>
    <row r="80" spans="1:18" ht="14.4" customHeight="1" x14ac:dyDescent="0.3">
      <c r="A80" s="831" t="s">
        <v>3470</v>
      </c>
      <c r="B80" s="832" t="s">
        <v>3471</v>
      </c>
      <c r="C80" s="832" t="s">
        <v>593</v>
      </c>
      <c r="D80" s="832" t="s">
        <v>3529</v>
      </c>
      <c r="E80" s="832" t="s">
        <v>3587</v>
      </c>
      <c r="F80" s="832" t="s">
        <v>3588</v>
      </c>
      <c r="G80" s="849"/>
      <c r="H80" s="849"/>
      <c r="I80" s="832"/>
      <c r="J80" s="832"/>
      <c r="K80" s="849"/>
      <c r="L80" s="849"/>
      <c r="M80" s="832"/>
      <c r="N80" s="832"/>
      <c r="O80" s="849">
        <v>98</v>
      </c>
      <c r="P80" s="849">
        <v>42434</v>
      </c>
      <c r="Q80" s="837"/>
      <c r="R80" s="850">
        <v>433</v>
      </c>
    </row>
    <row r="81" spans="1:18" ht="14.4" customHeight="1" x14ac:dyDescent="0.3">
      <c r="A81" s="831" t="s">
        <v>3470</v>
      </c>
      <c r="B81" s="832" t="s">
        <v>3471</v>
      </c>
      <c r="C81" s="832" t="s">
        <v>593</v>
      </c>
      <c r="D81" s="832" t="s">
        <v>3529</v>
      </c>
      <c r="E81" s="832" t="s">
        <v>3589</v>
      </c>
      <c r="F81" s="832" t="s">
        <v>3590</v>
      </c>
      <c r="G81" s="849">
        <v>4492</v>
      </c>
      <c r="H81" s="849">
        <v>1724928</v>
      </c>
      <c r="I81" s="832">
        <v>0.99408308576269522</v>
      </c>
      <c r="J81" s="832">
        <v>384</v>
      </c>
      <c r="K81" s="849">
        <v>4507</v>
      </c>
      <c r="L81" s="849">
        <v>1735195</v>
      </c>
      <c r="M81" s="832">
        <v>1</v>
      </c>
      <c r="N81" s="832">
        <v>385</v>
      </c>
      <c r="O81" s="849">
        <v>3718</v>
      </c>
      <c r="P81" s="849">
        <v>1435148</v>
      </c>
      <c r="Q81" s="837">
        <v>0.82708168246220171</v>
      </c>
      <c r="R81" s="850">
        <v>386</v>
      </c>
    </row>
    <row r="82" spans="1:18" ht="14.4" customHeight="1" x14ac:dyDescent="0.3">
      <c r="A82" s="831" t="s">
        <v>3470</v>
      </c>
      <c r="B82" s="832" t="s">
        <v>3471</v>
      </c>
      <c r="C82" s="832" t="s">
        <v>593</v>
      </c>
      <c r="D82" s="832" t="s">
        <v>3529</v>
      </c>
      <c r="E82" s="832" t="s">
        <v>3591</v>
      </c>
      <c r="F82" s="832" t="s">
        <v>3592</v>
      </c>
      <c r="G82" s="849">
        <v>184</v>
      </c>
      <c r="H82" s="849">
        <v>71576</v>
      </c>
      <c r="I82" s="832">
        <v>0.96088065512149279</v>
      </c>
      <c r="J82" s="832">
        <v>389</v>
      </c>
      <c r="K82" s="849">
        <v>191</v>
      </c>
      <c r="L82" s="849">
        <v>74490</v>
      </c>
      <c r="M82" s="832">
        <v>1</v>
      </c>
      <c r="N82" s="832">
        <v>390</v>
      </c>
      <c r="O82" s="849">
        <v>222</v>
      </c>
      <c r="P82" s="849">
        <v>86802</v>
      </c>
      <c r="Q82" s="837">
        <v>1.1652839307289569</v>
      </c>
      <c r="R82" s="850">
        <v>391</v>
      </c>
    </row>
    <row r="83" spans="1:18" ht="14.4" customHeight="1" x14ac:dyDescent="0.3">
      <c r="A83" s="831" t="s">
        <v>3470</v>
      </c>
      <c r="B83" s="832" t="s">
        <v>3471</v>
      </c>
      <c r="C83" s="832" t="s">
        <v>593</v>
      </c>
      <c r="D83" s="832" t="s">
        <v>3529</v>
      </c>
      <c r="E83" s="832" t="s">
        <v>3591</v>
      </c>
      <c r="F83" s="832" t="s">
        <v>3593</v>
      </c>
      <c r="G83" s="849">
        <v>3361</v>
      </c>
      <c r="H83" s="849">
        <v>1307429</v>
      </c>
      <c r="I83" s="832">
        <v>0.93121723646723642</v>
      </c>
      <c r="J83" s="832">
        <v>389</v>
      </c>
      <c r="K83" s="849">
        <v>3600</v>
      </c>
      <c r="L83" s="849">
        <v>1404000</v>
      </c>
      <c r="M83" s="832">
        <v>1</v>
      </c>
      <c r="N83" s="832">
        <v>390</v>
      </c>
      <c r="O83" s="849">
        <v>3276</v>
      </c>
      <c r="P83" s="849">
        <v>1280916</v>
      </c>
      <c r="Q83" s="837">
        <v>0.91233333333333333</v>
      </c>
      <c r="R83" s="850">
        <v>391</v>
      </c>
    </row>
    <row r="84" spans="1:18" ht="14.4" customHeight="1" x14ac:dyDescent="0.3">
      <c r="A84" s="831" t="s">
        <v>3470</v>
      </c>
      <c r="B84" s="832" t="s">
        <v>3471</v>
      </c>
      <c r="C84" s="832" t="s">
        <v>593</v>
      </c>
      <c r="D84" s="832" t="s">
        <v>3529</v>
      </c>
      <c r="E84" s="832" t="s">
        <v>3594</v>
      </c>
      <c r="F84" s="832" t="s">
        <v>3595</v>
      </c>
      <c r="G84" s="849">
        <v>164</v>
      </c>
      <c r="H84" s="849">
        <v>10332</v>
      </c>
      <c r="I84" s="832">
        <v>0.73542600896860988</v>
      </c>
      <c r="J84" s="832">
        <v>63</v>
      </c>
      <c r="K84" s="849">
        <v>223</v>
      </c>
      <c r="L84" s="849">
        <v>14049</v>
      </c>
      <c r="M84" s="832">
        <v>1</v>
      </c>
      <c r="N84" s="832">
        <v>63</v>
      </c>
      <c r="O84" s="849">
        <v>283</v>
      </c>
      <c r="P84" s="849">
        <v>17829</v>
      </c>
      <c r="Q84" s="837">
        <v>1.2690582959641257</v>
      </c>
      <c r="R84" s="850">
        <v>63</v>
      </c>
    </row>
    <row r="85" spans="1:18" ht="14.4" customHeight="1" x14ac:dyDescent="0.3">
      <c r="A85" s="831" t="s">
        <v>3470</v>
      </c>
      <c r="B85" s="832" t="s">
        <v>3471</v>
      </c>
      <c r="C85" s="832" t="s">
        <v>593</v>
      </c>
      <c r="D85" s="832" t="s">
        <v>3529</v>
      </c>
      <c r="E85" s="832" t="s">
        <v>3594</v>
      </c>
      <c r="F85" s="832" t="s">
        <v>3596</v>
      </c>
      <c r="G85" s="849">
        <v>16</v>
      </c>
      <c r="H85" s="849">
        <v>1008</v>
      </c>
      <c r="I85" s="832">
        <v>0.8</v>
      </c>
      <c r="J85" s="832">
        <v>63</v>
      </c>
      <c r="K85" s="849">
        <v>20</v>
      </c>
      <c r="L85" s="849">
        <v>1260</v>
      </c>
      <c r="M85" s="832">
        <v>1</v>
      </c>
      <c r="N85" s="832">
        <v>63</v>
      </c>
      <c r="O85" s="849">
        <v>61</v>
      </c>
      <c r="P85" s="849">
        <v>3843</v>
      </c>
      <c r="Q85" s="837">
        <v>3.05</v>
      </c>
      <c r="R85" s="850">
        <v>63</v>
      </c>
    </row>
    <row r="86" spans="1:18" ht="14.4" customHeight="1" x14ac:dyDescent="0.3">
      <c r="A86" s="831" t="s">
        <v>3470</v>
      </c>
      <c r="B86" s="832" t="s">
        <v>3471</v>
      </c>
      <c r="C86" s="832" t="s">
        <v>593</v>
      </c>
      <c r="D86" s="832" t="s">
        <v>3529</v>
      </c>
      <c r="E86" s="832" t="s">
        <v>3597</v>
      </c>
      <c r="F86" s="832" t="s">
        <v>3598</v>
      </c>
      <c r="G86" s="849">
        <v>10</v>
      </c>
      <c r="H86" s="849">
        <v>2460</v>
      </c>
      <c r="I86" s="832">
        <v>0.71139386928860615</v>
      </c>
      <c r="J86" s="832">
        <v>246</v>
      </c>
      <c r="K86" s="849">
        <v>14</v>
      </c>
      <c r="L86" s="849">
        <v>3458</v>
      </c>
      <c r="M86" s="832">
        <v>1</v>
      </c>
      <c r="N86" s="832">
        <v>247</v>
      </c>
      <c r="O86" s="849">
        <v>9</v>
      </c>
      <c r="P86" s="849">
        <v>2232</v>
      </c>
      <c r="Q86" s="837">
        <v>0.64545980335454023</v>
      </c>
      <c r="R86" s="850">
        <v>248</v>
      </c>
    </row>
    <row r="87" spans="1:18" ht="14.4" customHeight="1" x14ac:dyDescent="0.3">
      <c r="A87" s="831" t="s">
        <v>3470</v>
      </c>
      <c r="B87" s="832" t="s">
        <v>3471</v>
      </c>
      <c r="C87" s="832" t="s">
        <v>593</v>
      </c>
      <c r="D87" s="832" t="s">
        <v>3529</v>
      </c>
      <c r="E87" s="832" t="s">
        <v>3599</v>
      </c>
      <c r="F87" s="832" t="s">
        <v>3600</v>
      </c>
      <c r="G87" s="849">
        <v>29</v>
      </c>
      <c r="H87" s="849">
        <v>4437</v>
      </c>
      <c r="I87" s="832">
        <v>1.3809523809523809</v>
      </c>
      <c r="J87" s="832">
        <v>153</v>
      </c>
      <c r="K87" s="849">
        <v>21</v>
      </c>
      <c r="L87" s="849">
        <v>3213</v>
      </c>
      <c r="M87" s="832">
        <v>1</v>
      </c>
      <c r="N87" s="832">
        <v>153</v>
      </c>
      <c r="O87" s="849">
        <v>5</v>
      </c>
      <c r="P87" s="849">
        <v>770</v>
      </c>
      <c r="Q87" s="837">
        <v>0.23965141612200436</v>
      </c>
      <c r="R87" s="850">
        <v>154</v>
      </c>
    </row>
    <row r="88" spans="1:18" ht="14.4" customHeight="1" x14ac:dyDescent="0.3">
      <c r="A88" s="831" t="s">
        <v>3470</v>
      </c>
      <c r="B88" s="832" t="s">
        <v>3471</v>
      </c>
      <c r="C88" s="832" t="s">
        <v>593</v>
      </c>
      <c r="D88" s="832" t="s">
        <v>3529</v>
      </c>
      <c r="E88" s="832" t="s">
        <v>3599</v>
      </c>
      <c r="F88" s="832" t="s">
        <v>3601</v>
      </c>
      <c r="G88" s="849">
        <v>899</v>
      </c>
      <c r="H88" s="849">
        <v>137547</v>
      </c>
      <c r="I88" s="832">
        <v>1.2661971830985916</v>
      </c>
      <c r="J88" s="832">
        <v>153</v>
      </c>
      <c r="K88" s="849">
        <v>710</v>
      </c>
      <c r="L88" s="849">
        <v>108630</v>
      </c>
      <c r="M88" s="832">
        <v>1</v>
      </c>
      <c r="N88" s="832">
        <v>153</v>
      </c>
      <c r="O88" s="849">
        <v>441</v>
      </c>
      <c r="P88" s="849">
        <v>67914</v>
      </c>
      <c r="Q88" s="837">
        <v>0.62518641259320629</v>
      </c>
      <c r="R88" s="850">
        <v>154</v>
      </c>
    </row>
    <row r="89" spans="1:18" ht="14.4" customHeight="1" x14ac:dyDescent="0.3">
      <c r="A89" s="831" t="s">
        <v>3470</v>
      </c>
      <c r="B89" s="832" t="s">
        <v>3471</v>
      </c>
      <c r="C89" s="832" t="s">
        <v>593</v>
      </c>
      <c r="D89" s="832" t="s">
        <v>3529</v>
      </c>
      <c r="E89" s="832" t="s">
        <v>3602</v>
      </c>
      <c r="F89" s="832" t="s">
        <v>3603</v>
      </c>
      <c r="G89" s="849">
        <v>2</v>
      </c>
      <c r="H89" s="849">
        <v>168</v>
      </c>
      <c r="I89" s="832">
        <v>0.33333333333333331</v>
      </c>
      <c r="J89" s="832">
        <v>84</v>
      </c>
      <c r="K89" s="849">
        <v>6</v>
      </c>
      <c r="L89" s="849">
        <v>504</v>
      </c>
      <c r="M89" s="832">
        <v>1</v>
      </c>
      <c r="N89" s="832">
        <v>84</v>
      </c>
      <c r="O89" s="849">
        <v>1</v>
      </c>
      <c r="P89" s="849">
        <v>85</v>
      </c>
      <c r="Q89" s="837">
        <v>0.16865079365079366</v>
      </c>
      <c r="R89" s="850">
        <v>85</v>
      </c>
    </row>
    <row r="90" spans="1:18" ht="14.4" customHeight="1" x14ac:dyDescent="0.3">
      <c r="A90" s="831" t="s">
        <v>3470</v>
      </c>
      <c r="B90" s="832" t="s">
        <v>3471</v>
      </c>
      <c r="C90" s="832" t="s">
        <v>593</v>
      </c>
      <c r="D90" s="832" t="s">
        <v>3529</v>
      </c>
      <c r="E90" s="832" t="s">
        <v>3602</v>
      </c>
      <c r="F90" s="832" t="s">
        <v>3604</v>
      </c>
      <c r="G90" s="849">
        <v>2</v>
      </c>
      <c r="H90" s="849">
        <v>168</v>
      </c>
      <c r="I90" s="832">
        <v>0.4</v>
      </c>
      <c r="J90" s="832">
        <v>84</v>
      </c>
      <c r="K90" s="849">
        <v>5</v>
      </c>
      <c r="L90" s="849">
        <v>420</v>
      </c>
      <c r="M90" s="832">
        <v>1</v>
      </c>
      <c r="N90" s="832">
        <v>84</v>
      </c>
      <c r="O90" s="849"/>
      <c r="P90" s="849"/>
      <c r="Q90" s="837"/>
      <c r="R90" s="850"/>
    </row>
    <row r="91" spans="1:18" ht="14.4" customHeight="1" x14ac:dyDescent="0.3">
      <c r="A91" s="831" t="s">
        <v>3470</v>
      </c>
      <c r="B91" s="832" t="s">
        <v>3471</v>
      </c>
      <c r="C91" s="832" t="s">
        <v>593</v>
      </c>
      <c r="D91" s="832" t="s">
        <v>3529</v>
      </c>
      <c r="E91" s="832" t="s">
        <v>3605</v>
      </c>
      <c r="F91" s="832" t="s">
        <v>3606</v>
      </c>
      <c r="G91" s="849">
        <v>16</v>
      </c>
      <c r="H91" s="849">
        <v>2208</v>
      </c>
      <c r="I91" s="832">
        <v>1.0666666666666667</v>
      </c>
      <c r="J91" s="832">
        <v>138</v>
      </c>
      <c r="K91" s="849">
        <v>15</v>
      </c>
      <c r="L91" s="849">
        <v>2070</v>
      </c>
      <c r="M91" s="832">
        <v>1</v>
      </c>
      <c r="N91" s="832">
        <v>138</v>
      </c>
      <c r="O91" s="849">
        <v>24</v>
      </c>
      <c r="P91" s="849">
        <v>3336</v>
      </c>
      <c r="Q91" s="837">
        <v>1.6115942028985508</v>
      </c>
      <c r="R91" s="850">
        <v>139</v>
      </c>
    </row>
    <row r="92" spans="1:18" ht="14.4" customHeight="1" x14ac:dyDescent="0.3">
      <c r="A92" s="831" t="s">
        <v>3470</v>
      </c>
      <c r="B92" s="832" t="s">
        <v>3471</v>
      </c>
      <c r="C92" s="832" t="s">
        <v>593</v>
      </c>
      <c r="D92" s="832" t="s">
        <v>3529</v>
      </c>
      <c r="E92" s="832" t="s">
        <v>3605</v>
      </c>
      <c r="F92" s="832" t="s">
        <v>3607</v>
      </c>
      <c r="G92" s="849">
        <v>63</v>
      </c>
      <c r="H92" s="849">
        <v>8694</v>
      </c>
      <c r="I92" s="832">
        <v>0.80769230769230771</v>
      </c>
      <c r="J92" s="832">
        <v>138</v>
      </c>
      <c r="K92" s="849">
        <v>78</v>
      </c>
      <c r="L92" s="849">
        <v>10764</v>
      </c>
      <c r="M92" s="832">
        <v>1</v>
      </c>
      <c r="N92" s="832">
        <v>138</v>
      </c>
      <c r="O92" s="849">
        <v>100</v>
      </c>
      <c r="P92" s="849">
        <v>13900</v>
      </c>
      <c r="Q92" s="837">
        <v>1.2913415087328131</v>
      </c>
      <c r="R92" s="850">
        <v>139</v>
      </c>
    </row>
    <row r="93" spans="1:18" ht="14.4" customHeight="1" x14ac:dyDescent="0.3">
      <c r="A93" s="831" t="s">
        <v>3470</v>
      </c>
      <c r="B93" s="832" t="s">
        <v>3471</v>
      </c>
      <c r="C93" s="832" t="s">
        <v>593</v>
      </c>
      <c r="D93" s="832" t="s">
        <v>3529</v>
      </c>
      <c r="E93" s="832" t="s">
        <v>3608</v>
      </c>
      <c r="F93" s="832" t="s">
        <v>3609</v>
      </c>
      <c r="G93" s="849">
        <v>4</v>
      </c>
      <c r="H93" s="849">
        <v>1668</v>
      </c>
      <c r="I93" s="832">
        <v>0.39904306220095692</v>
      </c>
      <c r="J93" s="832">
        <v>417</v>
      </c>
      <c r="K93" s="849">
        <v>10</v>
      </c>
      <c r="L93" s="849">
        <v>4180</v>
      </c>
      <c r="M93" s="832">
        <v>1</v>
      </c>
      <c r="N93" s="832">
        <v>418</v>
      </c>
      <c r="O93" s="849">
        <v>8</v>
      </c>
      <c r="P93" s="849">
        <v>3352</v>
      </c>
      <c r="Q93" s="837">
        <v>0.80191387559808613</v>
      </c>
      <c r="R93" s="850">
        <v>419</v>
      </c>
    </row>
    <row r="94" spans="1:18" ht="14.4" customHeight="1" x14ac:dyDescent="0.3">
      <c r="A94" s="831" t="s">
        <v>3470</v>
      </c>
      <c r="B94" s="832" t="s">
        <v>3471</v>
      </c>
      <c r="C94" s="832" t="s">
        <v>593</v>
      </c>
      <c r="D94" s="832" t="s">
        <v>3529</v>
      </c>
      <c r="E94" s="832" t="s">
        <v>3608</v>
      </c>
      <c r="F94" s="832" t="s">
        <v>3610</v>
      </c>
      <c r="G94" s="849">
        <v>7</v>
      </c>
      <c r="H94" s="849">
        <v>2919</v>
      </c>
      <c r="I94" s="832">
        <v>0.99760765550239239</v>
      </c>
      <c r="J94" s="832">
        <v>417</v>
      </c>
      <c r="K94" s="849">
        <v>7</v>
      </c>
      <c r="L94" s="849">
        <v>2926</v>
      </c>
      <c r="M94" s="832">
        <v>1</v>
      </c>
      <c r="N94" s="832">
        <v>418</v>
      </c>
      <c r="O94" s="849">
        <v>17</v>
      </c>
      <c r="P94" s="849">
        <v>7123</v>
      </c>
      <c r="Q94" s="837">
        <v>2.4343814080656188</v>
      </c>
      <c r="R94" s="850">
        <v>419</v>
      </c>
    </row>
    <row r="95" spans="1:18" ht="14.4" customHeight="1" x14ac:dyDescent="0.3">
      <c r="A95" s="831" t="s">
        <v>3470</v>
      </c>
      <c r="B95" s="832" t="s">
        <v>3471</v>
      </c>
      <c r="C95" s="832" t="s">
        <v>593</v>
      </c>
      <c r="D95" s="832" t="s">
        <v>3529</v>
      </c>
      <c r="E95" s="832" t="s">
        <v>3611</v>
      </c>
      <c r="F95" s="832" t="s">
        <v>3612</v>
      </c>
      <c r="G95" s="849">
        <v>1</v>
      </c>
      <c r="H95" s="849">
        <v>96</v>
      </c>
      <c r="I95" s="832">
        <v>0.5</v>
      </c>
      <c r="J95" s="832">
        <v>96</v>
      </c>
      <c r="K95" s="849">
        <v>2</v>
      </c>
      <c r="L95" s="849">
        <v>192</v>
      </c>
      <c r="M95" s="832">
        <v>1</v>
      </c>
      <c r="N95" s="832">
        <v>96</v>
      </c>
      <c r="O95" s="849">
        <v>4</v>
      </c>
      <c r="P95" s="849">
        <v>388</v>
      </c>
      <c r="Q95" s="837">
        <v>2.0208333333333335</v>
      </c>
      <c r="R95" s="850">
        <v>97</v>
      </c>
    </row>
    <row r="96" spans="1:18" ht="14.4" customHeight="1" x14ac:dyDescent="0.3">
      <c r="A96" s="831" t="s">
        <v>3470</v>
      </c>
      <c r="B96" s="832" t="s">
        <v>3471</v>
      </c>
      <c r="C96" s="832" t="s">
        <v>593</v>
      </c>
      <c r="D96" s="832" t="s">
        <v>3529</v>
      </c>
      <c r="E96" s="832" t="s">
        <v>3611</v>
      </c>
      <c r="F96" s="832" t="s">
        <v>3613</v>
      </c>
      <c r="G96" s="849">
        <v>4</v>
      </c>
      <c r="H96" s="849">
        <v>384</v>
      </c>
      <c r="I96" s="832">
        <v>0.44444444444444442</v>
      </c>
      <c r="J96" s="832">
        <v>96</v>
      </c>
      <c r="K96" s="849">
        <v>9</v>
      </c>
      <c r="L96" s="849">
        <v>864</v>
      </c>
      <c r="M96" s="832">
        <v>1</v>
      </c>
      <c r="N96" s="832">
        <v>96</v>
      </c>
      <c r="O96" s="849">
        <v>7</v>
      </c>
      <c r="P96" s="849">
        <v>679</v>
      </c>
      <c r="Q96" s="837">
        <v>0.78587962962962965</v>
      </c>
      <c r="R96" s="850">
        <v>97</v>
      </c>
    </row>
    <row r="97" spans="1:18" ht="14.4" customHeight="1" x14ac:dyDescent="0.3">
      <c r="A97" s="831" t="s">
        <v>3470</v>
      </c>
      <c r="B97" s="832" t="s">
        <v>3471</v>
      </c>
      <c r="C97" s="832" t="s">
        <v>593</v>
      </c>
      <c r="D97" s="832" t="s">
        <v>3529</v>
      </c>
      <c r="E97" s="832" t="s">
        <v>3614</v>
      </c>
      <c r="F97" s="832" t="s">
        <v>3615</v>
      </c>
      <c r="G97" s="849">
        <v>9</v>
      </c>
      <c r="H97" s="849">
        <v>2133</v>
      </c>
      <c r="I97" s="832">
        <v>1.2857142857142858</v>
      </c>
      <c r="J97" s="832">
        <v>237</v>
      </c>
      <c r="K97" s="849">
        <v>7</v>
      </c>
      <c r="L97" s="849">
        <v>1659</v>
      </c>
      <c r="M97" s="832">
        <v>1</v>
      </c>
      <c r="N97" s="832">
        <v>237</v>
      </c>
      <c r="O97" s="849">
        <v>4</v>
      </c>
      <c r="P97" s="849">
        <v>952</v>
      </c>
      <c r="Q97" s="837">
        <v>0.57383966244725737</v>
      </c>
      <c r="R97" s="850">
        <v>238</v>
      </c>
    </row>
    <row r="98" spans="1:18" ht="14.4" customHeight="1" x14ac:dyDescent="0.3">
      <c r="A98" s="831" t="s">
        <v>3470</v>
      </c>
      <c r="B98" s="832" t="s">
        <v>3471</v>
      </c>
      <c r="C98" s="832" t="s">
        <v>593</v>
      </c>
      <c r="D98" s="832" t="s">
        <v>3529</v>
      </c>
      <c r="E98" s="832" t="s">
        <v>3614</v>
      </c>
      <c r="F98" s="832" t="s">
        <v>3616</v>
      </c>
      <c r="G98" s="849">
        <v>2</v>
      </c>
      <c r="H98" s="849">
        <v>474</v>
      </c>
      <c r="I98" s="832">
        <v>2</v>
      </c>
      <c r="J98" s="832">
        <v>237</v>
      </c>
      <c r="K98" s="849">
        <v>1</v>
      </c>
      <c r="L98" s="849">
        <v>237</v>
      </c>
      <c r="M98" s="832">
        <v>1</v>
      </c>
      <c r="N98" s="832">
        <v>237</v>
      </c>
      <c r="O98" s="849">
        <v>1</v>
      </c>
      <c r="P98" s="849">
        <v>238</v>
      </c>
      <c r="Q98" s="837">
        <v>1.0042194092827004</v>
      </c>
      <c r="R98" s="850">
        <v>238</v>
      </c>
    </row>
    <row r="99" spans="1:18" ht="14.4" customHeight="1" x14ac:dyDescent="0.3">
      <c r="A99" s="831" t="s">
        <v>3470</v>
      </c>
      <c r="B99" s="832" t="s">
        <v>3471</v>
      </c>
      <c r="C99" s="832" t="s">
        <v>593</v>
      </c>
      <c r="D99" s="832" t="s">
        <v>3529</v>
      </c>
      <c r="E99" s="832" t="s">
        <v>3617</v>
      </c>
      <c r="F99" s="832" t="s">
        <v>3618</v>
      </c>
      <c r="G99" s="849">
        <v>3</v>
      </c>
      <c r="H99" s="849">
        <v>1497</v>
      </c>
      <c r="I99" s="832">
        <v>0.6</v>
      </c>
      <c r="J99" s="832">
        <v>499</v>
      </c>
      <c r="K99" s="849">
        <v>5</v>
      </c>
      <c r="L99" s="849">
        <v>2495</v>
      </c>
      <c r="M99" s="832">
        <v>1</v>
      </c>
      <c r="N99" s="832">
        <v>499</v>
      </c>
      <c r="O99" s="849">
        <v>1</v>
      </c>
      <c r="P99" s="849">
        <v>500</v>
      </c>
      <c r="Q99" s="837">
        <v>0.20040080160320642</v>
      </c>
      <c r="R99" s="850">
        <v>500</v>
      </c>
    </row>
    <row r="100" spans="1:18" ht="14.4" customHeight="1" x14ac:dyDescent="0.3">
      <c r="A100" s="831" t="s">
        <v>3470</v>
      </c>
      <c r="B100" s="832" t="s">
        <v>3471</v>
      </c>
      <c r="C100" s="832" t="s">
        <v>593</v>
      </c>
      <c r="D100" s="832" t="s">
        <v>3529</v>
      </c>
      <c r="E100" s="832" t="s">
        <v>3619</v>
      </c>
      <c r="F100" s="832" t="s">
        <v>3620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562</v>
      </c>
      <c r="Q100" s="837"/>
      <c r="R100" s="850">
        <v>562</v>
      </c>
    </row>
    <row r="101" spans="1:18" ht="14.4" customHeight="1" x14ac:dyDescent="0.3">
      <c r="A101" s="831" t="s">
        <v>3470</v>
      </c>
      <c r="B101" s="832" t="s">
        <v>3471</v>
      </c>
      <c r="C101" s="832" t="s">
        <v>593</v>
      </c>
      <c r="D101" s="832" t="s">
        <v>3529</v>
      </c>
      <c r="E101" s="832" t="s">
        <v>3621</v>
      </c>
      <c r="F101" s="832" t="s">
        <v>3622</v>
      </c>
      <c r="G101" s="849"/>
      <c r="H101" s="849"/>
      <c r="I101" s="832"/>
      <c r="J101" s="832"/>
      <c r="K101" s="849">
        <v>2</v>
      </c>
      <c r="L101" s="849">
        <v>326</v>
      </c>
      <c r="M101" s="832">
        <v>1</v>
      </c>
      <c r="N101" s="832">
        <v>163</v>
      </c>
      <c r="O101" s="849">
        <v>6</v>
      </c>
      <c r="P101" s="849">
        <v>984</v>
      </c>
      <c r="Q101" s="837">
        <v>3.01840490797546</v>
      </c>
      <c r="R101" s="850">
        <v>164</v>
      </c>
    </row>
    <row r="102" spans="1:18" ht="14.4" customHeight="1" x14ac:dyDescent="0.3">
      <c r="A102" s="831" t="s">
        <v>3470</v>
      </c>
      <c r="B102" s="832" t="s">
        <v>3471</v>
      </c>
      <c r="C102" s="832" t="s">
        <v>593</v>
      </c>
      <c r="D102" s="832" t="s">
        <v>3529</v>
      </c>
      <c r="E102" s="832" t="s">
        <v>3621</v>
      </c>
      <c r="F102" s="832" t="s">
        <v>3623</v>
      </c>
      <c r="G102" s="849">
        <v>1</v>
      </c>
      <c r="H102" s="849">
        <v>163</v>
      </c>
      <c r="I102" s="832">
        <v>0.5</v>
      </c>
      <c r="J102" s="832">
        <v>163</v>
      </c>
      <c r="K102" s="849">
        <v>2</v>
      </c>
      <c r="L102" s="849">
        <v>326</v>
      </c>
      <c r="M102" s="832">
        <v>1</v>
      </c>
      <c r="N102" s="832">
        <v>163</v>
      </c>
      <c r="O102" s="849"/>
      <c r="P102" s="849"/>
      <c r="Q102" s="837"/>
      <c r="R102" s="850"/>
    </row>
    <row r="103" spans="1:18" ht="14.4" customHeight="1" x14ac:dyDescent="0.3">
      <c r="A103" s="831" t="s">
        <v>3470</v>
      </c>
      <c r="B103" s="832" t="s">
        <v>3471</v>
      </c>
      <c r="C103" s="832" t="s">
        <v>593</v>
      </c>
      <c r="D103" s="832" t="s">
        <v>3529</v>
      </c>
      <c r="E103" s="832" t="s">
        <v>3624</v>
      </c>
      <c r="F103" s="832" t="s">
        <v>3625</v>
      </c>
      <c r="G103" s="849">
        <v>44</v>
      </c>
      <c r="H103" s="849">
        <v>13420</v>
      </c>
      <c r="I103" s="832">
        <v>1.1245181833417128</v>
      </c>
      <c r="J103" s="832">
        <v>305</v>
      </c>
      <c r="K103" s="849">
        <v>39</v>
      </c>
      <c r="L103" s="849">
        <v>11934</v>
      </c>
      <c r="M103" s="832">
        <v>1</v>
      </c>
      <c r="N103" s="832">
        <v>306</v>
      </c>
      <c r="O103" s="849">
        <v>33</v>
      </c>
      <c r="P103" s="849">
        <v>10131</v>
      </c>
      <c r="Q103" s="837">
        <v>0.84891905480140772</v>
      </c>
      <c r="R103" s="850">
        <v>307</v>
      </c>
    </row>
    <row r="104" spans="1:18" ht="14.4" customHeight="1" x14ac:dyDescent="0.3">
      <c r="A104" s="831" t="s">
        <v>3470</v>
      </c>
      <c r="B104" s="832" t="s">
        <v>3471</v>
      </c>
      <c r="C104" s="832" t="s">
        <v>593</v>
      </c>
      <c r="D104" s="832" t="s">
        <v>3529</v>
      </c>
      <c r="E104" s="832" t="s">
        <v>3626</v>
      </c>
      <c r="F104" s="832" t="s">
        <v>3627</v>
      </c>
      <c r="G104" s="849"/>
      <c r="H104" s="849"/>
      <c r="I104" s="832"/>
      <c r="J104" s="832"/>
      <c r="K104" s="849"/>
      <c r="L104" s="849"/>
      <c r="M104" s="832"/>
      <c r="N104" s="832"/>
      <c r="O104" s="849">
        <v>7</v>
      </c>
      <c r="P104" s="849">
        <v>462</v>
      </c>
      <c r="Q104" s="837"/>
      <c r="R104" s="850">
        <v>66</v>
      </c>
    </row>
    <row r="105" spans="1:18" ht="14.4" customHeight="1" x14ac:dyDescent="0.3">
      <c r="A105" s="831" t="s">
        <v>3470</v>
      </c>
      <c r="B105" s="832" t="s">
        <v>3471</v>
      </c>
      <c r="C105" s="832" t="s">
        <v>593</v>
      </c>
      <c r="D105" s="832" t="s">
        <v>3529</v>
      </c>
      <c r="E105" s="832" t="s">
        <v>3628</v>
      </c>
      <c r="F105" s="832" t="s">
        <v>3629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206</v>
      </c>
      <c r="Q105" s="837"/>
      <c r="R105" s="850">
        <v>206</v>
      </c>
    </row>
    <row r="106" spans="1:18" ht="14.4" customHeight="1" x14ac:dyDescent="0.3">
      <c r="A106" s="831" t="s">
        <v>3470</v>
      </c>
      <c r="B106" s="832" t="s">
        <v>3471</v>
      </c>
      <c r="C106" s="832" t="s">
        <v>593</v>
      </c>
      <c r="D106" s="832" t="s">
        <v>3529</v>
      </c>
      <c r="E106" s="832" t="s">
        <v>3630</v>
      </c>
      <c r="F106" s="832" t="s">
        <v>3631</v>
      </c>
      <c r="G106" s="849">
        <v>5</v>
      </c>
      <c r="H106" s="849">
        <v>215</v>
      </c>
      <c r="I106" s="832">
        <v>0.18518518518518517</v>
      </c>
      <c r="J106" s="832">
        <v>43</v>
      </c>
      <c r="K106" s="849">
        <v>27</v>
      </c>
      <c r="L106" s="849">
        <v>1161</v>
      </c>
      <c r="M106" s="832">
        <v>1</v>
      </c>
      <c r="N106" s="832">
        <v>43</v>
      </c>
      <c r="O106" s="849">
        <v>52</v>
      </c>
      <c r="P106" s="849">
        <v>2236</v>
      </c>
      <c r="Q106" s="837">
        <v>1.9259259259259258</v>
      </c>
      <c r="R106" s="850">
        <v>43</v>
      </c>
    </row>
    <row r="107" spans="1:18" ht="14.4" customHeight="1" x14ac:dyDescent="0.3">
      <c r="A107" s="831" t="s">
        <v>3470</v>
      </c>
      <c r="B107" s="832" t="s">
        <v>3471</v>
      </c>
      <c r="C107" s="832" t="s">
        <v>593</v>
      </c>
      <c r="D107" s="832" t="s">
        <v>3529</v>
      </c>
      <c r="E107" s="832" t="s">
        <v>3630</v>
      </c>
      <c r="F107" s="832" t="s">
        <v>3632</v>
      </c>
      <c r="G107" s="849">
        <v>2</v>
      </c>
      <c r="H107" s="849">
        <v>86</v>
      </c>
      <c r="I107" s="832"/>
      <c r="J107" s="832">
        <v>43</v>
      </c>
      <c r="K107" s="849"/>
      <c r="L107" s="849"/>
      <c r="M107" s="832"/>
      <c r="N107" s="832"/>
      <c r="O107" s="849">
        <v>7</v>
      </c>
      <c r="P107" s="849">
        <v>301</v>
      </c>
      <c r="Q107" s="837"/>
      <c r="R107" s="850">
        <v>43</v>
      </c>
    </row>
    <row r="108" spans="1:18" ht="14.4" customHeight="1" x14ac:dyDescent="0.3">
      <c r="A108" s="831" t="s">
        <v>3470</v>
      </c>
      <c r="B108" s="832" t="s">
        <v>3471</v>
      </c>
      <c r="C108" s="832" t="s">
        <v>593</v>
      </c>
      <c r="D108" s="832" t="s">
        <v>3529</v>
      </c>
      <c r="E108" s="832" t="s">
        <v>3633</v>
      </c>
      <c r="F108" s="832" t="s">
        <v>3634</v>
      </c>
      <c r="G108" s="849">
        <v>7</v>
      </c>
      <c r="H108" s="849">
        <v>406</v>
      </c>
      <c r="I108" s="832">
        <v>1.1666666666666667</v>
      </c>
      <c r="J108" s="832">
        <v>58</v>
      </c>
      <c r="K108" s="849">
        <v>6</v>
      </c>
      <c r="L108" s="849">
        <v>348</v>
      </c>
      <c r="M108" s="832">
        <v>1</v>
      </c>
      <c r="N108" s="832">
        <v>58</v>
      </c>
      <c r="O108" s="849">
        <v>6</v>
      </c>
      <c r="P108" s="849">
        <v>354</v>
      </c>
      <c r="Q108" s="837">
        <v>1.0172413793103448</v>
      </c>
      <c r="R108" s="850">
        <v>59</v>
      </c>
    </row>
    <row r="109" spans="1:18" ht="14.4" customHeight="1" x14ac:dyDescent="0.3">
      <c r="A109" s="831" t="s">
        <v>3470</v>
      </c>
      <c r="B109" s="832" t="s">
        <v>3471</v>
      </c>
      <c r="C109" s="832" t="s">
        <v>593</v>
      </c>
      <c r="D109" s="832" t="s">
        <v>3529</v>
      </c>
      <c r="E109" s="832" t="s">
        <v>3633</v>
      </c>
      <c r="F109" s="832" t="s">
        <v>3635</v>
      </c>
      <c r="G109" s="849">
        <v>22</v>
      </c>
      <c r="H109" s="849">
        <v>1276</v>
      </c>
      <c r="I109" s="832">
        <v>0.81481481481481477</v>
      </c>
      <c r="J109" s="832">
        <v>58</v>
      </c>
      <c r="K109" s="849">
        <v>27</v>
      </c>
      <c r="L109" s="849">
        <v>1566</v>
      </c>
      <c r="M109" s="832">
        <v>1</v>
      </c>
      <c r="N109" s="832">
        <v>58</v>
      </c>
      <c r="O109" s="849">
        <v>43</v>
      </c>
      <c r="P109" s="849">
        <v>2537</v>
      </c>
      <c r="Q109" s="837">
        <v>1.620051085568327</v>
      </c>
      <c r="R109" s="850">
        <v>59</v>
      </c>
    </row>
    <row r="110" spans="1:18" ht="14.4" customHeight="1" x14ac:dyDescent="0.3">
      <c r="A110" s="831" t="s">
        <v>3470</v>
      </c>
      <c r="B110" s="832" t="s">
        <v>3471</v>
      </c>
      <c r="C110" s="832" t="s">
        <v>593</v>
      </c>
      <c r="D110" s="832" t="s">
        <v>3529</v>
      </c>
      <c r="E110" s="832" t="s">
        <v>3636</v>
      </c>
      <c r="F110" s="832" t="s">
        <v>3637</v>
      </c>
      <c r="G110" s="849">
        <v>13</v>
      </c>
      <c r="H110" s="849">
        <v>3263</v>
      </c>
      <c r="I110" s="832">
        <v>4.333333333333333</v>
      </c>
      <c r="J110" s="832">
        <v>251</v>
      </c>
      <c r="K110" s="849">
        <v>3</v>
      </c>
      <c r="L110" s="849">
        <v>753</v>
      </c>
      <c r="M110" s="832">
        <v>1</v>
      </c>
      <c r="N110" s="832">
        <v>251</v>
      </c>
      <c r="O110" s="849">
        <v>3</v>
      </c>
      <c r="P110" s="849">
        <v>756</v>
      </c>
      <c r="Q110" s="837">
        <v>1.0039840637450199</v>
      </c>
      <c r="R110" s="850">
        <v>252</v>
      </c>
    </row>
    <row r="111" spans="1:18" ht="14.4" customHeight="1" x14ac:dyDescent="0.3">
      <c r="A111" s="831" t="s">
        <v>3470</v>
      </c>
      <c r="B111" s="832" t="s">
        <v>3471</v>
      </c>
      <c r="C111" s="832" t="s">
        <v>593</v>
      </c>
      <c r="D111" s="832" t="s">
        <v>3529</v>
      </c>
      <c r="E111" s="832" t="s">
        <v>3638</v>
      </c>
      <c r="F111" s="832" t="s">
        <v>3639</v>
      </c>
      <c r="G111" s="849">
        <v>8</v>
      </c>
      <c r="H111" s="849">
        <v>1008</v>
      </c>
      <c r="I111" s="832"/>
      <c r="J111" s="832">
        <v>126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3470</v>
      </c>
      <c r="B112" s="832" t="s">
        <v>3471</v>
      </c>
      <c r="C112" s="832" t="s">
        <v>593</v>
      </c>
      <c r="D112" s="832" t="s">
        <v>3529</v>
      </c>
      <c r="E112" s="832" t="s">
        <v>3640</v>
      </c>
      <c r="F112" s="832" t="s">
        <v>3641</v>
      </c>
      <c r="G112" s="849">
        <v>4</v>
      </c>
      <c r="H112" s="849">
        <v>0</v>
      </c>
      <c r="I112" s="832"/>
      <c r="J112" s="832">
        <v>0</v>
      </c>
      <c r="K112" s="849"/>
      <c r="L112" s="849"/>
      <c r="M112" s="832"/>
      <c r="N112" s="832"/>
      <c r="O112" s="849">
        <v>3</v>
      </c>
      <c r="P112" s="849">
        <v>0</v>
      </c>
      <c r="Q112" s="837"/>
      <c r="R112" s="850">
        <v>0</v>
      </c>
    </row>
    <row r="113" spans="1:18" ht="14.4" customHeight="1" x14ac:dyDescent="0.3">
      <c r="A113" s="831" t="s">
        <v>3470</v>
      </c>
      <c r="B113" s="832" t="s">
        <v>3471</v>
      </c>
      <c r="C113" s="832" t="s">
        <v>593</v>
      </c>
      <c r="D113" s="832" t="s">
        <v>3529</v>
      </c>
      <c r="E113" s="832" t="s">
        <v>3642</v>
      </c>
      <c r="F113" s="832" t="s">
        <v>3643</v>
      </c>
      <c r="G113" s="849">
        <v>1</v>
      </c>
      <c r="H113" s="849">
        <v>155</v>
      </c>
      <c r="I113" s="832">
        <v>0.99358974358974361</v>
      </c>
      <c r="J113" s="832">
        <v>155</v>
      </c>
      <c r="K113" s="849">
        <v>1</v>
      </c>
      <c r="L113" s="849">
        <v>156</v>
      </c>
      <c r="M113" s="832">
        <v>1</v>
      </c>
      <c r="N113" s="832">
        <v>156</v>
      </c>
      <c r="O113" s="849">
        <v>3</v>
      </c>
      <c r="P113" s="849">
        <v>468</v>
      </c>
      <c r="Q113" s="837">
        <v>3</v>
      </c>
      <c r="R113" s="850">
        <v>156</v>
      </c>
    </row>
    <row r="114" spans="1:18" ht="14.4" customHeight="1" x14ac:dyDescent="0.3">
      <c r="A114" s="831" t="s">
        <v>3470</v>
      </c>
      <c r="B114" s="832" t="s">
        <v>3471</v>
      </c>
      <c r="C114" s="832" t="s">
        <v>593</v>
      </c>
      <c r="D114" s="832" t="s">
        <v>3529</v>
      </c>
      <c r="E114" s="832" t="s">
        <v>3644</v>
      </c>
      <c r="F114" s="832" t="s">
        <v>3645</v>
      </c>
      <c r="G114" s="849">
        <v>1</v>
      </c>
      <c r="H114" s="849">
        <v>92</v>
      </c>
      <c r="I114" s="832">
        <v>0.5</v>
      </c>
      <c r="J114" s="832">
        <v>92</v>
      </c>
      <c r="K114" s="849">
        <v>2</v>
      </c>
      <c r="L114" s="849">
        <v>184</v>
      </c>
      <c r="M114" s="832">
        <v>1</v>
      </c>
      <c r="N114" s="832">
        <v>92</v>
      </c>
      <c r="O114" s="849"/>
      <c r="P114" s="849"/>
      <c r="Q114" s="837"/>
      <c r="R114" s="850"/>
    </row>
    <row r="115" spans="1:18" ht="14.4" customHeight="1" x14ac:dyDescent="0.3">
      <c r="A115" s="831" t="s">
        <v>3470</v>
      </c>
      <c r="B115" s="832" t="s">
        <v>3471</v>
      </c>
      <c r="C115" s="832" t="s">
        <v>593</v>
      </c>
      <c r="D115" s="832" t="s">
        <v>3529</v>
      </c>
      <c r="E115" s="832" t="s">
        <v>3644</v>
      </c>
      <c r="F115" s="832" t="s">
        <v>3646</v>
      </c>
      <c r="G115" s="849"/>
      <c r="H115" s="849"/>
      <c r="I115" s="832"/>
      <c r="J115" s="832"/>
      <c r="K115" s="849"/>
      <c r="L115" s="849"/>
      <c r="M115" s="832"/>
      <c r="N115" s="832"/>
      <c r="O115" s="849">
        <v>1</v>
      </c>
      <c r="P115" s="849">
        <v>93</v>
      </c>
      <c r="Q115" s="837"/>
      <c r="R115" s="850">
        <v>93</v>
      </c>
    </row>
    <row r="116" spans="1:18" ht="14.4" customHeight="1" x14ac:dyDescent="0.3">
      <c r="A116" s="831" t="s">
        <v>3470</v>
      </c>
      <c r="B116" s="832" t="s">
        <v>3471</v>
      </c>
      <c r="C116" s="832" t="s">
        <v>593</v>
      </c>
      <c r="D116" s="832" t="s">
        <v>3529</v>
      </c>
      <c r="E116" s="832" t="s">
        <v>3647</v>
      </c>
      <c r="F116" s="832" t="s">
        <v>3648</v>
      </c>
      <c r="G116" s="849"/>
      <c r="H116" s="849"/>
      <c r="I116" s="832"/>
      <c r="J116" s="832"/>
      <c r="K116" s="849"/>
      <c r="L116" s="849"/>
      <c r="M116" s="832"/>
      <c r="N116" s="832"/>
      <c r="O116" s="849">
        <v>0</v>
      </c>
      <c r="P116" s="849">
        <v>0</v>
      </c>
      <c r="Q116" s="837"/>
      <c r="R116" s="850"/>
    </row>
    <row r="117" spans="1:18" ht="14.4" customHeight="1" x14ac:dyDescent="0.3">
      <c r="A117" s="831" t="s">
        <v>3470</v>
      </c>
      <c r="B117" s="832" t="s">
        <v>3471</v>
      </c>
      <c r="C117" s="832" t="s">
        <v>593</v>
      </c>
      <c r="D117" s="832" t="s">
        <v>3529</v>
      </c>
      <c r="E117" s="832" t="s">
        <v>3649</v>
      </c>
      <c r="F117" s="832" t="s">
        <v>3650</v>
      </c>
      <c r="G117" s="849">
        <v>446</v>
      </c>
      <c r="H117" s="849">
        <v>14865.699999999981</v>
      </c>
      <c r="I117" s="832">
        <v>1.2743040732949649</v>
      </c>
      <c r="J117" s="832">
        <v>33.331165919282469</v>
      </c>
      <c r="K117" s="849">
        <v>350</v>
      </c>
      <c r="L117" s="849">
        <v>11665.739999999982</v>
      </c>
      <c r="M117" s="832">
        <v>1</v>
      </c>
      <c r="N117" s="832">
        <v>33.330685714285664</v>
      </c>
      <c r="O117" s="849">
        <v>501</v>
      </c>
      <c r="P117" s="849">
        <v>16698.899999999991</v>
      </c>
      <c r="Q117" s="837">
        <v>1.4314479835826974</v>
      </c>
      <c r="R117" s="850">
        <v>33.331137724550878</v>
      </c>
    </row>
    <row r="118" spans="1:18" ht="14.4" customHeight="1" x14ac:dyDescent="0.3">
      <c r="A118" s="831" t="s">
        <v>3470</v>
      </c>
      <c r="B118" s="832" t="s">
        <v>3471</v>
      </c>
      <c r="C118" s="832" t="s">
        <v>593</v>
      </c>
      <c r="D118" s="832" t="s">
        <v>3529</v>
      </c>
      <c r="E118" s="832" t="s">
        <v>3649</v>
      </c>
      <c r="F118" s="832" t="s">
        <v>3651</v>
      </c>
      <c r="G118" s="849">
        <v>6716</v>
      </c>
      <c r="H118" s="849">
        <v>223865.91999999888</v>
      </c>
      <c r="I118" s="832">
        <v>0.94140875786405087</v>
      </c>
      <c r="J118" s="832">
        <v>33.333222156045096</v>
      </c>
      <c r="K118" s="849">
        <v>7134</v>
      </c>
      <c r="L118" s="849">
        <v>237798.84999999907</v>
      </c>
      <c r="M118" s="832">
        <v>1</v>
      </c>
      <c r="N118" s="832">
        <v>33.333172133445345</v>
      </c>
      <c r="O118" s="849">
        <v>7360</v>
      </c>
      <c r="P118" s="849">
        <v>245332.06999999829</v>
      </c>
      <c r="Q118" s="837">
        <v>1.0316789589184272</v>
      </c>
      <c r="R118" s="850">
        <v>33.333161684782375</v>
      </c>
    </row>
    <row r="119" spans="1:18" ht="14.4" customHeight="1" x14ac:dyDescent="0.3">
      <c r="A119" s="831" t="s">
        <v>3470</v>
      </c>
      <c r="B119" s="832" t="s">
        <v>3471</v>
      </c>
      <c r="C119" s="832" t="s">
        <v>593</v>
      </c>
      <c r="D119" s="832" t="s">
        <v>3529</v>
      </c>
      <c r="E119" s="832" t="s">
        <v>3652</v>
      </c>
      <c r="F119" s="832" t="s">
        <v>3653</v>
      </c>
      <c r="G119" s="849">
        <v>81</v>
      </c>
      <c r="H119" s="849">
        <v>9396</v>
      </c>
      <c r="I119" s="832">
        <v>0.78640776699029125</v>
      </c>
      <c r="J119" s="832">
        <v>116</v>
      </c>
      <c r="K119" s="849">
        <v>103</v>
      </c>
      <c r="L119" s="849">
        <v>11948</v>
      </c>
      <c r="M119" s="832">
        <v>1</v>
      </c>
      <c r="N119" s="832">
        <v>116</v>
      </c>
      <c r="O119" s="849">
        <v>88</v>
      </c>
      <c r="P119" s="849">
        <v>10208</v>
      </c>
      <c r="Q119" s="837">
        <v>0.85436893203883491</v>
      </c>
      <c r="R119" s="850">
        <v>116</v>
      </c>
    </row>
    <row r="120" spans="1:18" ht="14.4" customHeight="1" x14ac:dyDescent="0.3">
      <c r="A120" s="831" t="s">
        <v>3470</v>
      </c>
      <c r="B120" s="832" t="s">
        <v>3471</v>
      </c>
      <c r="C120" s="832" t="s">
        <v>593</v>
      </c>
      <c r="D120" s="832" t="s">
        <v>3529</v>
      </c>
      <c r="E120" s="832" t="s">
        <v>3652</v>
      </c>
      <c r="F120" s="832" t="s">
        <v>3654</v>
      </c>
      <c r="G120" s="849">
        <v>2194</v>
      </c>
      <c r="H120" s="849">
        <v>254504</v>
      </c>
      <c r="I120" s="832">
        <v>1.0909995027349577</v>
      </c>
      <c r="J120" s="832">
        <v>116</v>
      </c>
      <c r="K120" s="849">
        <v>2011</v>
      </c>
      <c r="L120" s="849">
        <v>233276</v>
      </c>
      <c r="M120" s="832">
        <v>1</v>
      </c>
      <c r="N120" s="832">
        <v>116</v>
      </c>
      <c r="O120" s="849">
        <v>1939</v>
      </c>
      <c r="P120" s="849">
        <v>224924</v>
      </c>
      <c r="Q120" s="837">
        <v>0.96419691695673793</v>
      </c>
      <c r="R120" s="850">
        <v>116</v>
      </c>
    </row>
    <row r="121" spans="1:18" ht="14.4" customHeight="1" x14ac:dyDescent="0.3">
      <c r="A121" s="831" t="s">
        <v>3470</v>
      </c>
      <c r="B121" s="832" t="s">
        <v>3471</v>
      </c>
      <c r="C121" s="832" t="s">
        <v>593</v>
      </c>
      <c r="D121" s="832" t="s">
        <v>3529</v>
      </c>
      <c r="E121" s="832" t="s">
        <v>3655</v>
      </c>
      <c r="F121" s="832" t="s">
        <v>3656</v>
      </c>
      <c r="G121" s="849">
        <v>62</v>
      </c>
      <c r="H121" s="849">
        <v>2294</v>
      </c>
      <c r="I121" s="832">
        <v>1.5121951219512195</v>
      </c>
      <c r="J121" s="832">
        <v>37</v>
      </c>
      <c r="K121" s="849">
        <v>41</v>
      </c>
      <c r="L121" s="849">
        <v>1517</v>
      </c>
      <c r="M121" s="832">
        <v>1</v>
      </c>
      <c r="N121" s="832">
        <v>37</v>
      </c>
      <c r="O121" s="849">
        <v>44</v>
      </c>
      <c r="P121" s="849">
        <v>1628</v>
      </c>
      <c r="Q121" s="837">
        <v>1.0731707317073171</v>
      </c>
      <c r="R121" s="850">
        <v>37</v>
      </c>
    </row>
    <row r="122" spans="1:18" ht="14.4" customHeight="1" x14ac:dyDescent="0.3">
      <c r="A122" s="831" t="s">
        <v>3470</v>
      </c>
      <c r="B122" s="832" t="s">
        <v>3471</v>
      </c>
      <c r="C122" s="832" t="s">
        <v>593</v>
      </c>
      <c r="D122" s="832" t="s">
        <v>3529</v>
      </c>
      <c r="E122" s="832" t="s">
        <v>3657</v>
      </c>
      <c r="F122" s="832" t="s">
        <v>3658</v>
      </c>
      <c r="G122" s="849"/>
      <c r="H122" s="849"/>
      <c r="I122" s="832"/>
      <c r="J122" s="832"/>
      <c r="K122" s="849">
        <v>1</v>
      </c>
      <c r="L122" s="849">
        <v>58</v>
      </c>
      <c r="M122" s="832">
        <v>1</v>
      </c>
      <c r="N122" s="832">
        <v>58</v>
      </c>
      <c r="O122" s="849"/>
      <c r="P122" s="849"/>
      <c r="Q122" s="837"/>
      <c r="R122" s="850"/>
    </row>
    <row r="123" spans="1:18" ht="14.4" customHeight="1" x14ac:dyDescent="0.3">
      <c r="A123" s="831" t="s">
        <v>3470</v>
      </c>
      <c r="B123" s="832" t="s">
        <v>3471</v>
      </c>
      <c r="C123" s="832" t="s">
        <v>593</v>
      </c>
      <c r="D123" s="832" t="s">
        <v>3529</v>
      </c>
      <c r="E123" s="832" t="s">
        <v>3659</v>
      </c>
      <c r="F123" s="832" t="s">
        <v>3660</v>
      </c>
      <c r="G123" s="849">
        <v>23</v>
      </c>
      <c r="H123" s="849">
        <v>1978</v>
      </c>
      <c r="I123" s="832">
        <v>1.4375</v>
      </c>
      <c r="J123" s="832">
        <v>86</v>
      </c>
      <c r="K123" s="849">
        <v>16</v>
      </c>
      <c r="L123" s="849">
        <v>1376</v>
      </c>
      <c r="M123" s="832">
        <v>1</v>
      </c>
      <c r="N123" s="832">
        <v>86</v>
      </c>
      <c r="O123" s="849">
        <v>21</v>
      </c>
      <c r="P123" s="849">
        <v>1806</v>
      </c>
      <c r="Q123" s="837">
        <v>1.3125</v>
      </c>
      <c r="R123" s="850">
        <v>86</v>
      </c>
    </row>
    <row r="124" spans="1:18" ht="14.4" customHeight="1" x14ac:dyDescent="0.3">
      <c r="A124" s="831" t="s">
        <v>3470</v>
      </c>
      <c r="B124" s="832" t="s">
        <v>3471</v>
      </c>
      <c r="C124" s="832" t="s">
        <v>593</v>
      </c>
      <c r="D124" s="832" t="s">
        <v>3529</v>
      </c>
      <c r="E124" s="832" t="s">
        <v>3659</v>
      </c>
      <c r="F124" s="832" t="s">
        <v>3661</v>
      </c>
      <c r="G124" s="849">
        <v>7</v>
      </c>
      <c r="H124" s="849">
        <v>602</v>
      </c>
      <c r="I124" s="832">
        <v>0.875</v>
      </c>
      <c r="J124" s="832">
        <v>86</v>
      </c>
      <c r="K124" s="849">
        <v>8</v>
      </c>
      <c r="L124" s="849">
        <v>688</v>
      </c>
      <c r="M124" s="832">
        <v>1</v>
      </c>
      <c r="N124" s="832">
        <v>86</v>
      </c>
      <c r="O124" s="849">
        <v>10</v>
      </c>
      <c r="P124" s="849">
        <v>860</v>
      </c>
      <c r="Q124" s="837">
        <v>1.25</v>
      </c>
      <c r="R124" s="850">
        <v>86</v>
      </c>
    </row>
    <row r="125" spans="1:18" ht="14.4" customHeight="1" x14ac:dyDescent="0.3">
      <c r="A125" s="831" t="s">
        <v>3470</v>
      </c>
      <c r="B125" s="832" t="s">
        <v>3471</v>
      </c>
      <c r="C125" s="832" t="s">
        <v>593</v>
      </c>
      <c r="D125" s="832" t="s">
        <v>3529</v>
      </c>
      <c r="E125" s="832" t="s">
        <v>3662</v>
      </c>
      <c r="F125" s="832" t="s">
        <v>3663</v>
      </c>
      <c r="G125" s="849">
        <v>19</v>
      </c>
      <c r="H125" s="849">
        <v>608</v>
      </c>
      <c r="I125" s="832">
        <v>0.37254901960784315</v>
      </c>
      <c r="J125" s="832">
        <v>32</v>
      </c>
      <c r="K125" s="849">
        <v>51</v>
      </c>
      <c r="L125" s="849">
        <v>1632</v>
      </c>
      <c r="M125" s="832">
        <v>1</v>
      </c>
      <c r="N125" s="832">
        <v>32</v>
      </c>
      <c r="O125" s="849">
        <v>44</v>
      </c>
      <c r="P125" s="849">
        <v>1408</v>
      </c>
      <c r="Q125" s="837">
        <v>0.86274509803921573</v>
      </c>
      <c r="R125" s="850">
        <v>32</v>
      </c>
    </row>
    <row r="126" spans="1:18" ht="14.4" customHeight="1" x14ac:dyDescent="0.3">
      <c r="A126" s="831" t="s">
        <v>3470</v>
      </c>
      <c r="B126" s="832" t="s">
        <v>3471</v>
      </c>
      <c r="C126" s="832" t="s">
        <v>593</v>
      </c>
      <c r="D126" s="832" t="s">
        <v>3529</v>
      </c>
      <c r="E126" s="832" t="s">
        <v>3662</v>
      </c>
      <c r="F126" s="832" t="s">
        <v>3664</v>
      </c>
      <c r="G126" s="849">
        <v>195</v>
      </c>
      <c r="H126" s="849">
        <v>6240</v>
      </c>
      <c r="I126" s="832">
        <v>1.5853658536585367</v>
      </c>
      <c r="J126" s="832">
        <v>32</v>
      </c>
      <c r="K126" s="849">
        <v>123</v>
      </c>
      <c r="L126" s="849">
        <v>3936</v>
      </c>
      <c r="M126" s="832">
        <v>1</v>
      </c>
      <c r="N126" s="832">
        <v>32</v>
      </c>
      <c r="O126" s="849">
        <v>155</v>
      </c>
      <c r="P126" s="849">
        <v>4960</v>
      </c>
      <c r="Q126" s="837">
        <v>1.2601626016260163</v>
      </c>
      <c r="R126" s="850">
        <v>32</v>
      </c>
    </row>
    <row r="127" spans="1:18" ht="14.4" customHeight="1" x14ac:dyDescent="0.3">
      <c r="A127" s="831" t="s">
        <v>3470</v>
      </c>
      <c r="B127" s="832" t="s">
        <v>3471</v>
      </c>
      <c r="C127" s="832" t="s">
        <v>593</v>
      </c>
      <c r="D127" s="832" t="s">
        <v>3529</v>
      </c>
      <c r="E127" s="832" t="s">
        <v>3665</v>
      </c>
      <c r="F127" s="832" t="s">
        <v>3666</v>
      </c>
      <c r="G127" s="849">
        <v>3955</v>
      </c>
      <c r="H127" s="849">
        <v>0</v>
      </c>
      <c r="I127" s="832"/>
      <c r="J127" s="832">
        <v>0</v>
      </c>
      <c r="K127" s="849">
        <v>3871</v>
      </c>
      <c r="L127" s="849">
        <v>0</v>
      </c>
      <c r="M127" s="832"/>
      <c r="N127" s="832">
        <v>0</v>
      </c>
      <c r="O127" s="849">
        <v>3562</v>
      </c>
      <c r="P127" s="849">
        <v>0</v>
      </c>
      <c r="Q127" s="837"/>
      <c r="R127" s="850">
        <v>0</v>
      </c>
    </row>
    <row r="128" spans="1:18" ht="14.4" customHeight="1" x14ac:dyDescent="0.3">
      <c r="A128" s="831" t="s">
        <v>3470</v>
      </c>
      <c r="B128" s="832" t="s">
        <v>3471</v>
      </c>
      <c r="C128" s="832" t="s">
        <v>593</v>
      </c>
      <c r="D128" s="832" t="s">
        <v>3529</v>
      </c>
      <c r="E128" s="832" t="s">
        <v>3667</v>
      </c>
      <c r="F128" s="832" t="s">
        <v>3668</v>
      </c>
      <c r="G128" s="849">
        <v>158</v>
      </c>
      <c r="H128" s="849">
        <v>20698</v>
      </c>
      <c r="I128" s="832">
        <v>0.72593995510662179</v>
      </c>
      <c r="J128" s="832">
        <v>131</v>
      </c>
      <c r="K128" s="849">
        <v>216</v>
      </c>
      <c r="L128" s="849">
        <v>28512</v>
      </c>
      <c r="M128" s="832">
        <v>1</v>
      </c>
      <c r="N128" s="832">
        <v>132</v>
      </c>
      <c r="O128" s="849">
        <v>281</v>
      </c>
      <c r="P128" s="849">
        <v>37092</v>
      </c>
      <c r="Q128" s="837">
        <v>1.3009259259259258</v>
      </c>
      <c r="R128" s="850">
        <v>132</v>
      </c>
    </row>
    <row r="129" spans="1:18" ht="14.4" customHeight="1" x14ac:dyDescent="0.3">
      <c r="A129" s="831" t="s">
        <v>3470</v>
      </c>
      <c r="B129" s="832" t="s">
        <v>3471</v>
      </c>
      <c r="C129" s="832" t="s">
        <v>593</v>
      </c>
      <c r="D129" s="832" t="s">
        <v>3529</v>
      </c>
      <c r="E129" s="832" t="s">
        <v>3669</v>
      </c>
      <c r="F129" s="832" t="s">
        <v>3670</v>
      </c>
      <c r="G129" s="849"/>
      <c r="H129" s="849"/>
      <c r="I129" s="832"/>
      <c r="J129" s="832"/>
      <c r="K129" s="849">
        <v>2</v>
      </c>
      <c r="L129" s="849">
        <v>244</v>
      </c>
      <c r="M129" s="832">
        <v>1</v>
      </c>
      <c r="N129" s="832">
        <v>122</v>
      </c>
      <c r="O129" s="849">
        <v>4</v>
      </c>
      <c r="P129" s="849">
        <v>492</v>
      </c>
      <c r="Q129" s="837">
        <v>2.0163934426229506</v>
      </c>
      <c r="R129" s="850">
        <v>123</v>
      </c>
    </row>
    <row r="130" spans="1:18" ht="14.4" customHeight="1" x14ac:dyDescent="0.3">
      <c r="A130" s="831" t="s">
        <v>3470</v>
      </c>
      <c r="B130" s="832" t="s">
        <v>3471</v>
      </c>
      <c r="C130" s="832" t="s">
        <v>593</v>
      </c>
      <c r="D130" s="832" t="s">
        <v>3529</v>
      </c>
      <c r="E130" s="832" t="s">
        <v>3671</v>
      </c>
      <c r="F130" s="832" t="s">
        <v>3672</v>
      </c>
      <c r="G130" s="849"/>
      <c r="H130" s="849"/>
      <c r="I130" s="832"/>
      <c r="J130" s="832"/>
      <c r="K130" s="849">
        <v>1</v>
      </c>
      <c r="L130" s="849">
        <v>146</v>
      </c>
      <c r="M130" s="832">
        <v>1</v>
      </c>
      <c r="N130" s="832">
        <v>146</v>
      </c>
      <c r="O130" s="849">
        <v>1</v>
      </c>
      <c r="P130" s="849">
        <v>147</v>
      </c>
      <c r="Q130" s="837">
        <v>1.0068493150684932</v>
      </c>
      <c r="R130" s="850">
        <v>147</v>
      </c>
    </row>
    <row r="131" spans="1:18" ht="14.4" customHeight="1" x14ac:dyDescent="0.3">
      <c r="A131" s="831" t="s">
        <v>3470</v>
      </c>
      <c r="B131" s="832" t="s">
        <v>3471</v>
      </c>
      <c r="C131" s="832" t="s">
        <v>593</v>
      </c>
      <c r="D131" s="832" t="s">
        <v>3529</v>
      </c>
      <c r="E131" s="832" t="s">
        <v>3671</v>
      </c>
      <c r="F131" s="832" t="s">
        <v>3673</v>
      </c>
      <c r="G131" s="849">
        <v>1</v>
      </c>
      <c r="H131" s="849">
        <v>114</v>
      </c>
      <c r="I131" s="832"/>
      <c r="J131" s="832">
        <v>114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3470</v>
      </c>
      <c r="B132" s="832" t="s">
        <v>3471</v>
      </c>
      <c r="C132" s="832" t="s">
        <v>593</v>
      </c>
      <c r="D132" s="832" t="s">
        <v>3529</v>
      </c>
      <c r="E132" s="832" t="s">
        <v>3674</v>
      </c>
      <c r="F132" s="832" t="s">
        <v>3675</v>
      </c>
      <c r="G132" s="849">
        <v>1685</v>
      </c>
      <c r="H132" s="849">
        <v>337000</v>
      </c>
      <c r="I132" s="832">
        <v>1.0780550223928342</v>
      </c>
      <c r="J132" s="832">
        <v>200</v>
      </c>
      <c r="K132" s="849">
        <v>1563</v>
      </c>
      <c r="L132" s="849">
        <v>312600</v>
      </c>
      <c r="M132" s="832">
        <v>1</v>
      </c>
      <c r="N132" s="832">
        <v>200</v>
      </c>
      <c r="O132" s="849">
        <v>2132</v>
      </c>
      <c r="P132" s="849">
        <v>426400</v>
      </c>
      <c r="Q132" s="837">
        <v>1.3640435060780549</v>
      </c>
      <c r="R132" s="850">
        <v>200</v>
      </c>
    </row>
    <row r="133" spans="1:18" ht="14.4" customHeight="1" x14ac:dyDescent="0.3">
      <c r="A133" s="831" t="s">
        <v>3470</v>
      </c>
      <c r="B133" s="832" t="s">
        <v>3471</v>
      </c>
      <c r="C133" s="832" t="s">
        <v>593</v>
      </c>
      <c r="D133" s="832" t="s">
        <v>3529</v>
      </c>
      <c r="E133" s="832" t="s">
        <v>3674</v>
      </c>
      <c r="F133" s="832" t="s">
        <v>3676</v>
      </c>
      <c r="G133" s="849"/>
      <c r="H133" s="849"/>
      <c r="I133" s="832"/>
      <c r="J133" s="832"/>
      <c r="K133" s="849"/>
      <c r="L133" s="849"/>
      <c r="M133" s="832"/>
      <c r="N133" s="832"/>
      <c r="O133" s="849">
        <v>340</v>
      </c>
      <c r="P133" s="849">
        <v>68000</v>
      </c>
      <c r="Q133" s="837"/>
      <c r="R133" s="850">
        <v>200</v>
      </c>
    </row>
    <row r="134" spans="1:18" ht="14.4" customHeight="1" x14ac:dyDescent="0.3">
      <c r="A134" s="831" t="s">
        <v>3470</v>
      </c>
      <c r="B134" s="832" t="s">
        <v>3471</v>
      </c>
      <c r="C134" s="832" t="s">
        <v>593</v>
      </c>
      <c r="D134" s="832" t="s">
        <v>3529</v>
      </c>
      <c r="E134" s="832" t="s">
        <v>3677</v>
      </c>
      <c r="F134" s="832" t="s">
        <v>3678</v>
      </c>
      <c r="G134" s="849">
        <v>103</v>
      </c>
      <c r="H134" s="849">
        <v>11639</v>
      </c>
      <c r="I134" s="832">
        <v>2.06</v>
      </c>
      <c r="J134" s="832">
        <v>113</v>
      </c>
      <c r="K134" s="849">
        <v>50</v>
      </c>
      <c r="L134" s="849">
        <v>5650</v>
      </c>
      <c r="M134" s="832">
        <v>1</v>
      </c>
      <c r="N134" s="832">
        <v>113</v>
      </c>
      <c r="O134" s="849">
        <v>42</v>
      </c>
      <c r="P134" s="849">
        <v>4788</v>
      </c>
      <c r="Q134" s="837">
        <v>0.84743362831858404</v>
      </c>
      <c r="R134" s="850">
        <v>114</v>
      </c>
    </row>
    <row r="135" spans="1:18" ht="14.4" customHeight="1" x14ac:dyDescent="0.3">
      <c r="A135" s="831" t="s">
        <v>3470</v>
      </c>
      <c r="B135" s="832" t="s">
        <v>3471</v>
      </c>
      <c r="C135" s="832" t="s">
        <v>593</v>
      </c>
      <c r="D135" s="832" t="s">
        <v>3529</v>
      </c>
      <c r="E135" s="832" t="s">
        <v>3677</v>
      </c>
      <c r="F135" s="832" t="s">
        <v>3679</v>
      </c>
      <c r="G135" s="849">
        <v>7</v>
      </c>
      <c r="H135" s="849">
        <v>791</v>
      </c>
      <c r="I135" s="832">
        <v>2.3333333333333335</v>
      </c>
      <c r="J135" s="832">
        <v>113</v>
      </c>
      <c r="K135" s="849">
        <v>3</v>
      </c>
      <c r="L135" s="849">
        <v>339</v>
      </c>
      <c r="M135" s="832">
        <v>1</v>
      </c>
      <c r="N135" s="832">
        <v>113</v>
      </c>
      <c r="O135" s="849">
        <v>6</v>
      </c>
      <c r="P135" s="849">
        <v>684</v>
      </c>
      <c r="Q135" s="837">
        <v>2.0176991150442478</v>
      </c>
      <c r="R135" s="850">
        <v>114</v>
      </c>
    </row>
    <row r="136" spans="1:18" ht="14.4" customHeight="1" x14ac:dyDescent="0.3">
      <c r="A136" s="831" t="s">
        <v>3470</v>
      </c>
      <c r="B136" s="832" t="s">
        <v>3471</v>
      </c>
      <c r="C136" s="832" t="s">
        <v>593</v>
      </c>
      <c r="D136" s="832" t="s">
        <v>3529</v>
      </c>
      <c r="E136" s="832" t="s">
        <v>3680</v>
      </c>
      <c r="F136" s="832" t="s">
        <v>3681</v>
      </c>
      <c r="G136" s="849">
        <v>6</v>
      </c>
      <c r="H136" s="849">
        <v>444</v>
      </c>
      <c r="I136" s="832">
        <v>0.16666666666666666</v>
      </c>
      <c r="J136" s="832">
        <v>74</v>
      </c>
      <c r="K136" s="849">
        <v>36</v>
      </c>
      <c r="L136" s="849">
        <v>2664</v>
      </c>
      <c r="M136" s="832">
        <v>1</v>
      </c>
      <c r="N136" s="832">
        <v>74</v>
      </c>
      <c r="O136" s="849">
        <v>38</v>
      </c>
      <c r="P136" s="849">
        <v>2812</v>
      </c>
      <c r="Q136" s="837">
        <v>1.0555555555555556</v>
      </c>
      <c r="R136" s="850">
        <v>74</v>
      </c>
    </row>
    <row r="137" spans="1:18" ht="14.4" customHeight="1" x14ac:dyDescent="0.3">
      <c r="A137" s="831" t="s">
        <v>3470</v>
      </c>
      <c r="B137" s="832" t="s">
        <v>3471</v>
      </c>
      <c r="C137" s="832" t="s">
        <v>593</v>
      </c>
      <c r="D137" s="832" t="s">
        <v>3529</v>
      </c>
      <c r="E137" s="832" t="s">
        <v>3682</v>
      </c>
      <c r="F137" s="832" t="s">
        <v>3555</v>
      </c>
      <c r="G137" s="849">
        <v>1</v>
      </c>
      <c r="H137" s="849">
        <v>688</v>
      </c>
      <c r="I137" s="832"/>
      <c r="J137" s="832">
        <v>688</v>
      </c>
      <c r="K137" s="849"/>
      <c r="L137" s="849"/>
      <c r="M137" s="832"/>
      <c r="N137" s="832"/>
      <c r="O137" s="849">
        <v>1</v>
      </c>
      <c r="P137" s="849">
        <v>689</v>
      </c>
      <c r="Q137" s="837"/>
      <c r="R137" s="850">
        <v>689</v>
      </c>
    </row>
    <row r="138" spans="1:18" ht="14.4" customHeight="1" x14ac:dyDescent="0.3">
      <c r="A138" s="831" t="s">
        <v>3470</v>
      </c>
      <c r="B138" s="832" t="s">
        <v>3471</v>
      </c>
      <c r="C138" s="832" t="s">
        <v>593</v>
      </c>
      <c r="D138" s="832" t="s">
        <v>3529</v>
      </c>
      <c r="E138" s="832" t="s">
        <v>3683</v>
      </c>
      <c r="F138" s="832" t="s">
        <v>3684</v>
      </c>
      <c r="G138" s="849"/>
      <c r="H138" s="849"/>
      <c r="I138" s="832"/>
      <c r="J138" s="832"/>
      <c r="K138" s="849">
        <v>1</v>
      </c>
      <c r="L138" s="849">
        <v>223</v>
      </c>
      <c r="M138" s="832">
        <v>1</v>
      </c>
      <c r="N138" s="832">
        <v>223</v>
      </c>
      <c r="O138" s="849">
        <v>28</v>
      </c>
      <c r="P138" s="849">
        <v>6244</v>
      </c>
      <c r="Q138" s="837">
        <v>28</v>
      </c>
      <c r="R138" s="850">
        <v>223</v>
      </c>
    </row>
    <row r="139" spans="1:18" ht="14.4" customHeight="1" x14ac:dyDescent="0.3">
      <c r="A139" s="831" t="s">
        <v>3470</v>
      </c>
      <c r="B139" s="832" t="s">
        <v>3471</v>
      </c>
      <c r="C139" s="832" t="s">
        <v>593</v>
      </c>
      <c r="D139" s="832" t="s">
        <v>3529</v>
      </c>
      <c r="E139" s="832" t="s">
        <v>3683</v>
      </c>
      <c r="F139" s="832" t="s">
        <v>3685</v>
      </c>
      <c r="G139" s="849">
        <v>187</v>
      </c>
      <c r="H139" s="849">
        <v>41514</v>
      </c>
      <c r="I139" s="832">
        <v>93.080717488789233</v>
      </c>
      <c r="J139" s="832">
        <v>222</v>
      </c>
      <c r="K139" s="849">
        <v>2</v>
      </c>
      <c r="L139" s="849">
        <v>446</v>
      </c>
      <c r="M139" s="832">
        <v>1</v>
      </c>
      <c r="N139" s="832">
        <v>223</v>
      </c>
      <c r="O139" s="849">
        <v>660</v>
      </c>
      <c r="P139" s="849">
        <v>147180</v>
      </c>
      <c r="Q139" s="837">
        <v>330</v>
      </c>
      <c r="R139" s="850">
        <v>223</v>
      </c>
    </row>
    <row r="140" spans="1:18" ht="14.4" customHeight="1" x14ac:dyDescent="0.3">
      <c r="A140" s="831" t="s">
        <v>3470</v>
      </c>
      <c r="B140" s="832" t="s">
        <v>3471</v>
      </c>
      <c r="C140" s="832" t="s">
        <v>593</v>
      </c>
      <c r="D140" s="832" t="s">
        <v>3529</v>
      </c>
      <c r="E140" s="832" t="s">
        <v>3686</v>
      </c>
      <c r="F140" s="832" t="s">
        <v>3687</v>
      </c>
      <c r="G140" s="849">
        <v>8</v>
      </c>
      <c r="H140" s="849">
        <v>472</v>
      </c>
      <c r="I140" s="832">
        <v>0.36363636363636365</v>
      </c>
      <c r="J140" s="832">
        <v>59</v>
      </c>
      <c r="K140" s="849">
        <v>22</v>
      </c>
      <c r="L140" s="849">
        <v>1298</v>
      </c>
      <c r="M140" s="832">
        <v>1</v>
      </c>
      <c r="N140" s="832">
        <v>59</v>
      </c>
      <c r="O140" s="849">
        <v>7</v>
      </c>
      <c r="P140" s="849">
        <v>413</v>
      </c>
      <c r="Q140" s="837">
        <v>0.31818181818181818</v>
      </c>
      <c r="R140" s="850">
        <v>59</v>
      </c>
    </row>
    <row r="141" spans="1:18" ht="14.4" customHeight="1" x14ac:dyDescent="0.3">
      <c r="A141" s="831" t="s">
        <v>3470</v>
      </c>
      <c r="B141" s="832" t="s">
        <v>3471</v>
      </c>
      <c r="C141" s="832" t="s">
        <v>593</v>
      </c>
      <c r="D141" s="832" t="s">
        <v>3529</v>
      </c>
      <c r="E141" s="832" t="s">
        <v>3688</v>
      </c>
      <c r="F141" s="832" t="s">
        <v>3689</v>
      </c>
      <c r="G141" s="849">
        <v>1101</v>
      </c>
      <c r="H141" s="849">
        <v>61656</v>
      </c>
      <c r="I141" s="832">
        <v>1.0147465437788019</v>
      </c>
      <c r="J141" s="832">
        <v>56</v>
      </c>
      <c r="K141" s="849">
        <v>1085</v>
      </c>
      <c r="L141" s="849">
        <v>60760</v>
      </c>
      <c r="M141" s="832">
        <v>1</v>
      </c>
      <c r="N141" s="832">
        <v>56</v>
      </c>
      <c r="O141" s="849">
        <v>14</v>
      </c>
      <c r="P141" s="849">
        <v>798</v>
      </c>
      <c r="Q141" s="837">
        <v>1.3133640552995391E-2</v>
      </c>
      <c r="R141" s="850">
        <v>57</v>
      </c>
    </row>
    <row r="142" spans="1:18" ht="14.4" customHeight="1" x14ac:dyDescent="0.3">
      <c r="A142" s="831" t="s">
        <v>3470</v>
      </c>
      <c r="B142" s="832" t="s">
        <v>3471</v>
      </c>
      <c r="C142" s="832" t="s">
        <v>593</v>
      </c>
      <c r="D142" s="832" t="s">
        <v>3529</v>
      </c>
      <c r="E142" s="832" t="s">
        <v>3688</v>
      </c>
      <c r="F142" s="832" t="s">
        <v>3690</v>
      </c>
      <c r="G142" s="849">
        <v>3</v>
      </c>
      <c r="H142" s="849">
        <v>168</v>
      </c>
      <c r="I142" s="832">
        <v>0.42857142857142855</v>
      </c>
      <c r="J142" s="832">
        <v>56</v>
      </c>
      <c r="K142" s="849">
        <v>7</v>
      </c>
      <c r="L142" s="849">
        <v>392</v>
      </c>
      <c r="M142" s="832">
        <v>1</v>
      </c>
      <c r="N142" s="832">
        <v>56</v>
      </c>
      <c r="O142" s="849">
        <v>8</v>
      </c>
      <c r="P142" s="849">
        <v>456</v>
      </c>
      <c r="Q142" s="837">
        <v>1.1632653061224489</v>
      </c>
      <c r="R142" s="850">
        <v>57</v>
      </c>
    </row>
    <row r="143" spans="1:18" ht="14.4" customHeight="1" x14ac:dyDescent="0.3">
      <c r="A143" s="831" t="s">
        <v>3470</v>
      </c>
      <c r="B143" s="832" t="s">
        <v>3471</v>
      </c>
      <c r="C143" s="832" t="s">
        <v>593</v>
      </c>
      <c r="D143" s="832" t="s">
        <v>3529</v>
      </c>
      <c r="E143" s="832" t="s">
        <v>3691</v>
      </c>
      <c r="F143" s="832" t="s">
        <v>3692</v>
      </c>
      <c r="G143" s="849">
        <v>14</v>
      </c>
      <c r="H143" s="849">
        <v>1722</v>
      </c>
      <c r="I143" s="832">
        <v>0.58333333333333337</v>
      </c>
      <c r="J143" s="832">
        <v>123</v>
      </c>
      <c r="K143" s="849">
        <v>24</v>
      </c>
      <c r="L143" s="849">
        <v>2952</v>
      </c>
      <c r="M143" s="832">
        <v>1</v>
      </c>
      <c r="N143" s="832">
        <v>123</v>
      </c>
      <c r="O143" s="849">
        <v>18</v>
      </c>
      <c r="P143" s="849">
        <v>2232</v>
      </c>
      <c r="Q143" s="837">
        <v>0.75609756097560976</v>
      </c>
      <c r="R143" s="850">
        <v>124</v>
      </c>
    </row>
    <row r="144" spans="1:18" ht="14.4" customHeight="1" x14ac:dyDescent="0.3">
      <c r="A144" s="831" t="s">
        <v>3470</v>
      </c>
      <c r="B144" s="832" t="s">
        <v>3471</v>
      </c>
      <c r="C144" s="832" t="s">
        <v>593</v>
      </c>
      <c r="D144" s="832" t="s">
        <v>3529</v>
      </c>
      <c r="E144" s="832" t="s">
        <v>3691</v>
      </c>
      <c r="F144" s="832" t="s">
        <v>3693</v>
      </c>
      <c r="G144" s="849">
        <v>6</v>
      </c>
      <c r="H144" s="849">
        <v>738</v>
      </c>
      <c r="I144" s="832">
        <v>0.54545454545454541</v>
      </c>
      <c r="J144" s="832">
        <v>123</v>
      </c>
      <c r="K144" s="849">
        <v>11</v>
      </c>
      <c r="L144" s="849">
        <v>1353</v>
      </c>
      <c r="M144" s="832">
        <v>1</v>
      </c>
      <c r="N144" s="832">
        <v>123</v>
      </c>
      <c r="O144" s="849">
        <v>9</v>
      </c>
      <c r="P144" s="849">
        <v>1116</v>
      </c>
      <c r="Q144" s="837">
        <v>0.82483370288248337</v>
      </c>
      <c r="R144" s="850">
        <v>124</v>
      </c>
    </row>
    <row r="145" spans="1:18" ht="14.4" customHeight="1" x14ac:dyDescent="0.3">
      <c r="A145" s="831" t="s">
        <v>3470</v>
      </c>
      <c r="B145" s="832" t="s">
        <v>3471</v>
      </c>
      <c r="C145" s="832" t="s">
        <v>593</v>
      </c>
      <c r="D145" s="832" t="s">
        <v>3529</v>
      </c>
      <c r="E145" s="832" t="s">
        <v>3694</v>
      </c>
      <c r="F145" s="832" t="s">
        <v>3695</v>
      </c>
      <c r="G145" s="849">
        <v>971</v>
      </c>
      <c r="H145" s="849">
        <v>116520</v>
      </c>
      <c r="I145" s="832">
        <v>1.0156903765690377</v>
      </c>
      <c r="J145" s="832">
        <v>120</v>
      </c>
      <c r="K145" s="849">
        <v>956</v>
      </c>
      <c r="L145" s="849">
        <v>114720</v>
      </c>
      <c r="M145" s="832">
        <v>1</v>
      </c>
      <c r="N145" s="832">
        <v>120</v>
      </c>
      <c r="O145" s="849">
        <v>226</v>
      </c>
      <c r="P145" s="849">
        <v>27346</v>
      </c>
      <c r="Q145" s="837">
        <v>0.23837168758716876</v>
      </c>
      <c r="R145" s="850">
        <v>121</v>
      </c>
    </row>
    <row r="146" spans="1:18" ht="14.4" customHeight="1" x14ac:dyDescent="0.3">
      <c r="A146" s="831" t="s">
        <v>3470</v>
      </c>
      <c r="B146" s="832" t="s">
        <v>3471</v>
      </c>
      <c r="C146" s="832" t="s">
        <v>593</v>
      </c>
      <c r="D146" s="832" t="s">
        <v>3529</v>
      </c>
      <c r="E146" s="832" t="s">
        <v>3696</v>
      </c>
      <c r="F146" s="832" t="s">
        <v>3697</v>
      </c>
      <c r="G146" s="849">
        <v>162</v>
      </c>
      <c r="H146" s="849">
        <v>9558</v>
      </c>
      <c r="I146" s="832">
        <v>1.051948051948052</v>
      </c>
      <c r="J146" s="832">
        <v>59</v>
      </c>
      <c r="K146" s="849">
        <v>154</v>
      </c>
      <c r="L146" s="849">
        <v>9086</v>
      </c>
      <c r="M146" s="832">
        <v>1</v>
      </c>
      <c r="N146" s="832">
        <v>59</v>
      </c>
      <c r="O146" s="849">
        <v>217</v>
      </c>
      <c r="P146" s="849">
        <v>12803</v>
      </c>
      <c r="Q146" s="837">
        <v>1.4090909090909092</v>
      </c>
      <c r="R146" s="850">
        <v>59</v>
      </c>
    </row>
    <row r="147" spans="1:18" ht="14.4" customHeight="1" x14ac:dyDescent="0.3">
      <c r="A147" s="831" t="s">
        <v>3470</v>
      </c>
      <c r="B147" s="832" t="s">
        <v>3471</v>
      </c>
      <c r="C147" s="832" t="s">
        <v>593</v>
      </c>
      <c r="D147" s="832" t="s">
        <v>3529</v>
      </c>
      <c r="E147" s="832" t="s">
        <v>3698</v>
      </c>
      <c r="F147" s="832" t="s">
        <v>3699</v>
      </c>
      <c r="G147" s="849">
        <v>2</v>
      </c>
      <c r="H147" s="849">
        <v>182</v>
      </c>
      <c r="I147" s="832"/>
      <c r="J147" s="832">
        <v>91</v>
      </c>
      <c r="K147" s="849"/>
      <c r="L147" s="849"/>
      <c r="M147" s="832"/>
      <c r="N147" s="832"/>
      <c r="O147" s="849"/>
      <c r="P147" s="849"/>
      <c r="Q147" s="837"/>
      <c r="R147" s="850"/>
    </row>
    <row r="148" spans="1:18" ht="14.4" customHeight="1" x14ac:dyDescent="0.3">
      <c r="A148" s="831" t="s">
        <v>3470</v>
      </c>
      <c r="B148" s="832" t="s">
        <v>3471</v>
      </c>
      <c r="C148" s="832" t="s">
        <v>593</v>
      </c>
      <c r="D148" s="832" t="s">
        <v>3529</v>
      </c>
      <c r="E148" s="832" t="s">
        <v>3698</v>
      </c>
      <c r="F148" s="832" t="s">
        <v>3700</v>
      </c>
      <c r="G148" s="849"/>
      <c r="H148" s="849"/>
      <c r="I148" s="832"/>
      <c r="J148" s="832"/>
      <c r="K148" s="849">
        <v>2</v>
      </c>
      <c r="L148" s="849">
        <v>182</v>
      </c>
      <c r="M148" s="832">
        <v>1</v>
      </c>
      <c r="N148" s="832">
        <v>91</v>
      </c>
      <c r="O148" s="849">
        <v>1</v>
      </c>
      <c r="P148" s="849">
        <v>91</v>
      </c>
      <c r="Q148" s="837">
        <v>0.5</v>
      </c>
      <c r="R148" s="850">
        <v>91</v>
      </c>
    </row>
    <row r="149" spans="1:18" ht="14.4" customHeight="1" x14ac:dyDescent="0.3">
      <c r="A149" s="831" t="s">
        <v>3470</v>
      </c>
      <c r="B149" s="832" t="s">
        <v>3471</v>
      </c>
      <c r="C149" s="832" t="s">
        <v>593</v>
      </c>
      <c r="D149" s="832" t="s">
        <v>3529</v>
      </c>
      <c r="E149" s="832" t="s">
        <v>3701</v>
      </c>
      <c r="F149" s="832" t="s">
        <v>3702</v>
      </c>
      <c r="G149" s="849">
        <v>1</v>
      </c>
      <c r="H149" s="849">
        <v>183</v>
      </c>
      <c r="I149" s="832">
        <v>1</v>
      </c>
      <c r="J149" s="832">
        <v>183</v>
      </c>
      <c r="K149" s="849">
        <v>1</v>
      </c>
      <c r="L149" s="849">
        <v>183</v>
      </c>
      <c r="M149" s="832">
        <v>1</v>
      </c>
      <c r="N149" s="832">
        <v>183</v>
      </c>
      <c r="O149" s="849">
        <v>1</v>
      </c>
      <c r="P149" s="849">
        <v>375</v>
      </c>
      <c r="Q149" s="837">
        <v>2.0491803278688523</v>
      </c>
      <c r="R149" s="850">
        <v>375</v>
      </c>
    </row>
    <row r="150" spans="1:18" ht="14.4" customHeight="1" x14ac:dyDescent="0.3">
      <c r="A150" s="831" t="s">
        <v>3470</v>
      </c>
      <c r="B150" s="832" t="s">
        <v>3471</v>
      </c>
      <c r="C150" s="832" t="s">
        <v>593</v>
      </c>
      <c r="D150" s="832" t="s">
        <v>3529</v>
      </c>
      <c r="E150" s="832" t="s">
        <v>3701</v>
      </c>
      <c r="F150" s="832" t="s">
        <v>3703</v>
      </c>
      <c r="G150" s="849">
        <v>3</v>
      </c>
      <c r="H150" s="849">
        <v>549</v>
      </c>
      <c r="I150" s="832">
        <v>1.5</v>
      </c>
      <c r="J150" s="832">
        <v>183</v>
      </c>
      <c r="K150" s="849">
        <v>2</v>
      </c>
      <c r="L150" s="849">
        <v>366</v>
      </c>
      <c r="M150" s="832">
        <v>1</v>
      </c>
      <c r="N150" s="832">
        <v>183</v>
      </c>
      <c r="O150" s="849">
        <v>2</v>
      </c>
      <c r="P150" s="849">
        <v>750</v>
      </c>
      <c r="Q150" s="837">
        <v>2.0491803278688523</v>
      </c>
      <c r="R150" s="850">
        <v>375</v>
      </c>
    </row>
    <row r="151" spans="1:18" ht="14.4" customHeight="1" x14ac:dyDescent="0.3">
      <c r="A151" s="831" t="s">
        <v>3470</v>
      </c>
      <c r="B151" s="832" t="s">
        <v>3471</v>
      </c>
      <c r="C151" s="832" t="s">
        <v>593</v>
      </c>
      <c r="D151" s="832" t="s">
        <v>3529</v>
      </c>
      <c r="E151" s="832" t="s">
        <v>3704</v>
      </c>
      <c r="F151" s="832" t="s">
        <v>3705</v>
      </c>
      <c r="G151" s="849">
        <v>82</v>
      </c>
      <c r="H151" s="849">
        <v>12710</v>
      </c>
      <c r="I151" s="832">
        <v>1.0512820512820513</v>
      </c>
      <c r="J151" s="832">
        <v>155</v>
      </c>
      <c r="K151" s="849">
        <v>78</v>
      </c>
      <c r="L151" s="849">
        <v>12090</v>
      </c>
      <c r="M151" s="832">
        <v>1</v>
      </c>
      <c r="N151" s="832">
        <v>155</v>
      </c>
      <c r="O151" s="849">
        <v>130</v>
      </c>
      <c r="P151" s="849">
        <v>20280</v>
      </c>
      <c r="Q151" s="837">
        <v>1.6774193548387097</v>
      </c>
      <c r="R151" s="850">
        <v>156</v>
      </c>
    </row>
    <row r="152" spans="1:18" ht="14.4" customHeight="1" x14ac:dyDescent="0.3">
      <c r="A152" s="831" t="s">
        <v>3470</v>
      </c>
      <c r="B152" s="832" t="s">
        <v>3471</v>
      </c>
      <c r="C152" s="832" t="s">
        <v>593</v>
      </c>
      <c r="D152" s="832" t="s">
        <v>3529</v>
      </c>
      <c r="E152" s="832" t="s">
        <v>3706</v>
      </c>
      <c r="F152" s="832" t="s">
        <v>3707</v>
      </c>
      <c r="G152" s="849">
        <v>581</v>
      </c>
      <c r="H152" s="849">
        <v>83083</v>
      </c>
      <c r="I152" s="832">
        <v>0.90639625585023398</v>
      </c>
      <c r="J152" s="832">
        <v>143</v>
      </c>
      <c r="K152" s="849">
        <v>641</v>
      </c>
      <c r="L152" s="849">
        <v>91663</v>
      </c>
      <c r="M152" s="832">
        <v>1</v>
      </c>
      <c r="N152" s="832">
        <v>143</v>
      </c>
      <c r="O152" s="849">
        <v>795</v>
      </c>
      <c r="P152" s="849">
        <v>114480</v>
      </c>
      <c r="Q152" s="837">
        <v>1.2489226841800944</v>
      </c>
      <c r="R152" s="850">
        <v>144</v>
      </c>
    </row>
    <row r="153" spans="1:18" ht="14.4" customHeight="1" x14ac:dyDescent="0.3">
      <c r="A153" s="831" t="s">
        <v>3470</v>
      </c>
      <c r="B153" s="832" t="s">
        <v>3471</v>
      </c>
      <c r="C153" s="832" t="s">
        <v>593</v>
      </c>
      <c r="D153" s="832" t="s">
        <v>3529</v>
      </c>
      <c r="E153" s="832" t="s">
        <v>3708</v>
      </c>
      <c r="F153" s="832" t="s">
        <v>3709</v>
      </c>
      <c r="G153" s="849">
        <v>11</v>
      </c>
      <c r="H153" s="849">
        <v>1716</v>
      </c>
      <c r="I153" s="832">
        <v>3.6666666666666665</v>
      </c>
      <c r="J153" s="832">
        <v>156</v>
      </c>
      <c r="K153" s="849">
        <v>3</v>
      </c>
      <c r="L153" s="849">
        <v>468</v>
      </c>
      <c r="M153" s="832">
        <v>1</v>
      </c>
      <c r="N153" s="832">
        <v>156</v>
      </c>
      <c r="O153" s="849">
        <v>11</v>
      </c>
      <c r="P153" s="849">
        <v>1727</v>
      </c>
      <c r="Q153" s="837">
        <v>3.6901709401709404</v>
      </c>
      <c r="R153" s="850">
        <v>157</v>
      </c>
    </row>
    <row r="154" spans="1:18" ht="14.4" customHeight="1" x14ac:dyDescent="0.3">
      <c r="A154" s="831" t="s">
        <v>3470</v>
      </c>
      <c r="B154" s="832" t="s">
        <v>3471</v>
      </c>
      <c r="C154" s="832" t="s">
        <v>593</v>
      </c>
      <c r="D154" s="832" t="s">
        <v>3529</v>
      </c>
      <c r="E154" s="832" t="s">
        <v>3708</v>
      </c>
      <c r="F154" s="832" t="s">
        <v>3710</v>
      </c>
      <c r="G154" s="849">
        <v>7</v>
      </c>
      <c r="H154" s="849">
        <v>1092</v>
      </c>
      <c r="I154" s="832">
        <v>1.4</v>
      </c>
      <c r="J154" s="832">
        <v>156</v>
      </c>
      <c r="K154" s="849">
        <v>5</v>
      </c>
      <c r="L154" s="849">
        <v>780</v>
      </c>
      <c r="M154" s="832">
        <v>1</v>
      </c>
      <c r="N154" s="832">
        <v>156</v>
      </c>
      <c r="O154" s="849">
        <v>4</v>
      </c>
      <c r="P154" s="849">
        <v>628</v>
      </c>
      <c r="Q154" s="837">
        <v>0.80512820512820515</v>
      </c>
      <c r="R154" s="850">
        <v>157</v>
      </c>
    </row>
    <row r="155" spans="1:18" ht="14.4" customHeight="1" x14ac:dyDescent="0.3">
      <c r="A155" s="831" t="s">
        <v>3470</v>
      </c>
      <c r="B155" s="832" t="s">
        <v>3471</v>
      </c>
      <c r="C155" s="832" t="s">
        <v>593</v>
      </c>
      <c r="D155" s="832" t="s">
        <v>3529</v>
      </c>
      <c r="E155" s="832" t="s">
        <v>3711</v>
      </c>
      <c r="F155" s="832" t="s">
        <v>3712</v>
      </c>
      <c r="G155" s="849">
        <v>1</v>
      </c>
      <c r="H155" s="849">
        <v>259</v>
      </c>
      <c r="I155" s="832">
        <v>0.2</v>
      </c>
      <c r="J155" s="832">
        <v>259</v>
      </c>
      <c r="K155" s="849">
        <v>5</v>
      </c>
      <c r="L155" s="849">
        <v>1295</v>
      </c>
      <c r="M155" s="832">
        <v>1</v>
      </c>
      <c r="N155" s="832">
        <v>259</v>
      </c>
      <c r="O155" s="849">
        <v>4</v>
      </c>
      <c r="P155" s="849">
        <v>1040</v>
      </c>
      <c r="Q155" s="837">
        <v>0.80308880308880304</v>
      </c>
      <c r="R155" s="850">
        <v>260</v>
      </c>
    </row>
    <row r="156" spans="1:18" ht="14.4" customHeight="1" x14ac:dyDescent="0.3">
      <c r="A156" s="831" t="s">
        <v>3470</v>
      </c>
      <c r="B156" s="832" t="s">
        <v>3471</v>
      </c>
      <c r="C156" s="832" t="s">
        <v>593</v>
      </c>
      <c r="D156" s="832" t="s">
        <v>3529</v>
      </c>
      <c r="E156" s="832" t="s">
        <v>3711</v>
      </c>
      <c r="F156" s="832" t="s">
        <v>3713</v>
      </c>
      <c r="G156" s="849">
        <v>39</v>
      </c>
      <c r="H156" s="849">
        <v>10101</v>
      </c>
      <c r="I156" s="832">
        <v>1.3</v>
      </c>
      <c r="J156" s="832">
        <v>259</v>
      </c>
      <c r="K156" s="849">
        <v>30</v>
      </c>
      <c r="L156" s="849">
        <v>7770</v>
      </c>
      <c r="M156" s="832">
        <v>1</v>
      </c>
      <c r="N156" s="832">
        <v>259</v>
      </c>
      <c r="O156" s="849">
        <v>85</v>
      </c>
      <c r="P156" s="849">
        <v>22100</v>
      </c>
      <c r="Q156" s="837">
        <v>2.8442728442728442</v>
      </c>
      <c r="R156" s="850">
        <v>260</v>
      </c>
    </row>
    <row r="157" spans="1:18" ht="14.4" customHeight="1" x14ac:dyDescent="0.3">
      <c r="A157" s="831" t="s">
        <v>3470</v>
      </c>
      <c r="B157" s="832" t="s">
        <v>3471</v>
      </c>
      <c r="C157" s="832" t="s">
        <v>593</v>
      </c>
      <c r="D157" s="832" t="s">
        <v>3529</v>
      </c>
      <c r="E157" s="832" t="s">
        <v>3714</v>
      </c>
      <c r="F157" s="832" t="s">
        <v>3715</v>
      </c>
      <c r="G157" s="849">
        <v>6</v>
      </c>
      <c r="H157" s="849">
        <v>1866</v>
      </c>
      <c r="I157" s="832">
        <v>0.99679487179487181</v>
      </c>
      <c r="J157" s="832">
        <v>311</v>
      </c>
      <c r="K157" s="849">
        <v>6</v>
      </c>
      <c r="L157" s="849">
        <v>1872</v>
      </c>
      <c r="M157" s="832">
        <v>1</v>
      </c>
      <c r="N157" s="832">
        <v>312</v>
      </c>
      <c r="O157" s="849">
        <v>11</v>
      </c>
      <c r="P157" s="849">
        <v>3443</v>
      </c>
      <c r="Q157" s="837">
        <v>1.8392094017094016</v>
      </c>
      <c r="R157" s="850">
        <v>313</v>
      </c>
    </row>
    <row r="158" spans="1:18" ht="14.4" customHeight="1" x14ac:dyDescent="0.3">
      <c r="A158" s="831" t="s">
        <v>3470</v>
      </c>
      <c r="B158" s="832" t="s">
        <v>3471</v>
      </c>
      <c r="C158" s="832" t="s">
        <v>593</v>
      </c>
      <c r="D158" s="832" t="s">
        <v>3529</v>
      </c>
      <c r="E158" s="832" t="s">
        <v>3714</v>
      </c>
      <c r="F158" s="832" t="s">
        <v>3716</v>
      </c>
      <c r="G158" s="849">
        <v>3</v>
      </c>
      <c r="H158" s="849">
        <v>933</v>
      </c>
      <c r="I158" s="832">
        <v>0.99679487179487181</v>
      </c>
      <c r="J158" s="832">
        <v>311</v>
      </c>
      <c r="K158" s="849">
        <v>3</v>
      </c>
      <c r="L158" s="849">
        <v>936</v>
      </c>
      <c r="M158" s="832">
        <v>1</v>
      </c>
      <c r="N158" s="832">
        <v>312</v>
      </c>
      <c r="O158" s="849">
        <v>6</v>
      </c>
      <c r="P158" s="849">
        <v>1878</v>
      </c>
      <c r="Q158" s="837">
        <v>2.0064102564102564</v>
      </c>
      <c r="R158" s="850">
        <v>313</v>
      </c>
    </row>
    <row r="159" spans="1:18" ht="14.4" customHeight="1" x14ac:dyDescent="0.3">
      <c r="A159" s="831" t="s">
        <v>3470</v>
      </c>
      <c r="B159" s="832" t="s">
        <v>3471</v>
      </c>
      <c r="C159" s="832" t="s">
        <v>593</v>
      </c>
      <c r="D159" s="832" t="s">
        <v>3529</v>
      </c>
      <c r="E159" s="832" t="s">
        <v>3717</v>
      </c>
      <c r="F159" s="832" t="s">
        <v>3718</v>
      </c>
      <c r="G159" s="849">
        <v>4</v>
      </c>
      <c r="H159" s="849">
        <v>120</v>
      </c>
      <c r="I159" s="832"/>
      <c r="J159" s="832">
        <v>30</v>
      </c>
      <c r="K159" s="849"/>
      <c r="L159" s="849"/>
      <c r="M159" s="832"/>
      <c r="N159" s="832"/>
      <c r="O159" s="849">
        <v>3</v>
      </c>
      <c r="P159" s="849">
        <v>90</v>
      </c>
      <c r="Q159" s="837"/>
      <c r="R159" s="850">
        <v>30</v>
      </c>
    </row>
    <row r="160" spans="1:18" ht="14.4" customHeight="1" x14ac:dyDescent="0.3">
      <c r="A160" s="831" t="s">
        <v>3470</v>
      </c>
      <c r="B160" s="832" t="s">
        <v>3471</v>
      </c>
      <c r="C160" s="832" t="s">
        <v>593</v>
      </c>
      <c r="D160" s="832" t="s">
        <v>3529</v>
      </c>
      <c r="E160" s="832" t="s">
        <v>3717</v>
      </c>
      <c r="F160" s="832" t="s">
        <v>3719</v>
      </c>
      <c r="G160" s="849">
        <v>1</v>
      </c>
      <c r="H160" s="849">
        <v>30</v>
      </c>
      <c r="I160" s="832"/>
      <c r="J160" s="832">
        <v>30</v>
      </c>
      <c r="K160" s="849"/>
      <c r="L160" s="849"/>
      <c r="M160" s="832"/>
      <c r="N160" s="832"/>
      <c r="O160" s="849">
        <v>1</v>
      </c>
      <c r="P160" s="849">
        <v>30</v>
      </c>
      <c r="Q160" s="837"/>
      <c r="R160" s="850">
        <v>30</v>
      </c>
    </row>
    <row r="161" spans="1:18" ht="14.4" customHeight="1" x14ac:dyDescent="0.3">
      <c r="A161" s="831" t="s">
        <v>3470</v>
      </c>
      <c r="B161" s="832" t="s">
        <v>3471</v>
      </c>
      <c r="C161" s="832" t="s">
        <v>593</v>
      </c>
      <c r="D161" s="832" t="s">
        <v>3529</v>
      </c>
      <c r="E161" s="832" t="s">
        <v>3720</v>
      </c>
      <c r="F161" s="832" t="s">
        <v>3721</v>
      </c>
      <c r="G161" s="849">
        <v>17</v>
      </c>
      <c r="H161" s="849">
        <v>1683</v>
      </c>
      <c r="I161" s="832">
        <v>1.7</v>
      </c>
      <c r="J161" s="832">
        <v>99</v>
      </c>
      <c r="K161" s="849">
        <v>10</v>
      </c>
      <c r="L161" s="849">
        <v>990</v>
      </c>
      <c r="M161" s="832">
        <v>1</v>
      </c>
      <c r="N161" s="832">
        <v>99</v>
      </c>
      <c r="O161" s="849">
        <v>25</v>
      </c>
      <c r="P161" s="849">
        <v>2500</v>
      </c>
      <c r="Q161" s="837">
        <v>2.5252525252525251</v>
      </c>
      <c r="R161" s="850">
        <v>100</v>
      </c>
    </row>
    <row r="162" spans="1:18" ht="14.4" customHeight="1" x14ac:dyDescent="0.3">
      <c r="A162" s="831" t="s">
        <v>3470</v>
      </c>
      <c r="B162" s="832" t="s">
        <v>3471</v>
      </c>
      <c r="C162" s="832" t="s">
        <v>593</v>
      </c>
      <c r="D162" s="832" t="s">
        <v>3529</v>
      </c>
      <c r="E162" s="832" t="s">
        <v>3720</v>
      </c>
      <c r="F162" s="832" t="s">
        <v>3722</v>
      </c>
      <c r="G162" s="849">
        <v>73</v>
      </c>
      <c r="H162" s="849">
        <v>7227</v>
      </c>
      <c r="I162" s="832">
        <v>0.61344537815126055</v>
      </c>
      <c r="J162" s="832">
        <v>99</v>
      </c>
      <c r="K162" s="849">
        <v>119</v>
      </c>
      <c r="L162" s="849">
        <v>11781</v>
      </c>
      <c r="M162" s="832">
        <v>1</v>
      </c>
      <c r="N162" s="832">
        <v>99</v>
      </c>
      <c r="O162" s="849">
        <v>248</v>
      </c>
      <c r="P162" s="849">
        <v>24800</v>
      </c>
      <c r="Q162" s="837">
        <v>2.1050844580256345</v>
      </c>
      <c r="R162" s="850">
        <v>100</v>
      </c>
    </row>
    <row r="163" spans="1:18" ht="14.4" customHeight="1" x14ac:dyDescent="0.3">
      <c r="A163" s="831" t="s">
        <v>3470</v>
      </c>
      <c r="B163" s="832" t="s">
        <v>3471</v>
      </c>
      <c r="C163" s="832" t="s">
        <v>593</v>
      </c>
      <c r="D163" s="832" t="s">
        <v>3529</v>
      </c>
      <c r="E163" s="832" t="s">
        <v>3723</v>
      </c>
      <c r="F163" s="832" t="s">
        <v>3724</v>
      </c>
      <c r="G163" s="849">
        <v>290</v>
      </c>
      <c r="H163" s="849">
        <v>114260</v>
      </c>
      <c r="I163" s="832">
        <v>0.72497699946067706</v>
      </c>
      <c r="J163" s="832">
        <v>394</v>
      </c>
      <c r="K163" s="849">
        <v>399</v>
      </c>
      <c r="L163" s="849">
        <v>157605</v>
      </c>
      <c r="M163" s="832">
        <v>1</v>
      </c>
      <c r="N163" s="832">
        <v>395</v>
      </c>
      <c r="O163" s="849">
        <v>1427</v>
      </c>
      <c r="P163" s="849">
        <v>565092</v>
      </c>
      <c r="Q163" s="837">
        <v>3.5854953840296946</v>
      </c>
      <c r="R163" s="850">
        <v>396</v>
      </c>
    </row>
    <row r="164" spans="1:18" ht="14.4" customHeight="1" x14ac:dyDescent="0.3">
      <c r="A164" s="831" t="s">
        <v>3470</v>
      </c>
      <c r="B164" s="832" t="s">
        <v>3471</v>
      </c>
      <c r="C164" s="832" t="s">
        <v>593</v>
      </c>
      <c r="D164" s="832" t="s">
        <v>3529</v>
      </c>
      <c r="E164" s="832" t="s">
        <v>3725</v>
      </c>
      <c r="F164" s="832" t="s">
        <v>3726</v>
      </c>
      <c r="G164" s="849">
        <v>11</v>
      </c>
      <c r="H164" s="849">
        <v>1672</v>
      </c>
      <c r="I164" s="832">
        <v>0.73333333333333328</v>
      </c>
      <c r="J164" s="832">
        <v>152</v>
      </c>
      <c r="K164" s="849">
        <v>15</v>
      </c>
      <c r="L164" s="849">
        <v>2280</v>
      </c>
      <c r="M164" s="832">
        <v>1</v>
      </c>
      <c r="N164" s="832">
        <v>152</v>
      </c>
      <c r="O164" s="849">
        <v>22</v>
      </c>
      <c r="P164" s="849">
        <v>3366</v>
      </c>
      <c r="Q164" s="837">
        <v>1.4763157894736842</v>
      </c>
      <c r="R164" s="850">
        <v>153</v>
      </c>
    </row>
    <row r="165" spans="1:18" ht="14.4" customHeight="1" x14ac:dyDescent="0.3">
      <c r="A165" s="831" t="s">
        <v>3470</v>
      </c>
      <c r="B165" s="832" t="s">
        <v>3471</v>
      </c>
      <c r="C165" s="832" t="s">
        <v>593</v>
      </c>
      <c r="D165" s="832" t="s">
        <v>3529</v>
      </c>
      <c r="E165" s="832" t="s">
        <v>3725</v>
      </c>
      <c r="F165" s="832" t="s">
        <v>3727</v>
      </c>
      <c r="G165" s="849">
        <v>33</v>
      </c>
      <c r="H165" s="849">
        <v>5016</v>
      </c>
      <c r="I165" s="832">
        <v>1.1379310344827587</v>
      </c>
      <c r="J165" s="832">
        <v>152</v>
      </c>
      <c r="K165" s="849">
        <v>29</v>
      </c>
      <c r="L165" s="849">
        <v>4408</v>
      </c>
      <c r="M165" s="832">
        <v>1</v>
      </c>
      <c r="N165" s="832">
        <v>152</v>
      </c>
      <c r="O165" s="849">
        <v>20</v>
      </c>
      <c r="P165" s="849">
        <v>3060</v>
      </c>
      <c r="Q165" s="837">
        <v>0.69419237749546281</v>
      </c>
      <c r="R165" s="850">
        <v>153</v>
      </c>
    </row>
    <row r="166" spans="1:18" ht="14.4" customHeight="1" x14ac:dyDescent="0.3">
      <c r="A166" s="831" t="s">
        <v>3470</v>
      </c>
      <c r="B166" s="832" t="s">
        <v>3471</v>
      </c>
      <c r="C166" s="832" t="s">
        <v>593</v>
      </c>
      <c r="D166" s="832" t="s">
        <v>3529</v>
      </c>
      <c r="E166" s="832" t="s">
        <v>3728</v>
      </c>
      <c r="F166" s="832" t="s">
        <v>3729</v>
      </c>
      <c r="G166" s="849">
        <v>1</v>
      </c>
      <c r="H166" s="849">
        <v>820</v>
      </c>
      <c r="I166" s="832"/>
      <c r="J166" s="832">
        <v>820</v>
      </c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3470</v>
      </c>
      <c r="B167" s="832" t="s">
        <v>3471</v>
      </c>
      <c r="C167" s="832" t="s">
        <v>593</v>
      </c>
      <c r="D167" s="832" t="s">
        <v>3529</v>
      </c>
      <c r="E167" s="832" t="s">
        <v>3728</v>
      </c>
      <c r="F167" s="832" t="s">
        <v>3730</v>
      </c>
      <c r="G167" s="849">
        <v>1</v>
      </c>
      <c r="H167" s="849">
        <v>820</v>
      </c>
      <c r="I167" s="832"/>
      <c r="J167" s="832">
        <v>820</v>
      </c>
      <c r="K167" s="849"/>
      <c r="L167" s="849"/>
      <c r="M167" s="832"/>
      <c r="N167" s="832"/>
      <c r="O167" s="849"/>
      <c r="P167" s="849"/>
      <c r="Q167" s="837"/>
      <c r="R167" s="850"/>
    </row>
    <row r="168" spans="1:18" ht="14.4" customHeight="1" x14ac:dyDescent="0.3">
      <c r="A168" s="831" t="s">
        <v>3470</v>
      </c>
      <c r="B168" s="832" t="s">
        <v>3471</v>
      </c>
      <c r="C168" s="832" t="s">
        <v>593</v>
      </c>
      <c r="D168" s="832" t="s">
        <v>3529</v>
      </c>
      <c r="E168" s="832" t="s">
        <v>3731</v>
      </c>
      <c r="F168" s="832" t="s">
        <v>3732</v>
      </c>
      <c r="G168" s="849">
        <v>3</v>
      </c>
      <c r="H168" s="849">
        <v>3600</v>
      </c>
      <c r="I168" s="832"/>
      <c r="J168" s="832">
        <v>1200</v>
      </c>
      <c r="K168" s="849"/>
      <c r="L168" s="849"/>
      <c r="M168" s="832"/>
      <c r="N168" s="832"/>
      <c r="O168" s="849"/>
      <c r="P168" s="849"/>
      <c r="Q168" s="837"/>
      <c r="R168" s="850"/>
    </row>
    <row r="169" spans="1:18" ht="14.4" customHeight="1" x14ac:dyDescent="0.3">
      <c r="A169" s="831" t="s">
        <v>3470</v>
      </c>
      <c r="B169" s="832" t="s">
        <v>3471</v>
      </c>
      <c r="C169" s="832" t="s">
        <v>593</v>
      </c>
      <c r="D169" s="832" t="s">
        <v>3529</v>
      </c>
      <c r="E169" s="832" t="s">
        <v>3733</v>
      </c>
      <c r="F169" s="832" t="s">
        <v>3734</v>
      </c>
      <c r="G169" s="849">
        <v>4</v>
      </c>
      <c r="H169" s="849">
        <v>1544</v>
      </c>
      <c r="I169" s="832">
        <v>0.5714285714285714</v>
      </c>
      <c r="J169" s="832">
        <v>386</v>
      </c>
      <c r="K169" s="849">
        <v>7</v>
      </c>
      <c r="L169" s="849">
        <v>2702</v>
      </c>
      <c r="M169" s="832">
        <v>1</v>
      </c>
      <c r="N169" s="832">
        <v>386</v>
      </c>
      <c r="O169" s="849">
        <v>8</v>
      </c>
      <c r="P169" s="849">
        <v>3096</v>
      </c>
      <c r="Q169" s="837">
        <v>1.1458179126572909</v>
      </c>
      <c r="R169" s="850">
        <v>387</v>
      </c>
    </row>
    <row r="170" spans="1:18" ht="14.4" customHeight="1" x14ac:dyDescent="0.3">
      <c r="A170" s="831" t="s">
        <v>3470</v>
      </c>
      <c r="B170" s="832" t="s">
        <v>3471</v>
      </c>
      <c r="C170" s="832" t="s">
        <v>593</v>
      </c>
      <c r="D170" s="832" t="s">
        <v>3529</v>
      </c>
      <c r="E170" s="832" t="s">
        <v>3735</v>
      </c>
      <c r="F170" s="832" t="s">
        <v>3736</v>
      </c>
      <c r="G170" s="849"/>
      <c r="H170" s="849"/>
      <c r="I170" s="832"/>
      <c r="J170" s="832"/>
      <c r="K170" s="849">
        <v>1</v>
      </c>
      <c r="L170" s="849">
        <v>239</v>
      </c>
      <c r="M170" s="832">
        <v>1</v>
      </c>
      <c r="N170" s="832">
        <v>239</v>
      </c>
      <c r="O170" s="849"/>
      <c r="P170" s="849"/>
      <c r="Q170" s="837"/>
      <c r="R170" s="850"/>
    </row>
    <row r="171" spans="1:18" ht="14.4" customHeight="1" x14ac:dyDescent="0.3">
      <c r="A171" s="831" t="s">
        <v>3470</v>
      </c>
      <c r="B171" s="832" t="s">
        <v>3471</v>
      </c>
      <c r="C171" s="832" t="s">
        <v>593</v>
      </c>
      <c r="D171" s="832" t="s">
        <v>3529</v>
      </c>
      <c r="E171" s="832" t="s">
        <v>3735</v>
      </c>
      <c r="F171" s="832" t="s">
        <v>3737</v>
      </c>
      <c r="G171" s="849">
        <v>1</v>
      </c>
      <c r="H171" s="849">
        <v>238</v>
      </c>
      <c r="I171" s="832">
        <v>0.497907949790795</v>
      </c>
      <c r="J171" s="832">
        <v>238</v>
      </c>
      <c r="K171" s="849">
        <v>2</v>
      </c>
      <c r="L171" s="849">
        <v>478</v>
      </c>
      <c r="M171" s="832">
        <v>1</v>
      </c>
      <c r="N171" s="832">
        <v>239</v>
      </c>
      <c r="O171" s="849">
        <v>1</v>
      </c>
      <c r="P171" s="849">
        <v>239</v>
      </c>
      <c r="Q171" s="837">
        <v>0.5</v>
      </c>
      <c r="R171" s="850">
        <v>239</v>
      </c>
    </row>
    <row r="172" spans="1:18" ht="14.4" customHeight="1" x14ac:dyDescent="0.3">
      <c r="A172" s="831" t="s">
        <v>3470</v>
      </c>
      <c r="B172" s="832" t="s">
        <v>3471</v>
      </c>
      <c r="C172" s="832" t="s">
        <v>593</v>
      </c>
      <c r="D172" s="832" t="s">
        <v>3529</v>
      </c>
      <c r="E172" s="832" t="s">
        <v>3738</v>
      </c>
      <c r="F172" s="832" t="s">
        <v>3739</v>
      </c>
      <c r="G172" s="849"/>
      <c r="H172" s="849"/>
      <c r="I172" s="832"/>
      <c r="J172" s="832"/>
      <c r="K172" s="849"/>
      <c r="L172" s="849"/>
      <c r="M172" s="832"/>
      <c r="N172" s="832"/>
      <c r="O172" s="849">
        <v>1</v>
      </c>
      <c r="P172" s="849">
        <v>141</v>
      </c>
      <c r="Q172" s="837"/>
      <c r="R172" s="850">
        <v>141</v>
      </c>
    </row>
    <row r="173" spans="1:18" ht="14.4" customHeight="1" x14ac:dyDescent="0.3">
      <c r="A173" s="831" t="s">
        <v>3470</v>
      </c>
      <c r="B173" s="832" t="s">
        <v>3471</v>
      </c>
      <c r="C173" s="832" t="s">
        <v>593</v>
      </c>
      <c r="D173" s="832" t="s">
        <v>3529</v>
      </c>
      <c r="E173" s="832" t="s">
        <v>3740</v>
      </c>
      <c r="F173" s="832" t="s">
        <v>3741</v>
      </c>
      <c r="G173" s="849"/>
      <c r="H173" s="849"/>
      <c r="I173" s="832"/>
      <c r="J173" s="832"/>
      <c r="K173" s="849">
        <v>1</v>
      </c>
      <c r="L173" s="849">
        <v>1308</v>
      </c>
      <c r="M173" s="832">
        <v>1</v>
      </c>
      <c r="N173" s="832">
        <v>1308</v>
      </c>
      <c r="O173" s="849"/>
      <c r="P173" s="849"/>
      <c r="Q173" s="837"/>
      <c r="R173" s="850"/>
    </row>
    <row r="174" spans="1:18" ht="14.4" customHeight="1" x14ac:dyDescent="0.3">
      <c r="A174" s="831" t="s">
        <v>3470</v>
      </c>
      <c r="B174" s="832" t="s">
        <v>3471</v>
      </c>
      <c r="C174" s="832" t="s">
        <v>593</v>
      </c>
      <c r="D174" s="832" t="s">
        <v>3529</v>
      </c>
      <c r="E174" s="832" t="s">
        <v>3742</v>
      </c>
      <c r="F174" s="832" t="s">
        <v>3743</v>
      </c>
      <c r="G174" s="849">
        <v>1</v>
      </c>
      <c r="H174" s="849">
        <v>134</v>
      </c>
      <c r="I174" s="832"/>
      <c r="J174" s="832">
        <v>134</v>
      </c>
      <c r="K174" s="849"/>
      <c r="L174" s="849"/>
      <c r="M174" s="832"/>
      <c r="N174" s="832"/>
      <c r="O174" s="849">
        <v>163</v>
      </c>
      <c r="P174" s="849">
        <v>22005</v>
      </c>
      <c r="Q174" s="837"/>
      <c r="R174" s="850">
        <v>135</v>
      </c>
    </row>
    <row r="175" spans="1:18" ht="14.4" customHeight="1" x14ac:dyDescent="0.3">
      <c r="A175" s="831" t="s">
        <v>3470</v>
      </c>
      <c r="B175" s="832" t="s">
        <v>3471</v>
      </c>
      <c r="C175" s="832" t="s">
        <v>593</v>
      </c>
      <c r="D175" s="832" t="s">
        <v>3529</v>
      </c>
      <c r="E175" s="832" t="s">
        <v>3742</v>
      </c>
      <c r="F175" s="832" t="s">
        <v>3744</v>
      </c>
      <c r="G175" s="849"/>
      <c r="H175" s="849"/>
      <c r="I175" s="832"/>
      <c r="J175" s="832"/>
      <c r="K175" s="849"/>
      <c r="L175" s="849"/>
      <c r="M175" s="832"/>
      <c r="N175" s="832"/>
      <c r="O175" s="849">
        <v>19</v>
      </c>
      <c r="P175" s="849">
        <v>2565</v>
      </c>
      <c r="Q175" s="837"/>
      <c r="R175" s="850">
        <v>135</v>
      </c>
    </row>
    <row r="176" spans="1:18" ht="14.4" customHeight="1" x14ac:dyDescent="0.3">
      <c r="A176" s="831" t="s">
        <v>3470</v>
      </c>
      <c r="B176" s="832" t="s">
        <v>3471</v>
      </c>
      <c r="C176" s="832" t="s">
        <v>593</v>
      </c>
      <c r="D176" s="832" t="s">
        <v>3529</v>
      </c>
      <c r="E176" s="832" t="s">
        <v>3745</v>
      </c>
      <c r="F176" s="832" t="s">
        <v>3746</v>
      </c>
      <c r="G176" s="849"/>
      <c r="H176" s="849"/>
      <c r="I176" s="832"/>
      <c r="J176" s="832"/>
      <c r="K176" s="849"/>
      <c r="L176" s="849"/>
      <c r="M176" s="832"/>
      <c r="N176" s="832"/>
      <c r="O176" s="849">
        <v>3</v>
      </c>
      <c r="P176" s="849">
        <v>939</v>
      </c>
      <c r="Q176" s="837"/>
      <c r="R176" s="850">
        <v>313</v>
      </c>
    </row>
    <row r="177" spans="1:18" ht="14.4" customHeight="1" x14ac:dyDescent="0.3">
      <c r="A177" s="831" t="s">
        <v>3470</v>
      </c>
      <c r="B177" s="832" t="s">
        <v>3471</v>
      </c>
      <c r="C177" s="832" t="s">
        <v>593</v>
      </c>
      <c r="D177" s="832" t="s">
        <v>3529</v>
      </c>
      <c r="E177" s="832" t="s">
        <v>3745</v>
      </c>
      <c r="F177" s="832" t="s">
        <v>3747</v>
      </c>
      <c r="G177" s="849">
        <v>1</v>
      </c>
      <c r="H177" s="849">
        <v>312</v>
      </c>
      <c r="I177" s="832"/>
      <c r="J177" s="832">
        <v>312</v>
      </c>
      <c r="K177" s="849"/>
      <c r="L177" s="849"/>
      <c r="M177" s="832"/>
      <c r="N177" s="832"/>
      <c r="O177" s="849"/>
      <c r="P177" s="849"/>
      <c r="Q177" s="837"/>
      <c r="R177" s="850"/>
    </row>
    <row r="178" spans="1:18" ht="14.4" customHeight="1" x14ac:dyDescent="0.3">
      <c r="A178" s="831" t="s">
        <v>3470</v>
      </c>
      <c r="B178" s="832" t="s">
        <v>3471</v>
      </c>
      <c r="C178" s="832" t="s">
        <v>593</v>
      </c>
      <c r="D178" s="832" t="s">
        <v>3529</v>
      </c>
      <c r="E178" s="832" t="s">
        <v>3748</v>
      </c>
      <c r="F178" s="832" t="s">
        <v>3749</v>
      </c>
      <c r="G178" s="849"/>
      <c r="H178" s="849"/>
      <c r="I178" s="832"/>
      <c r="J178" s="832"/>
      <c r="K178" s="849"/>
      <c r="L178" s="849"/>
      <c r="M178" s="832"/>
      <c r="N178" s="832"/>
      <c r="O178" s="849">
        <v>2</v>
      </c>
      <c r="P178" s="849">
        <v>320</v>
      </c>
      <c r="Q178" s="837"/>
      <c r="R178" s="850">
        <v>160</v>
      </c>
    </row>
    <row r="179" spans="1:18" ht="14.4" customHeight="1" x14ac:dyDescent="0.3">
      <c r="A179" s="831" t="s">
        <v>3470</v>
      </c>
      <c r="B179" s="832" t="s">
        <v>3471</v>
      </c>
      <c r="C179" s="832" t="s">
        <v>593</v>
      </c>
      <c r="D179" s="832" t="s">
        <v>3529</v>
      </c>
      <c r="E179" s="832" t="s">
        <v>3750</v>
      </c>
      <c r="F179" s="832" t="s">
        <v>3751</v>
      </c>
      <c r="G179" s="849">
        <v>1</v>
      </c>
      <c r="H179" s="849">
        <v>78</v>
      </c>
      <c r="I179" s="832"/>
      <c r="J179" s="832">
        <v>78</v>
      </c>
      <c r="K179" s="849"/>
      <c r="L179" s="849"/>
      <c r="M179" s="832"/>
      <c r="N179" s="832"/>
      <c r="O179" s="849"/>
      <c r="P179" s="849"/>
      <c r="Q179" s="837"/>
      <c r="R179" s="850"/>
    </row>
    <row r="180" spans="1:18" ht="14.4" customHeight="1" x14ac:dyDescent="0.3">
      <c r="A180" s="831" t="s">
        <v>3470</v>
      </c>
      <c r="B180" s="832" t="s">
        <v>3471</v>
      </c>
      <c r="C180" s="832" t="s">
        <v>593</v>
      </c>
      <c r="D180" s="832" t="s">
        <v>3529</v>
      </c>
      <c r="E180" s="832" t="s">
        <v>3752</v>
      </c>
      <c r="F180" s="832" t="s">
        <v>3753</v>
      </c>
      <c r="G180" s="849"/>
      <c r="H180" s="849"/>
      <c r="I180" s="832"/>
      <c r="J180" s="832"/>
      <c r="K180" s="849"/>
      <c r="L180" s="849"/>
      <c r="M180" s="832"/>
      <c r="N180" s="832"/>
      <c r="O180" s="849">
        <v>1</v>
      </c>
      <c r="P180" s="849">
        <v>44</v>
      </c>
      <c r="Q180" s="837"/>
      <c r="R180" s="850">
        <v>44</v>
      </c>
    </row>
    <row r="181" spans="1:18" ht="14.4" customHeight="1" x14ac:dyDescent="0.3">
      <c r="A181" s="831" t="s">
        <v>3470</v>
      </c>
      <c r="B181" s="832" t="s">
        <v>3471</v>
      </c>
      <c r="C181" s="832" t="s">
        <v>593</v>
      </c>
      <c r="D181" s="832" t="s">
        <v>3529</v>
      </c>
      <c r="E181" s="832" t="s">
        <v>3754</v>
      </c>
      <c r="F181" s="832" t="s">
        <v>3755</v>
      </c>
      <c r="G181" s="849"/>
      <c r="H181" s="849"/>
      <c r="I181" s="832"/>
      <c r="J181" s="832"/>
      <c r="K181" s="849"/>
      <c r="L181" s="849"/>
      <c r="M181" s="832"/>
      <c r="N181" s="832"/>
      <c r="O181" s="849">
        <v>4</v>
      </c>
      <c r="P181" s="849">
        <v>1412</v>
      </c>
      <c r="Q181" s="837"/>
      <c r="R181" s="850">
        <v>353</v>
      </c>
    </row>
    <row r="182" spans="1:18" ht="14.4" customHeight="1" x14ac:dyDescent="0.3">
      <c r="A182" s="831" t="s">
        <v>3470</v>
      </c>
      <c r="B182" s="832" t="s">
        <v>3471</v>
      </c>
      <c r="C182" s="832" t="s">
        <v>593</v>
      </c>
      <c r="D182" s="832" t="s">
        <v>3529</v>
      </c>
      <c r="E182" s="832" t="s">
        <v>3754</v>
      </c>
      <c r="F182" s="832" t="s">
        <v>3756</v>
      </c>
      <c r="G182" s="849"/>
      <c r="H182" s="849"/>
      <c r="I182" s="832"/>
      <c r="J182" s="832"/>
      <c r="K182" s="849"/>
      <c r="L182" s="849"/>
      <c r="M182" s="832"/>
      <c r="N182" s="832"/>
      <c r="O182" s="849">
        <v>2</v>
      </c>
      <c r="P182" s="849">
        <v>706</v>
      </c>
      <c r="Q182" s="837"/>
      <c r="R182" s="850">
        <v>353</v>
      </c>
    </row>
    <row r="183" spans="1:18" ht="14.4" customHeight="1" x14ac:dyDescent="0.3">
      <c r="A183" s="831" t="s">
        <v>3470</v>
      </c>
      <c r="B183" s="832" t="s">
        <v>3471</v>
      </c>
      <c r="C183" s="832" t="s">
        <v>593</v>
      </c>
      <c r="D183" s="832" t="s">
        <v>3529</v>
      </c>
      <c r="E183" s="832" t="s">
        <v>3757</v>
      </c>
      <c r="F183" s="832" t="s">
        <v>3758</v>
      </c>
      <c r="G183" s="849"/>
      <c r="H183" s="849"/>
      <c r="I183" s="832"/>
      <c r="J183" s="832"/>
      <c r="K183" s="849"/>
      <c r="L183" s="849"/>
      <c r="M183" s="832"/>
      <c r="N183" s="832"/>
      <c r="O183" s="849">
        <v>8</v>
      </c>
      <c r="P183" s="849">
        <v>2136</v>
      </c>
      <c r="Q183" s="837"/>
      <c r="R183" s="850">
        <v>267</v>
      </c>
    </row>
    <row r="184" spans="1:18" ht="14.4" customHeight="1" x14ac:dyDescent="0.3">
      <c r="A184" s="831" t="s">
        <v>3470</v>
      </c>
      <c r="B184" s="832" t="s">
        <v>3471</v>
      </c>
      <c r="C184" s="832" t="s">
        <v>593</v>
      </c>
      <c r="D184" s="832" t="s">
        <v>3529</v>
      </c>
      <c r="E184" s="832" t="s">
        <v>3757</v>
      </c>
      <c r="F184" s="832" t="s">
        <v>3759</v>
      </c>
      <c r="G184" s="849"/>
      <c r="H184" s="849"/>
      <c r="I184" s="832"/>
      <c r="J184" s="832"/>
      <c r="K184" s="849"/>
      <c r="L184" s="849"/>
      <c r="M184" s="832"/>
      <c r="N184" s="832"/>
      <c r="O184" s="849">
        <v>15</v>
      </c>
      <c r="P184" s="849">
        <v>4005</v>
      </c>
      <c r="Q184" s="837"/>
      <c r="R184" s="850">
        <v>267</v>
      </c>
    </row>
    <row r="185" spans="1:18" ht="14.4" customHeight="1" x14ac:dyDescent="0.3">
      <c r="A185" s="831" t="s">
        <v>3470</v>
      </c>
      <c r="B185" s="832" t="s">
        <v>3471</v>
      </c>
      <c r="C185" s="832" t="s">
        <v>593</v>
      </c>
      <c r="D185" s="832" t="s">
        <v>3529</v>
      </c>
      <c r="E185" s="832" t="s">
        <v>3760</v>
      </c>
      <c r="F185" s="832" t="s">
        <v>3761</v>
      </c>
      <c r="G185" s="849"/>
      <c r="H185" s="849"/>
      <c r="I185" s="832"/>
      <c r="J185" s="832"/>
      <c r="K185" s="849"/>
      <c r="L185" s="849"/>
      <c r="M185" s="832"/>
      <c r="N185" s="832"/>
      <c r="O185" s="849">
        <v>5</v>
      </c>
      <c r="P185" s="849">
        <v>3080</v>
      </c>
      <c r="Q185" s="837"/>
      <c r="R185" s="850">
        <v>616</v>
      </c>
    </row>
    <row r="186" spans="1:18" ht="14.4" customHeight="1" x14ac:dyDescent="0.3">
      <c r="A186" s="831" t="s">
        <v>3470</v>
      </c>
      <c r="B186" s="832" t="s">
        <v>3471</v>
      </c>
      <c r="C186" s="832" t="s">
        <v>593</v>
      </c>
      <c r="D186" s="832" t="s">
        <v>3529</v>
      </c>
      <c r="E186" s="832" t="s">
        <v>3762</v>
      </c>
      <c r="F186" s="832" t="s">
        <v>3763</v>
      </c>
      <c r="G186" s="849"/>
      <c r="H186" s="849"/>
      <c r="I186" s="832"/>
      <c r="J186" s="832"/>
      <c r="K186" s="849"/>
      <c r="L186" s="849"/>
      <c r="M186" s="832"/>
      <c r="N186" s="832"/>
      <c r="O186" s="849">
        <v>5</v>
      </c>
      <c r="P186" s="849">
        <v>2400</v>
      </c>
      <c r="Q186" s="837"/>
      <c r="R186" s="850">
        <v>480</v>
      </c>
    </row>
    <row r="187" spans="1:18" ht="14.4" customHeight="1" x14ac:dyDescent="0.3">
      <c r="A187" s="831" t="s">
        <v>3470</v>
      </c>
      <c r="B187" s="832" t="s">
        <v>3471</v>
      </c>
      <c r="C187" s="832" t="s">
        <v>593</v>
      </c>
      <c r="D187" s="832" t="s">
        <v>3529</v>
      </c>
      <c r="E187" s="832" t="s">
        <v>3764</v>
      </c>
      <c r="F187" s="832" t="s">
        <v>3765</v>
      </c>
      <c r="G187" s="849">
        <v>1</v>
      </c>
      <c r="H187" s="849">
        <v>145</v>
      </c>
      <c r="I187" s="832">
        <v>1</v>
      </c>
      <c r="J187" s="832">
        <v>145</v>
      </c>
      <c r="K187" s="849">
        <v>1</v>
      </c>
      <c r="L187" s="849">
        <v>145</v>
      </c>
      <c r="M187" s="832">
        <v>1</v>
      </c>
      <c r="N187" s="832">
        <v>145</v>
      </c>
      <c r="O187" s="849"/>
      <c r="P187" s="849"/>
      <c r="Q187" s="837"/>
      <c r="R187" s="850"/>
    </row>
    <row r="188" spans="1:18" ht="14.4" customHeight="1" x14ac:dyDescent="0.3">
      <c r="A188" s="831" t="s">
        <v>3470</v>
      </c>
      <c r="B188" s="832" t="s">
        <v>3766</v>
      </c>
      <c r="C188" s="832" t="s">
        <v>593</v>
      </c>
      <c r="D188" s="832" t="s">
        <v>3529</v>
      </c>
      <c r="E188" s="832" t="s">
        <v>3530</v>
      </c>
      <c r="F188" s="832" t="s">
        <v>3532</v>
      </c>
      <c r="G188" s="849">
        <v>1</v>
      </c>
      <c r="H188" s="849">
        <v>346</v>
      </c>
      <c r="I188" s="832"/>
      <c r="J188" s="832">
        <v>346</v>
      </c>
      <c r="K188" s="849"/>
      <c r="L188" s="849"/>
      <c r="M188" s="832"/>
      <c r="N188" s="832"/>
      <c r="O188" s="849">
        <v>1</v>
      </c>
      <c r="P188" s="849">
        <v>348</v>
      </c>
      <c r="Q188" s="837"/>
      <c r="R188" s="850">
        <v>348</v>
      </c>
    </row>
    <row r="189" spans="1:18" ht="14.4" customHeight="1" x14ac:dyDescent="0.3">
      <c r="A189" s="831" t="s">
        <v>3470</v>
      </c>
      <c r="B189" s="832" t="s">
        <v>3766</v>
      </c>
      <c r="C189" s="832" t="s">
        <v>593</v>
      </c>
      <c r="D189" s="832" t="s">
        <v>3529</v>
      </c>
      <c r="E189" s="832" t="s">
        <v>3544</v>
      </c>
      <c r="F189" s="832" t="s">
        <v>3545</v>
      </c>
      <c r="G189" s="849">
        <v>7</v>
      </c>
      <c r="H189" s="849">
        <v>259</v>
      </c>
      <c r="I189" s="832">
        <v>0.7</v>
      </c>
      <c r="J189" s="832">
        <v>37</v>
      </c>
      <c r="K189" s="849">
        <v>10</v>
      </c>
      <c r="L189" s="849">
        <v>370</v>
      </c>
      <c r="M189" s="832">
        <v>1</v>
      </c>
      <c r="N189" s="832">
        <v>37</v>
      </c>
      <c r="O189" s="849">
        <v>3</v>
      </c>
      <c r="P189" s="849">
        <v>111</v>
      </c>
      <c r="Q189" s="837">
        <v>0.3</v>
      </c>
      <c r="R189" s="850">
        <v>37</v>
      </c>
    </row>
    <row r="190" spans="1:18" ht="14.4" customHeight="1" x14ac:dyDescent="0.3">
      <c r="A190" s="831" t="s">
        <v>3470</v>
      </c>
      <c r="B190" s="832" t="s">
        <v>3766</v>
      </c>
      <c r="C190" s="832" t="s">
        <v>593</v>
      </c>
      <c r="D190" s="832" t="s">
        <v>3529</v>
      </c>
      <c r="E190" s="832" t="s">
        <v>3544</v>
      </c>
      <c r="F190" s="832" t="s">
        <v>3546</v>
      </c>
      <c r="G190" s="849">
        <v>2</v>
      </c>
      <c r="H190" s="849">
        <v>74</v>
      </c>
      <c r="I190" s="832">
        <v>0.66666666666666663</v>
      </c>
      <c r="J190" s="832">
        <v>37</v>
      </c>
      <c r="K190" s="849">
        <v>3</v>
      </c>
      <c r="L190" s="849">
        <v>111</v>
      </c>
      <c r="M190" s="832">
        <v>1</v>
      </c>
      <c r="N190" s="832">
        <v>37</v>
      </c>
      <c r="O190" s="849">
        <v>8</v>
      </c>
      <c r="P190" s="849">
        <v>296</v>
      </c>
      <c r="Q190" s="837">
        <v>2.6666666666666665</v>
      </c>
      <c r="R190" s="850">
        <v>37</v>
      </c>
    </row>
    <row r="191" spans="1:18" ht="14.4" customHeight="1" x14ac:dyDescent="0.3">
      <c r="A191" s="831" t="s">
        <v>3470</v>
      </c>
      <c r="B191" s="832" t="s">
        <v>3766</v>
      </c>
      <c r="C191" s="832" t="s">
        <v>593</v>
      </c>
      <c r="D191" s="832" t="s">
        <v>3529</v>
      </c>
      <c r="E191" s="832" t="s">
        <v>3549</v>
      </c>
      <c r="F191" s="832" t="s">
        <v>3550</v>
      </c>
      <c r="G191" s="849"/>
      <c r="H191" s="849"/>
      <c r="I191" s="832"/>
      <c r="J191" s="832"/>
      <c r="K191" s="849">
        <v>1</v>
      </c>
      <c r="L191" s="849">
        <v>5</v>
      </c>
      <c r="M191" s="832">
        <v>1</v>
      </c>
      <c r="N191" s="832">
        <v>5</v>
      </c>
      <c r="O191" s="849"/>
      <c r="P191" s="849"/>
      <c r="Q191" s="837"/>
      <c r="R191" s="850"/>
    </row>
    <row r="192" spans="1:18" ht="14.4" customHeight="1" x14ac:dyDescent="0.3">
      <c r="A192" s="831" t="s">
        <v>3470</v>
      </c>
      <c r="B192" s="832" t="s">
        <v>3766</v>
      </c>
      <c r="C192" s="832" t="s">
        <v>593</v>
      </c>
      <c r="D192" s="832" t="s">
        <v>3529</v>
      </c>
      <c r="E192" s="832" t="s">
        <v>3551</v>
      </c>
      <c r="F192" s="832" t="s">
        <v>3552</v>
      </c>
      <c r="G192" s="849"/>
      <c r="H192" s="849"/>
      <c r="I192" s="832"/>
      <c r="J192" s="832"/>
      <c r="K192" s="849"/>
      <c r="L192" s="849"/>
      <c r="M192" s="832"/>
      <c r="N192" s="832"/>
      <c r="O192" s="849">
        <v>5</v>
      </c>
      <c r="P192" s="849">
        <v>435</v>
      </c>
      <c r="Q192" s="837"/>
      <c r="R192" s="850">
        <v>87</v>
      </c>
    </row>
    <row r="193" spans="1:18" ht="14.4" customHeight="1" x14ac:dyDescent="0.3">
      <c r="A193" s="831" t="s">
        <v>3470</v>
      </c>
      <c r="B193" s="832" t="s">
        <v>3766</v>
      </c>
      <c r="C193" s="832" t="s">
        <v>593</v>
      </c>
      <c r="D193" s="832" t="s">
        <v>3529</v>
      </c>
      <c r="E193" s="832" t="s">
        <v>3559</v>
      </c>
      <c r="F193" s="832" t="s">
        <v>3560</v>
      </c>
      <c r="G193" s="849">
        <v>23</v>
      </c>
      <c r="H193" s="849">
        <v>8556</v>
      </c>
      <c r="I193" s="832">
        <v>0.44977132944330545</v>
      </c>
      <c r="J193" s="832">
        <v>372</v>
      </c>
      <c r="K193" s="849">
        <v>51</v>
      </c>
      <c r="L193" s="849">
        <v>19023</v>
      </c>
      <c r="M193" s="832">
        <v>1</v>
      </c>
      <c r="N193" s="832">
        <v>373</v>
      </c>
      <c r="O193" s="849">
        <v>75</v>
      </c>
      <c r="P193" s="849">
        <v>28050</v>
      </c>
      <c r="Q193" s="837">
        <v>1.4745308310991958</v>
      </c>
      <c r="R193" s="850">
        <v>374</v>
      </c>
    </row>
    <row r="194" spans="1:18" ht="14.4" customHeight="1" x14ac:dyDescent="0.3">
      <c r="A194" s="831" t="s">
        <v>3470</v>
      </c>
      <c r="B194" s="832" t="s">
        <v>3766</v>
      </c>
      <c r="C194" s="832" t="s">
        <v>593</v>
      </c>
      <c r="D194" s="832" t="s">
        <v>3529</v>
      </c>
      <c r="E194" s="832" t="s">
        <v>3559</v>
      </c>
      <c r="F194" s="832" t="s">
        <v>3561</v>
      </c>
      <c r="G194" s="849">
        <v>7</v>
      </c>
      <c r="H194" s="849">
        <v>2604</v>
      </c>
      <c r="I194" s="832">
        <v>2.3270777479892764</v>
      </c>
      <c r="J194" s="832">
        <v>372</v>
      </c>
      <c r="K194" s="849">
        <v>3</v>
      </c>
      <c r="L194" s="849">
        <v>1119</v>
      </c>
      <c r="M194" s="832">
        <v>1</v>
      </c>
      <c r="N194" s="832">
        <v>373</v>
      </c>
      <c r="O194" s="849"/>
      <c r="P194" s="849"/>
      <c r="Q194" s="837"/>
      <c r="R194" s="850"/>
    </row>
    <row r="195" spans="1:18" ht="14.4" customHeight="1" x14ac:dyDescent="0.3">
      <c r="A195" s="831" t="s">
        <v>3470</v>
      </c>
      <c r="B195" s="832" t="s">
        <v>3766</v>
      </c>
      <c r="C195" s="832" t="s">
        <v>593</v>
      </c>
      <c r="D195" s="832" t="s">
        <v>3529</v>
      </c>
      <c r="E195" s="832" t="s">
        <v>3562</v>
      </c>
      <c r="F195" s="832" t="s">
        <v>3563</v>
      </c>
      <c r="G195" s="849">
        <v>5</v>
      </c>
      <c r="H195" s="849">
        <v>1255</v>
      </c>
      <c r="I195" s="832">
        <v>1</v>
      </c>
      <c r="J195" s="832">
        <v>251</v>
      </c>
      <c r="K195" s="849">
        <v>5</v>
      </c>
      <c r="L195" s="849">
        <v>1255</v>
      </c>
      <c r="M195" s="832">
        <v>1</v>
      </c>
      <c r="N195" s="832">
        <v>251</v>
      </c>
      <c r="O195" s="849">
        <v>1</v>
      </c>
      <c r="P195" s="849">
        <v>252</v>
      </c>
      <c r="Q195" s="837">
        <v>0.20079681274900399</v>
      </c>
      <c r="R195" s="850">
        <v>252</v>
      </c>
    </row>
    <row r="196" spans="1:18" ht="14.4" customHeight="1" x14ac:dyDescent="0.3">
      <c r="A196" s="831" t="s">
        <v>3470</v>
      </c>
      <c r="B196" s="832" t="s">
        <v>3766</v>
      </c>
      <c r="C196" s="832" t="s">
        <v>593</v>
      </c>
      <c r="D196" s="832" t="s">
        <v>3529</v>
      </c>
      <c r="E196" s="832" t="s">
        <v>3562</v>
      </c>
      <c r="F196" s="832" t="s">
        <v>3564</v>
      </c>
      <c r="G196" s="849">
        <v>1282</v>
      </c>
      <c r="H196" s="849">
        <v>321782</v>
      </c>
      <c r="I196" s="832">
        <v>1.2531769305962854</v>
      </c>
      <c r="J196" s="832">
        <v>251</v>
      </c>
      <c r="K196" s="849">
        <v>1023</v>
      </c>
      <c r="L196" s="849">
        <v>256773</v>
      </c>
      <c r="M196" s="832">
        <v>1</v>
      </c>
      <c r="N196" s="832">
        <v>251</v>
      </c>
      <c r="O196" s="849">
        <v>1107</v>
      </c>
      <c r="P196" s="849">
        <v>278964</v>
      </c>
      <c r="Q196" s="837">
        <v>1.086422637894171</v>
      </c>
      <c r="R196" s="850">
        <v>252</v>
      </c>
    </row>
    <row r="197" spans="1:18" ht="14.4" customHeight="1" x14ac:dyDescent="0.3">
      <c r="A197" s="831" t="s">
        <v>3470</v>
      </c>
      <c r="B197" s="832" t="s">
        <v>3766</v>
      </c>
      <c r="C197" s="832" t="s">
        <v>593</v>
      </c>
      <c r="D197" s="832" t="s">
        <v>3529</v>
      </c>
      <c r="E197" s="832" t="s">
        <v>3565</v>
      </c>
      <c r="F197" s="832" t="s">
        <v>3566</v>
      </c>
      <c r="G197" s="849">
        <v>6</v>
      </c>
      <c r="H197" s="849">
        <v>756</v>
      </c>
      <c r="I197" s="832">
        <v>3</v>
      </c>
      <c r="J197" s="832">
        <v>126</v>
      </c>
      <c r="K197" s="849">
        <v>2</v>
      </c>
      <c r="L197" s="849">
        <v>252</v>
      </c>
      <c r="M197" s="832">
        <v>1</v>
      </c>
      <c r="N197" s="832">
        <v>126</v>
      </c>
      <c r="O197" s="849">
        <v>7</v>
      </c>
      <c r="P197" s="849">
        <v>889</v>
      </c>
      <c r="Q197" s="837">
        <v>3.5277777777777777</v>
      </c>
      <c r="R197" s="850">
        <v>127</v>
      </c>
    </row>
    <row r="198" spans="1:18" ht="14.4" customHeight="1" x14ac:dyDescent="0.3">
      <c r="A198" s="831" t="s">
        <v>3470</v>
      </c>
      <c r="B198" s="832" t="s">
        <v>3766</v>
      </c>
      <c r="C198" s="832" t="s">
        <v>593</v>
      </c>
      <c r="D198" s="832" t="s">
        <v>3529</v>
      </c>
      <c r="E198" s="832" t="s">
        <v>3565</v>
      </c>
      <c r="F198" s="832" t="s">
        <v>3567</v>
      </c>
      <c r="G198" s="849">
        <v>27</v>
      </c>
      <c r="H198" s="849">
        <v>3402</v>
      </c>
      <c r="I198" s="832">
        <v>2.25</v>
      </c>
      <c r="J198" s="832">
        <v>126</v>
      </c>
      <c r="K198" s="849">
        <v>12</v>
      </c>
      <c r="L198" s="849">
        <v>1512</v>
      </c>
      <c r="M198" s="832">
        <v>1</v>
      </c>
      <c r="N198" s="832">
        <v>126</v>
      </c>
      <c r="O198" s="849">
        <v>50</v>
      </c>
      <c r="P198" s="849">
        <v>6350</v>
      </c>
      <c r="Q198" s="837">
        <v>4.1997354497354493</v>
      </c>
      <c r="R198" s="850">
        <v>127</v>
      </c>
    </row>
    <row r="199" spans="1:18" ht="14.4" customHeight="1" x14ac:dyDescent="0.3">
      <c r="A199" s="831" t="s">
        <v>3470</v>
      </c>
      <c r="B199" s="832" t="s">
        <v>3766</v>
      </c>
      <c r="C199" s="832" t="s">
        <v>593</v>
      </c>
      <c r="D199" s="832" t="s">
        <v>3529</v>
      </c>
      <c r="E199" s="832" t="s">
        <v>3568</v>
      </c>
      <c r="F199" s="832" t="s">
        <v>3569</v>
      </c>
      <c r="G199" s="849">
        <v>5</v>
      </c>
      <c r="H199" s="849">
        <v>455</v>
      </c>
      <c r="I199" s="832">
        <v>1</v>
      </c>
      <c r="J199" s="832">
        <v>91</v>
      </c>
      <c r="K199" s="849">
        <v>5</v>
      </c>
      <c r="L199" s="849">
        <v>455</v>
      </c>
      <c r="M199" s="832">
        <v>1</v>
      </c>
      <c r="N199" s="832">
        <v>91</v>
      </c>
      <c r="O199" s="849"/>
      <c r="P199" s="849"/>
      <c r="Q199" s="837"/>
      <c r="R199" s="850"/>
    </row>
    <row r="200" spans="1:18" ht="14.4" customHeight="1" x14ac:dyDescent="0.3">
      <c r="A200" s="831" t="s">
        <v>3470</v>
      </c>
      <c r="B200" s="832" t="s">
        <v>3766</v>
      </c>
      <c r="C200" s="832" t="s">
        <v>593</v>
      </c>
      <c r="D200" s="832" t="s">
        <v>3529</v>
      </c>
      <c r="E200" s="832" t="s">
        <v>3568</v>
      </c>
      <c r="F200" s="832" t="s">
        <v>3570</v>
      </c>
      <c r="G200" s="849">
        <v>218</v>
      </c>
      <c r="H200" s="849">
        <v>19838</v>
      </c>
      <c r="I200" s="832">
        <v>0.8515625</v>
      </c>
      <c r="J200" s="832">
        <v>91</v>
      </c>
      <c r="K200" s="849">
        <v>256</v>
      </c>
      <c r="L200" s="849">
        <v>23296</v>
      </c>
      <c r="M200" s="832">
        <v>1</v>
      </c>
      <c r="N200" s="832">
        <v>91</v>
      </c>
      <c r="O200" s="849">
        <v>252</v>
      </c>
      <c r="P200" s="849">
        <v>23184</v>
      </c>
      <c r="Q200" s="837">
        <v>0.99519230769230771</v>
      </c>
      <c r="R200" s="850">
        <v>92</v>
      </c>
    </row>
    <row r="201" spans="1:18" ht="14.4" customHeight="1" x14ac:dyDescent="0.3">
      <c r="A201" s="831" t="s">
        <v>3470</v>
      </c>
      <c r="B201" s="832" t="s">
        <v>3766</v>
      </c>
      <c r="C201" s="832" t="s">
        <v>593</v>
      </c>
      <c r="D201" s="832" t="s">
        <v>3529</v>
      </c>
      <c r="E201" s="832" t="s">
        <v>3571</v>
      </c>
      <c r="F201" s="832" t="s">
        <v>3572</v>
      </c>
      <c r="G201" s="849"/>
      <c r="H201" s="849"/>
      <c r="I201" s="832"/>
      <c r="J201" s="832"/>
      <c r="K201" s="849"/>
      <c r="L201" s="849"/>
      <c r="M201" s="832"/>
      <c r="N201" s="832"/>
      <c r="O201" s="849">
        <v>1</v>
      </c>
      <c r="P201" s="849">
        <v>210</v>
      </c>
      <c r="Q201" s="837"/>
      <c r="R201" s="850">
        <v>210</v>
      </c>
    </row>
    <row r="202" spans="1:18" ht="14.4" customHeight="1" x14ac:dyDescent="0.3">
      <c r="A202" s="831" t="s">
        <v>3470</v>
      </c>
      <c r="B202" s="832" t="s">
        <v>3766</v>
      </c>
      <c r="C202" s="832" t="s">
        <v>593</v>
      </c>
      <c r="D202" s="832" t="s">
        <v>3529</v>
      </c>
      <c r="E202" s="832" t="s">
        <v>3579</v>
      </c>
      <c r="F202" s="832" t="s">
        <v>3580</v>
      </c>
      <c r="G202" s="849">
        <v>22</v>
      </c>
      <c r="H202" s="849">
        <v>1298</v>
      </c>
      <c r="I202" s="832">
        <v>0.6470588235294118</v>
      </c>
      <c r="J202" s="832">
        <v>59</v>
      </c>
      <c r="K202" s="849">
        <v>34</v>
      </c>
      <c r="L202" s="849">
        <v>2006</v>
      </c>
      <c r="M202" s="832">
        <v>1</v>
      </c>
      <c r="N202" s="832">
        <v>59</v>
      </c>
      <c r="O202" s="849">
        <v>138</v>
      </c>
      <c r="P202" s="849">
        <v>8280</v>
      </c>
      <c r="Q202" s="837">
        <v>4.1276171485543367</v>
      </c>
      <c r="R202" s="850">
        <v>60</v>
      </c>
    </row>
    <row r="203" spans="1:18" ht="14.4" customHeight="1" x14ac:dyDescent="0.3">
      <c r="A203" s="831" t="s">
        <v>3470</v>
      </c>
      <c r="B203" s="832" t="s">
        <v>3766</v>
      </c>
      <c r="C203" s="832" t="s">
        <v>593</v>
      </c>
      <c r="D203" s="832" t="s">
        <v>3529</v>
      </c>
      <c r="E203" s="832" t="s">
        <v>3589</v>
      </c>
      <c r="F203" s="832" t="s">
        <v>3590</v>
      </c>
      <c r="G203" s="849">
        <v>977</v>
      </c>
      <c r="H203" s="849">
        <v>375168</v>
      </c>
      <c r="I203" s="832">
        <v>1.2838765977105897</v>
      </c>
      <c r="J203" s="832">
        <v>384</v>
      </c>
      <c r="K203" s="849">
        <v>759</v>
      </c>
      <c r="L203" s="849">
        <v>292215</v>
      </c>
      <c r="M203" s="832">
        <v>1</v>
      </c>
      <c r="N203" s="832">
        <v>385</v>
      </c>
      <c r="O203" s="849">
        <v>887</v>
      </c>
      <c r="P203" s="849">
        <v>342382</v>
      </c>
      <c r="Q203" s="837">
        <v>1.1716783874886643</v>
      </c>
      <c r="R203" s="850">
        <v>386</v>
      </c>
    </row>
    <row r="204" spans="1:18" ht="14.4" customHeight="1" x14ac:dyDescent="0.3">
      <c r="A204" s="831" t="s">
        <v>3470</v>
      </c>
      <c r="B204" s="832" t="s">
        <v>3766</v>
      </c>
      <c r="C204" s="832" t="s">
        <v>593</v>
      </c>
      <c r="D204" s="832" t="s">
        <v>3529</v>
      </c>
      <c r="E204" s="832" t="s">
        <v>3591</v>
      </c>
      <c r="F204" s="832" t="s">
        <v>3592</v>
      </c>
      <c r="G204" s="849">
        <v>5</v>
      </c>
      <c r="H204" s="849">
        <v>1945</v>
      </c>
      <c r="I204" s="832">
        <v>0.49871794871794872</v>
      </c>
      <c r="J204" s="832">
        <v>389</v>
      </c>
      <c r="K204" s="849">
        <v>10</v>
      </c>
      <c r="L204" s="849">
        <v>3900</v>
      </c>
      <c r="M204" s="832">
        <v>1</v>
      </c>
      <c r="N204" s="832">
        <v>390</v>
      </c>
      <c r="O204" s="849"/>
      <c r="P204" s="849"/>
      <c r="Q204" s="837"/>
      <c r="R204" s="850"/>
    </row>
    <row r="205" spans="1:18" ht="14.4" customHeight="1" x14ac:dyDescent="0.3">
      <c r="A205" s="831" t="s">
        <v>3470</v>
      </c>
      <c r="B205" s="832" t="s">
        <v>3766</v>
      </c>
      <c r="C205" s="832" t="s">
        <v>593</v>
      </c>
      <c r="D205" s="832" t="s">
        <v>3529</v>
      </c>
      <c r="E205" s="832" t="s">
        <v>3591</v>
      </c>
      <c r="F205" s="832" t="s">
        <v>3593</v>
      </c>
      <c r="G205" s="849"/>
      <c r="H205" s="849"/>
      <c r="I205" s="832"/>
      <c r="J205" s="832"/>
      <c r="K205" s="849">
        <v>96</v>
      </c>
      <c r="L205" s="849">
        <v>37440</v>
      </c>
      <c r="M205" s="832">
        <v>1</v>
      </c>
      <c r="N205" s="832">
        <v>390</v>
      </c>
      <c r="O205" s="849">
        <v>155</v>
      </c>
      <c r="P205" s="849">
        <v>60605</v>
      </c>
      <c r="Q205" s="837">
        <v>1.6187232905982907</v>
      </c>
      <c r="R205" s="850">
        <v>391</v>
      </c>
    </row>
    <row r="206" spans="1:18" ht="14.4" customHeight="1" x14ac:dyDescent="0.3">
      <c r="A206" s="831" t="s">
        <v>3470</v>
      </c>
      <c r="B206" s="832" t="s">
        <v>3766</v>
      </c>
      <c r="C206" s="832" t="s">
        <v>593</v>
      </c>
      <c r="D206" s="832" t="s">
        <v>3529</v>
      </c>
      <c r="E206" s="832" t="s">
        <v>3767</v>
      </c>
      <c r="F206" s="832" t="s">
        <v>3768</v>
      </c>
      <c r="G206" s="849">
        <v>215</v>
      </c>
      <c r="H206" s="849">
        <v>271115</v>
      </c>
      <c r="I206" s="832">
        <v>0.7571099047172235</v>
      </c>
      <c r="J206" s="832">
        <v>1261</v>
      </c>
      <c r="K206" s="849">
        <v>196</v>
      </c>
      <c r="L206" s="849">
        <v>358092</v>
      </c>
      <c r="M206" s="832">
        <v>1</v>
      </c>
      <c r="N206" s="832">
        <v>1827</v>
      </c>
      <c r="O206" s="849">
        <v>180</v>
      </c>
      <c r="P206" s="849">
        <v>329580</v>
      </c>
      <c r="Q206" s="837">
        <v>0.92037800341811604</v>
      </c>
      <c r="R206" s="850">
        <v>1831</v>
      </c>
    </row>
    <row r="207" spans="1:18" ht="14.4" customHeight="1" x14ac:dyDescent="0.3">
      <c r="A207" s="831" t="s">
        <v>3470</v>
      </c>
      <c r="B207" s="832" t="s">
        <v>3766</v>
      </c>
      <c r="C207" s="832" t="s">
        <v>593</v>
      </c>
      <c r="D207" s="832" t="s">
        <v>3529</v>
      </c>
      <c r="E207" s="832" t="s">
        <v>3769</v>
      </c>
      <c r="F207" s="832" t="s">
        <v>3770</v>
      </c>
      <c r="G207" s="849">
        <v>1217</v>
      </c>
      <c r="H207" s="849">
        <v>430818</v>
      </c>
      <c r="I207" s="832">
        <v>173.36740442655935</v>
      </c>
      <c r="J207" s="832">
        <v>354</v>
      </c>
      <c r="K207" s="849">
        <v>7</v>
      </c>
      <c r="L207" s="849">
        <v>2485</v>
      </c>
      <c r="M207" s="832">
        <v>1</v>
      </c>
      <c r="N207" s="832">
        <v>355</v>
      </c>
      <c r="O207" s="849"/>
      <c r="P207" s="849"/>
      <c r="Q207" s="837"/>
      <c r="R207" s="850"/>
    </row>
    <row r="208" spans="1:18" ht="14.4" customHeight="1" x14ac:dyDescent="0.3">
      <c r="A208" s="831" t="s">
        <v>3470</v>
      </c>
      <c r="B208" s="832" t="s">
        <v>3766</v>
      </c>
      <c r="C208" s="832" t="s">
        <v>593</v>
      </c>
      <c r="D208" s="832" t="s">
        <v>3529</v>
      </c>
      <c r="E208" s="832" t="s">
        <v>3771</v>
      </c>
      <c r="F208" s="832" t="s">
        <v>3772</v>
      </c>
      <c r="G208" s="849">
        <v>2</v>
      </c>
      <c r="H208" s="849">
        <v>892</v>
      </c>
      <c r="I208" s="832">
        <v>0.39910514541387027</v>
      </c>
      <c r="J208" s="832">
        <v>446</v>
      </c>
      <c r="K208" s="849">
        <v>5</v>
      </c>
      <c r="L208" s="849">
        <v>2235</v>
      </c>
      <c r="M208" s="832">
        <v>1</v>
      </c>
      <c r="N208" s="832">
        <v>447</v>
      </c>
      <c r="O208" s="849">
        <v>4</v>
      </c>
      <c r="P208" s="849">
        <v>1792</v>
      </c>
      <c r="Q208" s="837">
        <v>0.80178970917225956</v>
      </c>
      <c r="R208" s="850">
        <v>448</v>
      </c>
    </row>
    <row r="209" spans="1:18" ht="14.4" customHeight="1" x14ac:dyDescent="0.3">
      <c r="A209" s="831" t="s">
        <v>3470</v>
      </c>
      <c r="B209" s="832" t="s">
        <v>3766</v>
      </c>
      <c r="C209" s="832" t="s">
        <v>593</v>
      </c>
      <c r="D209" s="832" t="s">
        <v>3529</v>
      </c>
      <c r="E209" s="832" t="s">
        <v>3771</v>
      </c>
      <c r="F209" s="832" t="s">
        <v>3773</v>
      </c>
      <c r="G209" s="849">
        <v>1</v>
      </c>
      <c r="H209" s="849">
        <v>446</v>
      </c>
      <c r="I209" s="832">
        <v>3.0235238288929565E-2</v>
      </c>
      <c r="J209" s="832">
        <v>446</v>
      </c>
      <c r="K209" s="849">
        <v>33</v>
      </c>
      <c r="L209" s="849">
        <v>14751</v>
      </c>
      <c r="M209" s="832">
        <v>1</v>
      </c>
      <c r="N209" s="832">
        <v>447</v>
      </c>
      <c r="O209" s="849">
        <v>25</v>
      </c>
      <c r="P209" s="849">
        <v>11200</v>
      </c>
      <c r="Q209" s="837">
        <v>0.75927055792827602</v>
      </c>
      <c r="R209" s="850">
        <v>448</v>
      </c>
    </row>
    <row r="210" spans="1:18" ht="14.4" customHeight="1" x14ac:dyDescent="0.3">
      <c r="A210" s="831" t="s">
        <v>3470</v>
      </c>
      <c r="B210" s="832" t="s">
        <v>3766</v>
      </c>
      <c r="C210" s="832" t="s">
        <v>593</v>
      </c>
      <c r="D210" s="832" t="s">
        <v>3529</v>
      </c>
      <c r="E210" s="832" t="s">
        <v>3774</v>
      </c>
      <c r="F210" s="832" t="s">
        <v>3775</v>
      </c>
      <c r="G210" s="849">
        <v>3</v>
      </c>
      <c r="H210" s="849">
        <v>2187</v>
      </c>
      <c r="I210" s="832">
        <v>1.5</v>
      </c>
      <c r="J210" s="832">
        <v>729</v>
      </c>
      <c r="K210" s="849">
        <v>2</v>
      </c>
      <c r="L210" s="849">
        <v>1458</v>
      </c>
      <c r="M210" s="832">
        <v>1</v>
      </c>
      <c r="N210" s="832">
        <v>729</v>
      </c>
      <c r="O210" s="849"/>
      <c r="P210" s="849"/>
      <c r="Q210" s="837"/>
      <c r="R210" s="850"/>
    </row>
    <row r="211" spans="1:18" ht="14.4" customHeight="1" x14ac:dyDescent="0.3">
      <c r="A211" s="831" t="s">
        <v>3470</v>
      </c>
      <c r="B211" s="832" t="s">
        <v>3766</v>
      </c>
      <c r="C211" s="832" t="s">
        <v>593</v>
      </c>
      <c r="D211" s="832" t="s">
        <v>3529</v>
      </c>
      <c r="E211" s="832" t="s">
        <v>3774</v>
      </c>
      <c r="F211" s="832" t="s">
        <v>3776</v>
      </c>
      <c r="G211" s="849">
        <v>37</v>
      </c>
      <c r="H211" s="849">
        <v>26973</v>
      </c>
      <c r="I211" s="832">
        <v>0.94871794871794868</v>
      </c>
      <c r="J211" s="832">
        <v>729</v>
      </c>
      <c r="K211" s="849">
        <v>39</v>
      </c>
      <c r="L211" s="849">
        <v>28431</v>
      </c>
      <c r="M211" s="832">
        <v>1</v>
      </c>
      <c r="N211" s="832">
        <v>729</v>
      </c>
      <c r="O211" s="849">
        <v>62</v>
      </c>
      <c r="P211" s="849">
        <v>45322</v>
      </c>
      <c r="Q211" s="837">
        <v>1.5941050262037917</v>
      </c>
      <c r="R211" s="850">
        <v>731</v>
      </c>
    </row>
    <row r="212" spans="1:18" ht="14.4" customHeight="1" x14ac:dyDescent="0.3">
      <c r="A212" s="831" t="s">
        <v>3470</v>
      </c>
      <c r="B212" s="832" t="s">
        <v>3766</v>
      </c>
      <c r="C212" s="832" t="s">
        <v>593</v>
      </c>
      <c r="D212" s="832" t="s">
        <v>3529</v>
      </c>
      <c r="E212" s="832" t="s">
        <v>3777</v>
      </c>
      <c r="F212" s="832" t="s">
        <v>3778</v>
      </c>
      <c r="G212" s="849">
        <v>23</v>
      </c>
      <c r="H212" s="849">
        <v>16767</v>
      </c>
      <c r="I212" s="832">
        <v>0.76666666666666672</v>
      </c>
      <c r="J212" s="832">
        <v>729</v>
      </c>
      <c r="K212" s="849">
        <v>30</v>
      </c>
      <c r="L212" s="849">
        <v>21870</v>
      </c>
      <c r="M212" s="832">
        <v>1</v>
      </c>
      <c r="N212" s="832">
        <v>729</v>
      </c>
      <c r="O212" s="849">
        <v>47</v>
      </c>
      <c r="P212" s="849">
        <v>34357</v>
      </c>
      <c r="Q212" s="837">
        <v>1.5709647919524463</v>
      </c>
      <c r="R212" s="850">
        <v>731</v>
      </c>
    </row>
    <row r="213" spans="1:18" ht="14.4" customHeight="1" x14ac:dyDescent="0.3">
      <c r="A213" s="831" t="s">
        <v>3470</v>
      </c>
      <c r="B213" s="832" t="s">
        <v>3766</v>
      </c>
      <c r="C213" s="832" t="s">
        <v>593</v>
      </c>
      <c r="D213" s="832" t="s">
        <v>3529</v>
      </c>
      <c r="E213" s="832" t="s">
        <v>3777</v>
      </c>
      <c r="F213" s="832" t="s">
        <v>3779</v>
      </c>
      <c r="G213" s="849">
        <v>2</v>
      </c>
      <c r="H213" s="849">
        <v>1458</v>
      </c>
      <c r="I213" s="832">
        <v>1</v>
      </c>
      <c r="J213" s="832">
        <v>729</v>
      </c>
      <c r="K213" s="849">
        <v>2</v>
      </c>
      <c r="L213" s="849">
        <v>1458</v>
      </c>
      <c r="M213" s="832">
        <v>1</v>
      </c>
      <c r="N213" s="832">
        <v>729</v>
      </c>
      <c r="O213" s="849"/>
      <c r="P213" s="849"/>
      <c r="Q213" s="837"/>
      <c r="R213" s="850"/>
    </row>
    <row r="214" spans="1:18" ht="14.4" customHeight="1" x14ac:dyDescent="0.3">
      <c r="A214" s="831" t="s">
        <v>3470</v>
      </c>
      <c r="B214" s="832" t="s">
        <v>3766</v>
      </c>
      <c r="C214" s="832" t="s">
        <v>593</v>
      </c>
      <c r="D214" s="832" t="s">
        <v>3529</v>
      </c>
      <c r="E214" s="832" t="s">
        <v>3628</v>
      </c>
      <c r="F214" s="832" t="s">
        <v>3629</v>
      </c>
      <c r="G214" s="849">
        <v>866</v>
      </c>
      <c r="H214" s="849">
        <v>177530</v>
      </c>
      <c r="I214" s="832">
        <v>1.4778156996587031</v>
      </c>
      <c r="J214" s="832">
        <v>205</v>
      </c>
      <c r="K214" s="849">
        <v>586</v>
      </c>
      <c r="L214" s="849">
        <v>120130</v>
      </c>
      <c r="M214" s="832">
        <v>1</v>
      </c>
      <c r="N214" s="832">
        <v>205</v>
      </c>
      <c r="O214" s="849">
        <v>584</v>
      </c>
      <c r="P214" s="849">
        <v>120304</v>
      </c>
      <c r="Q214" s="837">
        <v>1.0014484308665612</v>
      </c>
      <c r="R214" s="850">
        <v>206</v>
      </c>
    </row>
    <row r="215" spans="1:18" ht="14.4" customHeight="1" x14ac:dyDescent="0.3">
      <c r="A215" s="831" t="s">
        <v>3470</v>
      </c>
      <c r="B215" s="832" t="s">
        <v>3766</v>
      </c>
      <c r="C215" s="832" t="s">
        <v>593</v>
      </c>
      <c r="D215" s="832" t="s">
        <v>3529</v>
      </c>
      <c r="E215" s="832" t="s">
        <v>3780</v>
      </c>
      <c r="F215" s="832" t="s">
        <v>3781</v>
      </c>
      <c r="G215" s="849">
        <v>200</v>
      </c>
      <c r="H215" s="849">
        <v>57400</v>
      </c>
      <c r="I215" s="832">
        <v>0.99009900990099009</v>
      </c>
      <c r="J215" s="832">
        <v>287</v>
      </c>
      <c r="K215" s="849">
        <v>202</v>
      </c>
      <c r="L215" s="849">
        <v>57974</v>
      </c>
      <c r="M215" s="832">
        <v>1</v>
      </c>
      <c r="N215" s="832">
        <v>287</v>
      </c>
      <c r="O215" s="849">
        <v>211</v>
      </c>
      <c r="P215" s="849">
        <v>60768</v>
      </c>
      <c r="Q215" s="837">
        <v>1.0481940180080727</v>
      </c>
      <c r="R215" s="850">
        <v>288</v>
      </c>
    </row>
    <row r="216" spans="1:18" ht="14.4" customHeight="1" x14ac:dyDescent="0.3">
      <c r="A216" s="831" t="s">
        <v>3470</v>
      </c>
      <c r="B216" s="832" t="s">
        <v>3766</v>
      </c>
      <c r="C216" s="832" t="s">
        <v>593</v>
      </c>
      <c r="D216" s="832" t="s">
        <v>3529</v>
      </c>
      <c r="E216" s="832" t="s">
        <v>3782</v>
      </c>
      <c r="F216" s="832" t="s">
        <v>3783</v>
      </c>
      <c r="G216" s="849">
        <v>300</v>
      </c>
      <c r="H216" s="849">
        <v>45000</v>
      </c>
      <c r="I216" s="832">
        <v>1.0273972602739727</v>
      </c>
      <c r="J216" s="832">
        <v>150</v>
      </c>
      <c r="K216" s="849">
        <v>292</v>
      </c>
      <c r="L216" s="849">
        <v>43800</v>
      </c>
      <c r="M216" s="832">
        <v>1</v>
      </c>
      <c r="N216" s="832">
        <v>150</v>
      </c>
      <c r="O216" s="849">
        <v>234</v>
      </c>
      <c r="P216" s="849">
        <v>35334</v>
      </c>
      <c r="Q216" s="837">
        <v>0.80671232876712329</v>
      </c>
      <c r="R216" s="850">
        <v>151</v>
      </c>
    </row>
    <row r="217" spans="1:18" ht="14.4" customHeight="1" x14ac:dyDescent="0.3">
      <c r="A217" s="831" t="s">
        <v>3470</v>
      </c>
      <c r="B217" s="832" t="s">
        <v>3766</v>
      </c>
      <c r="C217" s="832" t="s">
        <v>593</v>
      </c>
      <c r="D217" s="832" t="s">
        <v>3529</v>
      </c>
      <c r="E217" s="832" t="s">
        <v>3630</v>
      </c>
      <c r="F217" s="832" t="s">
        <v>3631</v>
      </c>
      <c r="G217" s="849"/>
      <c r="H217" s="849"/>
      <c r="I217" s="832"/>
      <c r="J217" s="832"/>
      <c r="K217" s="849"/>
      <c r="L217" s="849"/>
      <c r="M217" s="832"/>
      <c r="N217" s="832"/>
      <c r="O217" s="849">
        <v>5</v>
      </c>
      <c r="P217" s="849">
        <v>215</v>
      </c>
      <c r="Q217" s="837"/>
      <c r="R217" s="850">
        <v>43</v>
      </c>
    </row>
    <row r="218" spans="1:18" ht="14.4" customHeight="1" x14ac:dyDescent="0.3">
      <c r="A218" s="831" t="s">
        <v>3470</v>
      </c>
      <c r="B218" s="832" t="s">
        <v>3766</v>
      </c>
      <c r="C218" s="832" t="s">
        <v>593</v>
      </c>
      <c r="D218" s="832" t="s">
        <v>3529</v>
      </c>
      <c r="E218" s="832" t="s">
        <v>3784</v>
      </c>
      <c r="F218" s="832" t="s">
        <v>3785</v>
      </c>
      <c r="G218" s="849">
        <v>36</v>
      </c>
      <c r="H218" s="849">
        <v>69336</v>
      </c>
      <c r="I218" s="832">
        <v>0.58034384050086207</v>
      </c>
      <c r="J218" s="832">
        <v>1926</v>
      </c>
      <c r="K218" s="849">
        <v>62</v>
      </c>
      <c r="L218" s="849">
        <v>119474</v>
      </c>
      <c r="M218" s="832">
        <v>1</v>
      </c>
      <c r="N218" s="832">
        <v>1927</v>
      </c>
      <c r="O218" s="849">
        <v>30</v>
      </c>
      <c r="P218" s="849">
        <v>57900</v>
      </c>
      <c r="Q218" s="837">
        <v>0.48462426971558664</v>
      </c>
      <c r="R218" s="850">
        <v>1930</v>
      </c>
    </row>
    <row r="219" spans="1:18" ht="14.4" customHeight="1" x14ac:dyDescent="0.3">
      <c r="A219" s="831" t="s">
        <v>3470</v>
      </c>
      <c r="B219" s="832" t="s">
        <v>3766</v>
      </c>
      <c r="C219" s="832" t="s">
        <v>593</v>
      </c>
      <c r="D219" s="832" t="s">
        <v>3529</v>
      </c>
      <c r="E219" s="832" t="s">
        <v>3633</v>
      </c>
      <c r="F219" s="832" t="s">
        <v>3635</v>
      </c>
      <c r="G219" s="849">
        <v>78</v>
      </c>
      <c r="H219" s="849">
        <v>4524</v>
      </c>
      <c r="I219" s="832">
        <v>0.8571428571428571</v>
      </c>
      <c r="J219" s="832">
        <v>58</v>
      </c>
      <c r="K219" s="849">
        <v>91</v>
      </c>
      <c r="L219" s="849">
        <v>5278</v>
      </c>
      <c r="M219" s="832">
        <v>1</v>
      </c>
      <c r="N219" s="832">
        <v>58</v>
      </c>
      <c r="O219" s="849">
        <v>115</v>
      </c>
      <c r="P219" s="849">
        <v>6785</v>
      </c>
      <c r="Q219" s="837">
        <v>1.2855248200075786</v>
      </c>
      <c r="R219" s="850">
        <v>59</v>
      </c>
    </row>
    <row r="220" spans="1:18" ht="14.4" customHeight="1" x14ac:dyDescent="0.3">
      <c r="A220" s="831" t="s">
        <v>3470</v>
      </c>
      <c r="B220" s="832" t="s">
        <v>3766</v>
      </c>
      <c r="C220" s="832" t="s">
        <v>593</v>
      </c>
      <c r="D220" s="832" t="s">
        <v>3529</v>
      </c>
      <c r="E220" s="832" t="s">
        <v>3786</v>
      </c>
      <c r="F220" s="832" t="s">
        <v>3787</v>
      </c>
      <c r="G220" s="849">
        <v>1</v>
      </c>
      <c r="H220" s="849">
        <v>223</v>
      </c>
      <c r="I220" s="832"/>
      <c r="J220" s="832">
        <v>223</v>
      </c>
      <c r="K220" s="849"/>
      <c r="L220" s="849"/>
      <c r="M220" s="832"/>
      <c r="N220" s="832"/>
      <c r="O220" s="849"/>
      <c r="P220" s="849"/>
      <c r="Q220" s="837"/>
      <c r="R220" s="850"/>
    </row>
    <row r="221" spans="1:18" ht="14.4" customHeight="1" x14ac:dyDescent="0.3">
      <c r="A221" s="831" t="s">
        <v>3470</v>
      </c>
      <c r="B221" s="832" t="s">
        <v>3766</v>
      </c>
      <c r="C221" s="832" t="s">
        <v>593</v>
      </c>
      <c r="D221" s="832" t="s">
        <v>3529</v>
      </c>
      <c r="E221" s="832" t="s">
        <v>3649</v>
      </c>
      <c r="F221" s="832" t="s">
        <v>3650</v>
      </c>
      <c r="G221" s="849">
        <v>57</v>
      </c>
      <c r="H221" s="849">
        <v>1899.9899999999996</v>
      </c>
      <c r="I221" s="832">
        <v>11.400396015840631</v>
      </c>
      <c r="J221" s="832">
        <v>33.333157894736836</v>
      </c>
      <c r="K221" s="849">
        <v>5</v>
      </c>
      <c r="L221" s="849">
        <v>166.66</v>
      </c>
      <c r="M221" s="832">
        <v>1</v>
      </c>
      <c r="N221" s="832">
        <v>33.332000000000001</v>
      </c>
      <c r="O221" s="849"/>
      <c r="P221" s="849"/>
      <c r="Q221" s="837"/>
      <c r="R221" s="850"/>
    </row>
    <row r="222" spans="1:18" ht="14.4" customHeight="1" x14ac:dyDescent="0.3">
      <c r="A222" s="831" t="s">
        <v>3470</v>
      </c>
      <c r="B222" s="832" t="s">
        <v>3766</v>
      </c>
      <c r="C222" s="832" t="s">
        <v>593</v>
      </c>
      <c r="D222" s="832" t="s">
        <v>3529</v>
      </c>
      <c r="E222" s="832" t="s">
        <v>3649</v>
      </c>
      <c r="F222" s="832" t="s">
        <v>3651</v>
      </c>
      <c r="G222" s="849">
        <v>1178</v>
      </c>
      <c r="H222" s="849">
        <v>39266.67</v>
      </c>
      <c r="I222" s="832">
        <v>1.20944519119294</v>
      </c>
      <c r="J222" s="832">
        <v>33.333336162988111</v>
      </c>
      <c r="K222" s="849">
        <v>974</v>
      </c>
      <c r="L222" s="849">
        <v>32466.679999999997</v>
      </c>
      <c r="M222" s="832">
        <v>1</v>
      </c>
      <c r="N222" s="832">
        <v>33.333347022587269</v>
      </c>
      <c r="O222" s="849">
        <v>974</v>
      </c>
      <c r="P222" s="849">
        <v>32466.660000000003</v>
      </c>
      <c r="Q222" s="837">
        <v>0.99999938398382604</v>
      </c>
      <c r="R222" s="850">
        <v>33.333326488706369</v>
      </c>
    </row>
    <row r="223" spans="1:18" ht="14.4" customHeight="1" x14ac:dyDescent="0.3">
      <c r="A223" s="831" t="s">
        <v>3470</v>
      </c>
      <c r="B223" s="832" t="s">
        <v>3766</v>
      </c>
      <c r="C223" s="832" t="s">
        <v>593</v>
      </c>
      <c r="D223" s="832" t="s">
        <v>3529</v>
      </c>
      <c r="E223" s="832" t="s">
        <v>3652</v>
      </c>
      <c r="F223" s="832" t="s">
        <v>3653</v>
      </c>
      <c r="G223" s="849">
        <v>5</v>
      </c>
      <c r="H223" s="849">
        <v>580</v>
      </c>
      <c r="I223" s="832">
        <v>0.33333333333333331</v>
      </c>
      <c r="J223" s="832">
        <v>116</v>
      </c>
      <c r="K223" s="849">
        <v>15</v>
      </c>
      <c r="L223" s="849">
        <v>1740</v>
      </c>
      <c r="M223" s="832">
        <v>1</v>
      </c>
      <c r="N223" s="832">
        <v>116</v>
      </c>
      <c r="O223" s="849">
        <v>4</v>
      </c>
      <c r="P223" s="849">
        <v>464</v>
      </c>
      <c r="Q223" s="837">
        <v>0.26666666666666666</v>
      </c>
      <c r="R223" s="850">
        <v>116</v>
      </c>
    </row>
    <row r="224" spans="1:18" ht="14.4" customHeight="1" x14ac:dyDescent="0.3">
      <c r="A224" s="831" t="s">
        <v>3470</v>
      </c>
      <c r="B224" s="832" t="s">
        <v>3766</v>
      </c>
      <c r="C224" s="832" t="s">
        <v>593</v>
      </c>
      <c r="D224" s="832" t="s">
        <v>3529</v>
      </c>
      <c r="E224" s="832" t="s">
        <v>3652</v>
      </c>
      <c r="F224" s="832" t="s">
        <v>3654</v>
      </c>
      <c r="G224" s="849">
        <v>147</v>
      </c>
      <c r="H224" s="849">
        <v>17052</v>
      </c>
      <c r="I224" s="832">
        <v>1.0425531914893618</v>
      </c>
      <c r="J224" s="832">
        <v>116</v>
      </c>
      <c r="K224" s="849">
        <v>141</v>
      </c>
      <c r="L224" s="849">
        <v>16356</v>
      </c>
      <c r="M224" s="832">
        <v>1</v>
      </c>
      <c r="N224" s="832">
        <v>116</v>
      </c>
      <c r="O224" s="849">
        <v>167</v>
      </c>
      <c r="P224" s="849">
        <v>19372</v>
      </c>
      <c r="Q224" s="837">
        <v>1.1843971631205674</v>
      </c>
      <c r="R224" s="850">
        <v>116</v>
      </c>
    </row>
    <row r="225" spans="1:18" ht="14.4" customHeight="1" x14ac:dyDescent="0.3">
      <c r="A225" s="831" t="s">
        <v>3470</v>
      </c>
      <c r="B225" s="832" t="s">
        <v>3766</v>
      </c>
      <c r="C225" s="832" t="s">
        <v>593</v>
      </c>
      <c r="D225" s="832" t="s">
        <v>3529</v>
      </c>
      <c r="E225" s="832" t="s">
        <v>3655</v>
      </c>
      <c r="F225" s="832" t="s">
        <v>3656</v>
      </c>
      <c r="G225" s="849"/>
      <c r="H225" s="849"/>
      <c r="I225" s="832"/>
      <c r="J225" s="832"/>
      <c r="K225" s="849">
        <v>1</v>
      </c>
      <c r="L225" s="849">
        <v>37</v>
      </c>
      <c r="M225" s="832">
        <v>1</v>
      </c>
      <c r="N225" s="832">
        <v>37</v>
      </c>
      <c r="O225" s="849"/>
      <c r="P225" s="849"/>
      <c r="Q225" s="837"/>
      <c r="R225" s="850"/>
    </row>
    <row r="226" spans="1:18" ht="14.4" customHeight="1" x14ac:dyDescent="0.3">
      <c r="A226" s="831" t="s">
        <v>3470</v>
      </c>
      <c r="B226" s="832" t="s">
        <v>3766</v>
      </c>
      <c r="C226" s="832" t="s">
        <v>593</v>
      </c>
      <c r="D226" s="832" t="s">
        <v>3529</v>
      </c>
      <c r="E226" s="832" t="s">
        <v>3662</v>
      </c>
      <c r="F226" s="832" t="s">
        <v>3664</v>
      </c>
      <c r="G226" s="849">
        <v>104</v>
      </c>
      <c r="H226" s="849">
        <v>3328</v>
      </c>
      <c r="I226" s="832">
        <v>2.0392156862745097</v>
      </c>
      <c r="J226" s="832">
        <v>32</v>
      </c>
      <c r="K226" s="849">
        <v>51</v>
      </c>
      <c r="L226" s="849">
        <v>1632</v>
      </c>
      <c r="M226" s="832">
        <v>1</v>
      </c>
      <c r="N226" s="832">
        <v>32</v>
      </c>
      <c r="O226" s="849">
        <v>41</v>
      </c>
      <c r="P226" s="849">
        <v>1312</v>
      </c>
      <c r="Q226" s="837">
        <v>0.80392156862745101</v>
      </c>
      <c r="R226" s="850">
        <v>32</v>
      </c>
    </row>
    <row r="227" spans="1:18" ht="14.4" customHeight="1" x14ac:dyDescent="0.3">
      <c r="A227" s="831" t="s">
        <v>3470</v>
      </c>
      <c r="B227" s="832" t="s">
        <v>3766</v>
      </c>
      <c r="C227" s="832" t="s">
        <v>593</v>
      </c>
      <c r="D227" s="832" t="s">
        <v>3529</v>
      </c>
      <c r="E227" s="832" t="s">
        <v>3669</v>
      </c>
      <c r="F227" s="832" t="s">
        <v>3670</v>
      </c>
      <c r="G227" s="849">
        <v>78</v>
      </c>
      <c r="H227" s="849">
        <v>7176</v>
      </c>
      <c r="I227" s="832">
        <v>0.68394967594357603</v>
      </c>
      <c r="J227" s="832">
        <v>92</v>
      </c>
      <c r="K227" s="849">
        <v>86</v>
      </c>
      <c r="L227" s="849">
        <v>10492</v>
      </c>
      <c r="M227" s="832">
        <v>1</v>
      </c>
      <c r="N227" s="832">
        <v>122</v>
      </c>
      <c r="O227" s="849">
        <v>115</v>
      </c>
      <c r="P227" s="849">
        <v>14145</v>
      </c>
      <c r="Q227" s="837">
        <v>1.3481700343118566</v>
      </c>
      <c r="R227" s="850">
        <v>123</v>
      </c>
    </row>
    <row r="228" spans="1:18" ht="14.4" customHeight="1" x14ac:dyDescent="0.3">
      <c r="A228" s="831" t="s">
        <v>3470</v>
      </c>
      <c r="B228" s="832" t="s">
        <v>3766</v>
      </c>
      <c r="C228" s="832" t="s">
        <v>593</v>
      </c>
      <c r="D228" s="832" t="s">
        <v>3529</v>
      </c>
      <c r="E228" s="832" t="s">
        <v>3671</v>
      </c>
      <c r="F228" s="832" t="s">
        <v>3672</v>
      </c>
      <c r="G228" s="849">
        <v>72</v>
      </c>
      <c r="H228" s="849">
        <v>8208</v>
      </c>
      <c r="I228" s="832">
        <v>0.71163516559736428</v>
      </c>
      <c r="J228" s="832">
        <v>114</v>
      </c>
      <c r="K228" s="849">
        <v>79</v>
      </c>
      <c r="L228" s="849">
        <v>11534</v>
      </c>
      <c r="M228" s="832">
        <v>1</v>
      </c>
      <c r="N228" s="832">
        <v>146</v>
      </c>
      <c r="O228" s="849">
        <v>114</v>
      </c>
      <c r="P228" s="849">
        <v>16758</v>
      </c>
      <c r="Q228" s="837">
        <v>1.4529217964279522</v>
      </c>
      <c r="R228" s="850">
        <v>147</v>
      </c>
    </row>
    <row r="229" spans="1:18" ht="14.4" customHeight="1" x14ac:dyDescent="0.3">
      <c r="A229" s="831" t="s">
        <v>3470</v>
      </c>
      <c r="B229" s="832" t="s">
        <v>3766</v>
      </c>
      <c r="C229" s="832" t="s">
        <v>593</v>
      </c>
      <c r="D229" s="832" t="s">
        <v>3529</v>
      </c>
      <c r="E229" s="832" t="s">
        <v>3683</v>
      </c>
      <c r="F229" s="832" t="s">
        <v>3684</v>
      </c>
      <c r="G229" s="849">
        <v>1</v>
      </c>
      <c r="H229" s="849">
        <v>222</v>
      </c>
      <c r="I229" s="832"/>
      <c r="J229" s="832">
        <v>222</v>
      </c>
      <c r="K229" s="849"/>
      <c r="L229" s="849"/>
      <c r="M229" s="832"/>
      <c r="N229" s="832"/>
      <c r="O229" s="849">
        <v>1</v>
      </c>
      <c r="P229" s="849">
        <v>223</v>
      </c>
      <c r="Q229" s="837"/>
      <c r="R229" s="850">
        <v>223</v>
      </c>
    </row>
    <row r="230" spans="1:18" ht="14.4" customHeight="1" x14ac:dyDescent="0.3">
      <c r="A230" s="831" t="s">
        <v>3470</v>
      </c>
      <c r="B230" s="832" t="s">
        <v>3766</v>
      </c>
      <c r="C230" s="832" t="s">
        <v>593</v>
      </c>
      <c r="D230" s="832" t="s">
        <v>3529</v>
      </c>
      <c r="E230" s="832" t="s">
        <v>3683</v>
      </c>
      <c r="F230" s="832" t="s">
        <v>3685</v>
      </c>
      <c r="G230" s="849">
        <v>2148</v>
      </c>
      <c r="H230" s="849">
        <v>476856</v>
      </c>
      <c r="I230" s="832">
        <v>1.2367655945659251</v>
      </c>
      <c r="J230" s="832">
        <v>222</v>
      </c>
      <c r="K230" s="849">
        <v>1729</v>
      </c>
      <c r="L230" s="849">
        <v>385567</v>
      </c>
      <c r="M230" s="832">
        <v>1</v>
      </c>
      <c r="N230" s="832">
        <v>223</v>
      </c>
      <c r="O230" s="849">
        <v>1865</v>
      </c>
      <c r="P230" s="849">
        <v>415895</v>
      </c>
      <c r="Q230" s="837">
        <v>1.0786581839213418</v>
      </c>
      <c r="R230" s="850">
        <v>223</v>
      </c>
    </row>
    <row r="231" spans="1:18" ht="14.4" customHeight="1" x14ac:dyDescent="0.3">
      <c r="A231" s="831" t="s">
        <v>3470</v>
      </c>
      <c r="B231" s="832" t="s">
        <v>3766</v>
      </c>
      <c r="C231" s="832" t="s">
        <v>593</v>
      </c>
      <c r="D231" s="832" t="s">
        <v>3529</v>
      </c>
      <c r="E231" s="832" t="s">
        <v>3788</v>
      </c>
      <c r="F231" s="832" t="s">
        <v>3789</v>
      </c>
      <c r="G231" s="849">
        <v>1066</v>
      </c>
      <c r="H231" s="849">
        <v>255840</v>
      </c>
      <c r="I231" s="832">
        <v>1.0832415953933441</v>
      </c>
      <c r="J231" s="832">
        <v>240</v>
      </c>
      <c r="K231" s="849">
        <v>980</v>
      </c>
      <c r="L231" s="849">
        <v>236180</v>
      </c>
      <c r="M231" s="832">
        <v>1</v>
      </c>
      <c r="N231" s="832">
        <v>241</v>
      </c>
      <c r="O231" s="849">
        <v>905</v>
      </c>
      <c r="P231" s="849">
        <v>219010</v>
      </c>
      <c r="Q231" s="837">
        <v>0.92730121094080786</v>
      </c>
      <c r="R231" s="850">
        <v>242</v>
      </c>
    </row>
    <row r="232" spans="1:18" ht="14.4" customHeight="1" x14ac:dyDescent="0.3">
      <c r="A232" s="831" t="s">
        <v>3470</v>
      </c>
      <c r="B232" s="832" t="s">
        <v>3766</v>
      </c>
      <c r="C232" s="832" t="s">
        <v>593</v>
      </c>
      <c r="D232" s="832" t="s">
        <v>3529</v>
      </c>
      <c r="E232" s="832" t="s">
        <v>3790</v>
      </c>
      <c r="F232" s="832" t="s">
        <v>3791</v>
      </c>
      <c r="G232" s="849">
        <v>2521</v>
      </c>
      <c r="H232" s="849">
        <v>917644</v>
      </c>
      <c r="I232" s="832">
        <v>1.2281842455715346</v>
      </c>
      <c r="J232" s="832">
        <v>364</v>
      </c>
      <c r="K232" s="849">
        <v>2047</v>
      </c>
      <c r="L232" s="849">
        <v>747155</v>
      </c>
      <c r="M232" s="832">
        <v>1</v>
      </c>
      <c r="N232" s="832">
        <v>365</v>
      </c>
      <c r="O232" s="849">
        <v>2110</v>
      </c>
      <c r="P232" s="849">
        <v>772260</v>
      </c>
      <c r="Q232" s="837">
        <v>1.033600792338939</v>
      </c>
      <c r="R232" s="850">
        <v>366</v>
      </c>
    </row>
    <row r="233" spans="1:18" ht="14.4" customHeight="1" x14ac:dyDescent="0.3">
      <c r="A233" s="831" t="s">
        <v>3470</v>
      </c>
      <c r="B233" s="832" t="s">
        <v>3766</v>
      </c>
      <c r="C233" s="832" t="s">
        <v>593</v>
      </c>
      <c r="D233" s="832" t="s">
        <v>3529</v>
      </c>
      <c r="E233" s="832" t="s">
        <v>3694</v>
      </c>
      <c r="F233" s="832" t="s">
        <v>3695</v>
      </c>
      <c r="G233" s="849"/>
      <c r="H233" s="849"/>
      <c r="I233" s="832"/>
      <c r="J233" s="832"/>
      <c r="K233" s="849"/>
      <c r="L233" s="849"/>
      <c r="M233" s="832"/>
      <c r="N233" s="832"/>
      <c r="O233" s="849">
        <v>2</v>
      </c>
      <c r="P233" s="849">
        <v>242</v>
      </c>
      <c r="Q233" s="837"/>
      <c r="R233" s="850">
        <v>121</v>
      </c>
    </row>
    <row r="234" spans="1:18" ht="14.4" customHeight="1" x14ac:dyDescent="0.3">
      <c r="A234" s="831" t="s">
        <v>3470</v>
      </c>
      <c r="B234" s="832" t="s">
        <v>3766</v>
      </c>
      <c r="C234" s="832" t="s">
        <v>593</v>
      </c>
      <c r="D234" s="832" t="s">
        <v>3529</v>
      </c>
      <c r="E234" s="832" t="s">
        <v>3792</v>
      </c>
      <c r="F234" s="832" t="s">
        <v>3793</v>
      </c>
      <c r="G234" s="849">
        <v>1</v>
      </c>
      <c r="H234" s="849">
        <v>222</v>
      </c>
      <c r="I234" s="832"/>
      <c r="J234" s="832">
        <v>222</v>
      </c>
      <c r="K234" s="849"/>
      <c r="L234" s="849"/>
      <c r="M234" s="832"/>
      <c r="N234" s="832"/>
      <c r="O234" s="849">
        <v>1</v>
      </c>
      <c r="P234" s="849">
        <v>223</v>
      </c>
      <c r="Q234" s="837"/>
      <c r="R234" s="850">
        <v>223</v>
      </c>
    </row>
    <row r="235" spans="1:18" ht="14.4" customHeight="1" x14ac:dyDescent="0.3">
      <c r="A235" s="831" t="s">
        <v>3470</v>
      </c>
      <c r="B235" s="832" t="s">
        <v>3766</v>
      </c>
      <c r="C235" s="832" t="s">
        <v>593</v>
      </c>
      <c r="D235" s="832" t="s">
        <v>3529</v>
      </c>
      <c r="E235" s="832" t="s">
        <v>3792</v>
      </c>
      <c r="F235" s="832" t="s">
        <v>3794</v>
      </c>
      <c r="G235" s="849"/>
      <c r="H235" s="849"/>
      <c r="I235" s="832"/>
      <c r="J235" s="832"/>
      <c r="K235" s="849">
        <v>1</v>
      </c>
      <c r="L235" s="849">
        <v>223</v>
      </c>
      <c r="M235" s="832">
        <v>1</v>
      </c>
      <c r="N235" s="832">
        <v>223</v>
      </c>
      <c r="O235" s="849">
        <v>1</v>
      </c>
      <c r="P235" s="849">
        <v>223</v>
      </c>
      <c r="Q235" s="837">
        <v>1</v>
      </c>
      <c r="R235" s="850">
        <v>223</v>
      </c>
    </row>
    <row r="236" spans="1:18" ht="14.4" customHeight="1" x14ac:dyDescent="0.3">
      <c r="A236" s="831" t="s">
        <v>3470</v>
      </c>
      <c r="B236" s="832" t="s">
        <v>3766</v>
      </c>
      <c r="C236" s="832" t="s">
        <v>593</v>
      </c>
      <c r="D236" s="832" t="s">
        <v>3529</v>
      </c>
      <c r="E236" s="832" t="s">
        <v>3706</v>
      </c>
      <c r="F236" s="832" t="s">
        <v>3707</v>
      </c>
      <c r="G236" s="849">
        <v>36</v>
      </c>
      <c r="H236" s="849">
        <v>5148</v>
      </c>
      <c r="I236" s="832">
        <v>0.53731343283582089</v>
      </c>
      <c r="J236" s="832">
        <v>143</v>
      </c>
      <c r="K236" s="849">
        <v>67</v>
      </c>
      <c r="L236" s="849">
        <v>9581</v>
      </c>
      <c r="M236" s="832">
        <v>1</v>
      </c>
      <c r="N236" s="832">
        <v>143</v>
      </c>
      <c r="O236" s="849">
        <v>62</v>
      </c>
      <c r="P236" s="849">
        <v>8928</v>
      </c>
      <c r="Q236" s="837">
        <v>0.93184427512785717</v>
      </c>
      <c r="R236" s="850">
        <v>144</v>
      </c>
    </row>
    <row r="237" spans="1:18" ht="14.4" customHeight="1" x14ac:dyDescent="0.3">
      <c r="A237" s="831" t="s">
        <v>3470</v>
      </c>
      <c r="B237" s="832" t="s">
        <v>3766</v>
      </c>
      <c r="C237" s="832" t="s">
        <v>593</v>
      </c>
      <c r="D237" s="832" t="s">
        <v>3529</v>
      </c>
      <c r="E237" s="832" t="s">
        <v>3795</v>
      </c>
      <c r="F237" s="832" t="s">
        <v>3796</v>
      </c>
      <c r="G237" s="849">
        <v>9</v>
      </c>
      <c r="H237" s="849">
        <v>1143</v>
      </c>
      <c r="I237" s="832">
        <v>2.25</v>
      </c>
      <c r="J237" s="832">
        <v>127</v>
      </c>
      <c r="K237" s="849">
        <v>4</v>
      </c>
      <c r="L237" s="849">
        <v>508</v>
      </c>
      <c r="M237" s="832">
        <v>1</v>
      </c>
      <c r="N237" s="832">
        <v>127</v>
      </c>
      <c r="O237" s="849">
        <v>4</v>
      </c>
      <c r="P237" s="849">
        <v>512</v>
      </c>
      <c r="Q237" s="837">
        <v>1.0078740157480315</v>
      </c>
      <c r="R237" s="850">
        <v>128</v>
      </c>
    </row>
    <row r="238" spans="1:18" ht="14.4" customHeight="1" x14ac:dyDescent="0.3">
      <c r="A238" s="831" t="s">
        <v>3470</v>
      </c>
      <c r="B238" s="832" t="s">
        <v>3766</v>
      </c>
      <c r="C238" s="832" t="s">
        <v>593</v>
      </c>
      <c r="D238" s="832" t="s">
        <v>3529</v>
      </c>
      <c r="E238" s="832" t="s">
        <v>3742</v>
      </c>
      <c r="F238" s="832" t="s">
        <v>3743</v>
      </c>
      <c r="G238" s="849"/>
      <c r="H238" s="849"/>
      <c r="I238" s="832"/>
      <c r="J238" s="832"/>
      <c r="K238" s="849"/>
      <c r="L238" s="849"/>
      <c r="M238" s="832"/>
      <c r="N238" s="832"/>
      <c r="O238" s="849">
        <v>1</v>
      </c>
      <c r="P238" s="849">
        <v>135</v>
      </c>
      <c r="Q238" s="837"/>
      <c r="R238" s="850">
        <v>135</v>
      </c>
    </row>
    <row r="239" spans="1:18" ht="14.4" customHeight="1" x14ac:dyDescent="0.3">
      <c r="A239" s="831" t="s">
        <v>3470</v>
      </c>
      <c r="B239" s="832" t="s">
        <v>3766</v>
      </c>
      <c r="C239" s="832" t="s">
        <v>593</v>
      </c>
      <c r="D239" s="832" t="s">
        <v>3529</v>
      </c>
      <c r="E239" s="832" t="s">
        <v>3742</v>
      </c>
      <c r="F239" s="832" t="s">
        <v>3744</v>
      </c>
      <c r="G239" s="849"/>
      <c r="H239" s="849"/>
      <c r="I239" s="832"/>
      <c r="J239" s="832"/>
      <c r="K239" s="849"/>
      <c r="L239" s="849"/>
      <c r="M239" s="832"/>
      <c r="N239" s="832"/>
      <c r="O239" s="849">
        <v>1</v>
      </c>
      <c r="P239" s="849">
        <v>135</v>
      </c>
      <c r="Q239" s="837"/>
      <c r="R239" s="850">
        <v>135</v>
      </c>
    </row>
    <row r="240" spans="1:18" ht="14.4" customHeight="1" x14ac:dyDescent="0.3">
      <c r="A240" s="831" t="s">
        <v>3470</v>
      </c>
      <c r="B240" s="832" t="s">
        <v>3766</v>
      </c>
      <c r="C240" s="832" t="s">
        <v>593</v>
      </c>
      <c r="D240" s="832" t="s">
        <v>3529</v>
      </c>
      <c r="E240" s="832" t="s">
        <v>3797</v>
      </c>
      <c r="F240" s="832" t="s">
        <v>3798</v>
      </c>
      <c r="G240" s="849">
        <v>3</v>
      </c>
      <c r="H240" s="849">
        <v>1380</v>
      </c>
      <c r="I240" s="832">
        <v>0.6</v>
      </c>
      <c r="J240" s="832">
        <v>460</v>
      </c>
      <c r="K240" s="849">
        <v>5</v>
      </c>
      <c r="L240" s="849">
        <v>2300</v>
      </c>
      <c r="M240" s="832">
        <v>1</v>
      </c>
      <c r="N240" s="832">
        <v>460</v>
      </c>
      <c r="O240" s="849">
        <v>2</v>
      </c>
      <c r="P240" s="849">
        <v>924</v>
      </c>
      <c r="Q240" s="837">
        <v>0.4017391304347826</v>
      </c>
      <c r="R240" s="850">
        <v>462</v>
      </c>
    </row>
    <row r="241" spans="1:18" ht="14.4" customHeight="1" x14ac:dyDescent="0.3">
      <c r="A241" s="831" t="s">
        <v>3470</v>
      </c>
      <c r="B241" s="832" t="s">
        <v>3766</v>
      </c>
      <c r="C241" s="832" t="s">
        <v>593</v>
      </c>
      <c r="D241" s="832" t="s">
        <v>3529</v>
      </c>
      <c r="E241" s="832" t="s">
        <v>3797</v>
      </c>
      <c r="F241" s="832" t="s">
        <v>3799</v>
      </c>
      <c r="G241" s="849">
        <v>98</v>
      </c>
      <c r="H241" s="849">
        <v>45080</v>
      </c>
      <c r="I241" s="832">
        <v>1.2250000000000001</v>
      </c>
      <c r="J241" s="832">
        <v>460</v>
      </c>
      <c r="K241" s="849">
        <v>80</v>
      </c>
      <c r="L241" s="849">
        <v>36800</v>
      </c>
      <c r="M241" s="832">
        <v>1</v>
      </c>
      <c r="N241" s="832">
        <v>460</v>
      </c>
      <c r="O241" s="849">
        <v>96</v>
      </c>
      <c r="P241" s="849">
        <v>44352</v>
      </c>
      <c r="Q241" s="837">
        <v>1.2052173913043478</v>
      </c>
      <c r="R241" s="850">
        <v>462</v>
      </c>
    </row>
    <row r="242" spans="1:18" ht="14.4" customHeight="1" x14ac:dyDescent="0.3">
      <c r="A242" s="831" t="s">
        <v>3470</v>
      </c>
      <c r="B242" s="832" t="s">
        <v>3766</v>
      </c>
      <c r="C242" s="832" t="s">
        <v>593</v>
      </c>
      <c r="D242" s="832" t="s">
        <v>3529</v>
      </c>
      <c r="E242" s="832" t="s">
        <v>3800</v>
      </c>
      <c r="F242" s="832" t="s">
        <v>3801</v>
      </c>
      <c r="G242" s="849"/>
      <c r="H242" s="849"/>
      <c r="I242" s="832"/>
      <c r="J242" s="832"/>
      <c r="K242" s="849">
        <v>1</v>
      </c>
      <c r="L242" s="849">
        <v>122</v>
      </c>
      <c r="M242" s="832">
        <v>1</v>
      </c>
      <c r="N242" s="832">
        <v>122</v>
      </c>
      <c r="O242" s="849">
        <v>1</v>
      </c>
      <c r="P242" s="849">
        <v>123</v>
      </c>
      <c r="Q242" s="837">
        <v>1.0081967213114753</v>
      </c>
      <c r="R242" s="850">
        <v>123</v>
      </c>
    </row>
    <row r="243" spans="1:18" ht="14.4" customHeight="1" x14ac:dyDescent="0.3">
      <c r="A243" s="831" t="s">
        <v>3470</v>
      </c>
      <c r="B243" s="832" t="s">
        <v>3766</v>
      </c>
      <c r="C243" s="832" t="s">
        <v>593</v>
      </c>
      <c r="D243" s="832" t="s">
        <v>3529</v>
      </c>
      <c r="E243" s="832" t="s">
        <v>3800</v>
      </c>
      <c r="F243" s="832" t="s">
        <v>3802</v>
      </c>
      <c r="G243" s="849">
        <v>1293</v>
      </c>
      <c r="H243" s="849">
        <v>157746</v>
      </c>
      <c r="I243" s="832">
        <v>1.349686847599165</v>
      </c>
      <c r="J243" s="832">
        <v>122</v>
      </c>
      <c r="K243" s="849">
        <v>958</v>
      </c>
      <c r="L243" s="849">
        <v>116876</v>
      </c>
      <c r="M243" s="832">
        <v>1</v>
      </c>
      <c r="N243" s="832">
        <v>122</v>
      </c>
      <c r="O243" s="849">
        <v>1001</v>
      </c>
      <c r="P243" s="849">
        <v>123123</v>
      </c>
      <c r="Q243" s="837">
        <v>1.0534498100551011</v>
      </c>
      <c r="R243" s="850">
        <v>123</v>
      </c>
    </row>
    <row r="244" spans="1:18" ht="14.4" customHeight="1" x14ac:dyDescent="0.3">
      <c r="A244" s="831" t="s">
        <v>3470</v>
      </c>
      <c r="B244" s="832" t="s">
        <v>3766</v>
      </c>
      <c r="C244" s="832" t="s">
        <v>593</v>
      </c>
      <c r="D244" s="832" t="s">
        <v>3529</v>
      </c>
      <c r="E244" s="832" t="s">
        <v>3803</v>
      </c>
      <c r="F244" s="832" t="s">
        <v>3804</v>
      </c>
      <c r="G244" s="849"/>
      <c r="H244" s="849"/>
      <c r="I244" s="832"/>
      <c r="J244" s="832"/>
      <c r="K244" s="849">
        <v>2</v>
      </c>
      <c r="L244" s="849">
        <v>730</v>
      </c>
      <c r="M244" s="832">
        <v>1</v>
      </c>
      <c r="N244" s="832">
        <v>365</v>
      </c>
      <c r="O244" s="849"/>
      <c r="P244" s="849"/>
      <c r="Q244" s="837"/>
      <c r="R244" s="850"/>
    </row>
    <row r="245" spans="1:18" ht="14.4" customHeight="1" x14ac:dyDescent="0.3">
      <c r="A245" s="831" t="s">
        <v>3470</v>
      </c>
      <c r="B245" s="832" t="s">
        <v>3766</v>
      </c>
      <c r="C245" s="832" t="s">
        <v>593</v>
      </c>
      <c r="D245" s="832" t="s">
        <v>3529</v>
      </c>
      <c r="E245" s="832" t="s">
        <v>3805</v>
      </c>
      <c r="F245" s="832" t="s">
        <v>3785</v>
      </c>
      <c r="G245" s="849"/>
      <c r="H245" s="849"/>
      <c r="I245" s="832"/>
      <c r="J245" s="832"/>
      <c r="K245" s="849"/>
      <c r="L245" s="849"/>
      <c r="M245" s="832"/>
      <c r="N245" s="832"/>
      <c r="O245" s="849">
        <v>10</v>
      </c>
      <c r="P245" s="849">
        <v>6700</v>
      </c>
      <c r="Q245" s="837"/>
      <c r="R245" s="850">
        <v>670</v>
      </c>
    </row>
    <row r="246" spans="1:18" ht="14.4" customHeight="1" thickBot="1" x14ac:dyDescent="0.35">
      <c r="A246" s="839" t="s">
        <v>3470</v>
      </c>
      <c r="B246" s="840" t="s">
        <v>3766</v>
      </c>
      <c r="C246" s="840" t="s">
        <v>593</v>
      </c>
      <c r="D246" s="840" t="s">
        <v>3529</v>
      </c>
      <c r="E246" s="840" t="s">
        <v>3760</v>
      </c>
      <c r="F246" s="840" t="s">
        <v>3761</v>
      </c>
      <c r="G246" s="851"/>
      <c r="H246" s="851"/>
      <c r="I246" s="840"/>
      <c r="J246" s="840"/>
      <c r="K246" s="851"/>
      <c r="L246" s="851"/>
      <c r="M246" s="840"/>
      <c r="N246" s="840"/>
      <c r="O246" s="851">
        <v>3</v>
      </c>
      <c r="P246" s="851">
        <v>1848</v>
      </c>
      <c r="Q246" s="845"/>
      <c r="R246" s="852">
        <v>616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3807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66749.119999999981</v>
      </c>
      <c r="I3" s="208">
        <f t="shared" si="0"/>
        <v>12249092.910000002</v>
      </c>
      <c r="J3" s="78"/>
      <c r="K3" s="78"/>
      <c r="L3" s="208">
        <f t="shared" si="0"/>
        <v>64294.96</v>
      </c>
      <c r="M3" s="208">
        <f t="shared" si="0"/>
        <v>11568893.51</v>
      </c>
      <c r="N3" s="78"/>
      <c r="O3" s="78"/>
      <c r="P3" s="208">
        <f t="shared" si="0"/>
        <v>62608.999999999985</v>
      </c>
      <c r="Q3" s="208">
        <f t="shared" si="0"/>
        <v>11780580.560000002</v>
      </c>
      <c r="R3" s="79">
        <f>IF(M3=0,0,Q3/M3)</f>
        <v>1.0182979512964678</v>
      </c>
      <c r="S3" s="209">
        <f>IF(P3=0,0,Q3/P3)</f>
        <v>188.1611359389226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3470</v>
      </c>
      <c r="B6" s="825" t="s">
        <v>3471</v>
      </c>
      <c r="C6" s="825" t="s">
        <v>593</v>
      </c>
      <c r="D6" s="825" t="s">
        <v>1477</v>
      </c>
      <c r="E6" s="825" t="s">
        <v>3472</v>
      </c>
      <c r="F6" s="825" t="s">
        <v>3475</v>
      </c>
      <c r="G6" s="825" t="s">
        <v>658</v>
      </c>
      <c r="H6" s="225"/>
      <c r="I6" s="225"/>
      <c r="J6" s="825"/>
      <c r="K6" s="825"/>
      <c r="L6" s="225">
        <v>0.1</v>
      </c>
      <c r="M6" s="225">
        <v>8.19</v>
      </c>
      <c r="N6" s="825">
        <v>1</v>
      </c>
      <c r="O6" s="825">
        <v>81.899999999999991</v>
      </c>
      <c r="P6" s="225"/>
      <c r="Q6" s="225"/>
      <c r="R6" s="830"/>
      <c r="S6" s="848"/>
    </row>
    <row r="7" spans="1:19" ht="14.4" customHeight="1" x14ac:dyDescent="0.3">
      <c r="A7" s="831" t="s">
        <v>3470</v>
      </c>
      <c r="B7" s="832" t="s">
        <v>3471</v>
      </c>
      <c r="C7" s="832" t="s">
        <v>593</v>
      </c>
      <c r="D7" s="832" t="s">
        <v>1477</v>
      </c>
      <c r="E7" s="832" t="s">
        <v>3472</v>
      </c>
      <c r="F7" s="832" t="s">
        <v>3476</v>
      </c>
      <c r="G7" s="832" t="s">
        <v>3477</v>
      </c>
      <c r="H7" s="849">
        <v>0.2</v>
      </c>
      <c r="I7" s="849">
        <v>16.39</v>
      </c>
      <c r="J7" s="832">
        <v>1</v>
      </c>
      <c r="K7" s="832">
        <v>81.95</v>
      </c>
      <c r="L7" s="849">
        <v>0.2</v>
      </c>
      <c r="M7" s="849">
        <v>16.39</v>
      </c>
      <c r="N7" s="832">
        <v>1</v>
      </c>
      <c r="O7" s="832">
        <v>81.95</v>
      </c>
      <c r="P7" s="849"/>
      <c r="Q7" s="849"/>
      <c r="R7" s="837"/>
      <c r="S7" s="850"/>
    </row>
    <row r="8" spans="1:19" ht="14.4" customHeight="1" x14ac:dyDescent="0.3">
      <c r="A8" s="831" t="s">
        <v>3470</v>
      </c>
      <c r="B8" s="832" t="s">
        <v>3471</v>
      </c>
      <c r="C8" s="832" t="s">
        <v>593</v>
      </c>
      <c r="D8" s="832" t="s">
        <v>1477</v>
      </c>
      <c r="E8" s="832" t="s">
        <v>3472</v>
      </c>
      <c r="F8" s="832" t="s">
        <v>3478</v>
      </c>
      <c r="G8" s="832" t="s">
        <v>2711</v>
      </c>
      <c r="H8" s="849">
        <v>0.4</v>
      </c>
      <c r="I8" s="849">
        <v>21.64</v>
      </c>
      <c r="J8" s="832">
        <v>0.2857142857142857</v>
      </c>
      <c r="K8" s="832">
        <v>54.1</v>
      </c>
      <c r="L8" s="849">
        <v>1.4</v>
      </c>
      <c r="M8" s="849">
        <v>75.740000000000009</v>
      </c>
      <c r="N8" s="832">
        <v>1</v>
      </c>
      <c r="O8" s="832">
        <v>54.100000000000009</v>
      </c>
      <c r="P8" s="849"/>
      <c r="Q8" s="849"/>
      <c r="R8" s="837"/>
      <c r="S8" s="850"/>
    </row>
    <row r="9" spans="1:19" ht="14.4" customHeight="1" x14ac:dyDescent="0.3">
      <c r="A9" s="831" t="s">
        <v>3470</v>
      </c>
      <c r="B9" s="832" t="s">
        <v>3471</v>
      </c>
      <c r="C9" s="832" t="s">
        <v>593</v>
      </c>
      <c r="D9" s="832" t="s">
        <v>1477</v>
      </c>
      <c r="E9" s="832" t="s">
        <v>3472</v>
      </c>
      <c r="F9" s="832" t="s">
        <v>3482</v>
      </c>
      <c r="G9" s="832" t="s">
        <v>691</v>
      </c>
      <c r="H9" s="849">
        <v>0.01</v>
      </c>
      <c r="I9" s="849">
        <v>7.07</v>
      </c>
      <c r="J9" s="832">
        <v>0.24991162955107812</v>
      </c>
      <c r="K9" s="832">
        <v>707</v>
      </c>
      <c r="L9" s="849">
        <v>0.04</v>
      </c>
      <c r="M9" s="849">
        <v>28.29</v>
      </c>
      <c r="N9" s="832">
        <v>1</v>
      </c>
      <c r="O9" s="832">
        <v>707.25</v>
      </c>
      <c r="P9" s="849">
        <v>0.02</v>
      </c>
      <c r="Q9" s="849">
        <v>14.83</v>
      </c>
      <c r="R9" s="837">
        <v>0.52421350300459524</v>
      </c>
      <c r="S9" s="850">
        <v>741.5</v>
      </c>
    </row>
    <row r="10" spans="1:19" ht="14.4" customHeight="1" x14ac:dyDescent="0.3">
      <c r="A10" s="831" t="s">
        <v>3470</v>
      </c>
      <c r="B10" s="832" t="s">
        <v>3471</v>
      </c>
      <c r="C10" s="832" t="s">
        <v>593</v>
      </c>
      <c r="D10" s="832" t="s">
        <v>1477</v>
      </c>
      <c r="E10" s="832" t="s">
        <v>3472</v>
      </c>
      <c r="F10" s="832" t="s">
        <v>3485</v>
      </c>
      <c r="G10" s="832" t="s">
        <v>3486</v>
      </c>
      <c r="H10" s="849"/>
      <c r="I10" s="849"/>
      <c r="J10" s="832"/>
      <c r="K10" s="832"/>
      <c r="L10" s="849">
        <v>0.1</v>
      </c>
      <c r="M10" s="849">
        <v>6.14</v>
      </c>
      <c r="N10" s="832">
        <v>1</v>
      </c>
      <c r="O10" s="832">
        <v>61.399999999999991</v>
      </c>
      <c r="P10" s="849"/>
      <c r="Q10" s="849"/>
      <c r="R10" s="837"/>
      <c r="S10" s="850"/>
    </row>
    <row r="11" spans="1:19" ht="14.4" customHeight="1" x14ac:dyDescent="0.3">
      <c r="A11" s="831" t="s">
        <v>3470</v>
      </c>
      <c r="B11" s="832" t="s">
        <v>3471</v>
      </c>
      <c r="C11" s="832" t="s">
        <v>593</v>
      </c>
      <c r="D11" s="832" t="s">
        <v>1477</v>
      </c>
      <c r="E11" s="832" t="s">
        <v>3472</v>
      </c>
      <c r="F11" s="832" t="s">
        <v>3487</v>
      </c>
      <c r="G11" s="832" t="s">
        <v>930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27.11</v>
      </c>
      <c r="R11" s="837"/>
      <c r="S11" s="850">
        <v>13.555</v>
      </c>
    </row>
    <row r="12" spans="1:19" ht="14.4" customHeight="1" x14ac:dyDescent="0.3">
      <c r="A12" s="831" t="s">
        <v>3470</v>
      </c>
      <c r="B12" s="832" t="s">
        <v>3471</v>
      </c>
      <c r="C12" s="832" t="s">
        <v>593</v>
      </c>
      <c r="D12" s="832" t="s">
        <v>1477</v>
      </c>
      <c r="E12" s="832" t="s">
        <v>3472</v>
      </c>
      <c r="F12" s="832" t="s">
        <v>3488</v>
      </c>
      <c r="G12" s="832" t="s">
        <v>702</v>
      </c>
      <c r="H12" s="849"/>
      <c r="I12" s="849"/>
      <c r="J12" s="832"/>
      <c r="K12" s="832"/>
      <c r="L12" s="849"/>
      <c r="M12" s="849"/>
      <c r="N12" s="832"/>
      <c r="O12" s="832"/>
      <c r="P12" s="849">
        <v>0.25</v>
      </c>
      <c r="Q12" s="849">
        <v>34.04</v>
      </c>
      <c r="R12" s="837"/>
      <c r="S12" s="850">
        <v>136.16</v>
      </c>
    </row>
    <row r="13" spans="1:19" ht="14.4" customHeight="1" x14ac:dyDescent="0.3">
      <c r="A13" s="831" t="s">
        <v>3470</v>
      </c>
      <c r="B13" s="832" t="s">
        <v>3471</v>
      </c>
      <c r="C13" s="832" t="s">
        <v>593</v>
      </c>
      <c r="D13" s="832" t="s">
        <v>1477</v>
      </c>
      <c r="E13" s="832" t="s">
        <v>3472</v>
      </c>
      <c r="F13" s="832" t="s">
        <v>3494</v>
      </c>
      <c r="G13" s="832" t="s">
        <v>3495</v>
      </c>
      <c r="H13" s="849">
        <v>0.2</v>
      </c>
      <c r="I13" s="849">
        <v>27.17</v>
      </c>
      <c r="J13" s="832"/>
      <c r="K13" s="832">
        <v>135.85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3470</v>
      </c>
      <c r="B14" s="832" t="s">
        <v>3471</v>
      </c>
      <c r="C14" s="832" t="s">
        <v>593</v>
      </c>
      <c r="D14" s="832" t="s">
        <v>1477</v>
      </c>
      <c r="E14" s="832" t="s">
        <v>3472</v>
      </c>
      <c r="F14" s="832" t="s">
        <v>3499</v>
      </c>
      <c r="G14" s="832" t="s">
        <v>691</v>
      </c>
      <c r="H14" s="849">
        <v>3.7</v>
      </c>
      <c r="I14" s="849">
        <v>261.72000000000003</v>
      </c>
      <c r="J14" s="832">
        <v>0.74015837104072413</v>
      </c>
      <c r="K14" s="832">
        <v>70.735135135135138</v>
      </c>
      <c r="L14" s="849">
        <v>5</v>
      </c>
      <c r="M14" s="849">
        <v>353.59999999999997</v>
      </c>
      <c r="N14" s="832">
        <v>1</v>
      </c>
      <c r="O14" s="832">
        <v>70.72</v>
      </c>
      <c r="P14" s="849">
        <v>1.8000000000000003</v>
      </c>
      <c r="Q14" s="849">
        <v>147.13999999999999</v>
      </c>
      <c r="R14" s="837">
        <v>0.41611990950226246</v>
      </c>
      <c r="S14" s="850">
        <v>81.744444444444426</v>
      </c>
    </row>
    <row r="15" spans="1:19" ht="14.4" customHeight="1" x14ac:dyDescent="0.3">
      <c r="A15" s="831" t="s">
        <v>3470</v>
      </c>
      <c r="B15" s="832" t="s">
        <v>3471</v>
      </c>
      <c r="C15" s="832" t="s">
        <v>593</v>
      </c>
      <c r="D15" s="832" t="s">
        <v>1477</v>
      </c>
      <c r="E15" s="832" t="s">
        <v>3472</v>
      </c>
      <c r="F15" s="832" t="s">
        <v>3501</v>
      </c>
      <c r="G15" s="832" t="s">
        <v>930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85.85</v>
      </c>
      <c r="R15" s="837"/>
      <c r="S15" s="850">
        <v>85.85</v>
      </c>
    </row>
    <row r="16" spans="1:19" ht="14.4" customHeight="1" x14ac:dyDescent="0.3">
      <c r="A16" s="831" t="s">
        <v>3470</v>
      </c>
      <c r="B16" s="832" t="s">
        <v>3471</v>
      </c>
      <c r="C16" s="832" t="s">
        <v>593</v>
      </c>
      <c r="D16" s="832" t="s">
        <v>1477</v>
      </c>
      <c r="E16" s="832" t="s">
        <v>3529</v>
      </c>
      <c r="F16" s="832" t="s">
        <v>3530</v>
      </c>
      <c r="G16" s="832" t="s">
        <v>3531</v>
      </c>
      <c r="H16" s="849">
        <v>1</v>
      </c>
      <c r="I16" s="849">
        <v>346</v>
      </c>
      <c r="J16" s="832"/>
      <c r="K16" s="832">
        <v>346</v>
      </c>
      <c r="L16" s="849"/>
      <c r="M16" s="849"/>
      <c r="N16" s="832"/>
      <c r="O16" s="832"/>
      <c r="P16" s="849">
        <v>1</v>
      </c>
      <c r="Q16" s="849">
        <v>348</v>
      </c>
      <c r="R16" s="837"/>
      <c r="S16" s="850">
        <v>348</v>
      </c>
    </row>
    <row r="17" spans="1:19" ht="14.4" customHeight="1" x14ac:dyDescent="0.3">
      <c r="A17" s="831" t="s">
        <v>3470</v>
      </c>
      <c r="B17" s="832" t="s">
        <v>3471</v>
      </c>
      <c r="C17" s="832" t="s">
        <v>593</v>
      </c>
      <c r="D17" s="832" t="s">
        <v>1477</v>
      </c>
      <c r="E17" s="832" t="s">
        <v>3529</v>
      </c>
      <c r="F17" s="832" t="s">
        <v>3530</v>
      </c>
      <c r="G17" s="832" t="s">
        <v>3532</v>
      </c>
      <c r="H17" s="849">
        <v>2</v>
      </c>
      <c r="I17" s="849">
        <v>692</v>
      </c>
      <c r="J17" s="832">
        <v>1.994236311239193</v>
      </c>
      <c r="K17" s="832">
        <v>346</v>
      </c>
      <c r="L17" s="849">
        <v>1</v>
      </c>
      <c r="M17" s="849">
        <v>347</v>
      </c>
      <c r="N17" s="832">
        <v>1</v>
      </c>
      <c r="O17" s="832">
        <v>347</v>
      </c>
      <c r="P17" s="849">
        <v>1</v>
      </c>
      <c r="Q17" s="849">
        <v>348</v>
      </c>
      <c r="R17" s="837">
        <v>1.0028818443804035</v>
      </c>
      <c r="S17" s="850">
        <v>348</v>
      </c>
    </row>
    <row r="18" spans="1:19" ht="14.4" customHeight="1" x14ac:dyDescent="0.3">
      <c r="A18" s="831" t="s">
        <v>3470</v>
      </c>
      <c r="B18" s="832" t="s">
        <v>3471</v>
      </c>
      <c r="C18" s="832" t="s">
        <v>593</v>
      </c>
      <c r="D18" s="832" t="s">
        <v>1477</v>
      </c>
      <c r="E18" s="832" t="s">
        <v>3529</v>
      </c>
      <c r="F18" s="832" t="s">
        <v>3535</v>
      </c>
      <c r="G18" s="832" t="s">
        <v>3536</v>
      </c>
      <c r="H18" s="849">
        <v>9</v>
      </c>
      <c r="I18" s="849">
        <v>2691</v>
      </c>
      <c r="J18" s="832">
        <v>1.794</v>
      </c>
      <c r="K18" s="832">
        <v>299</v>
      </c>
      <c r="L18" s="849">
        <v>5</v>
      </c>
      <c r="M18" s="849">
        <v>1500</v>
      </c>
      <c r="N18" s="832">
        <v>1</v>
      </c>
      <c r="O18" s="832">
        <v>300</v>
      </c>
      <c r="P18" s="849">
        <v>3</v>
      </c>
      <c r="Q18" s="849">
        <v>900</v>
      </c>
      <c r="R18" s="837">
        <v>0.6</v>
      </c>
      <c r="S18" s="850">
        <v>300</v>
      </c>
    </row>
    <row r="19" spans="1:19" ht="14.4" customHeight="1" x14ac:dyDescent="0.3">
      <c r="A19" s="831" t="s">
        <v>3470</v>
      </c>
      <c r="B19" s="832" t="s">
        <v>3471</v>
      </c>
      <c r="C19" s="832" t="s">
        <v>593</v>
      </c>
      <c r="D19" s="832" t="s">
        <v>1477</v>
      </c>
      <c r="E19" s="832" t="s">
        <v>3529</v>
      </c>
      <c r="F19" s="832" t="s">
        <v>3535</v>
      </c>
      <c r="G19" s="832" t="s">
        <v>3537</v>
      </c>
      <c r="H19" s="849">
        <v>2</v>
      </c>
      <c r="I19" s="849">
        <v>598</v>
      </c>
      <c r="J19" s="832">
        <v>0.28476190476190477</v>
      </c>
      <c r="K19" s="832">
        <v>299</v>
      </c>
      <c r="L19" s="849">
        <v>7</v>
      </c>
      <c r="M19" s="849">
        <v>2100</v>
      </c>
      <c r="N19" s="832">
        <v>1</v>
      </c>
      <c r="O19" s="832">
        <v>300</v>
      </c>
      <c r="P19" s="849">
        <v>2</v>
      </c>
      <c r="Q19" s="849">
        <v>600</v>
      </c>
      <c r="R19" s="837">
        <v>0.2857142857142857</v>
      </c>
      <c r="S19" s="850">
        <v>300</v>
      </c>
    </row>
    <row r="20" spans="1:19" ht="14.4" customHeight="1" x14ac:dyDescent="0.3">
      <c r="A20" s="831" t="s">
        <v>3470</v>
      </c>
      <c r="B20" s="832" t="s">
        <v>3471</v>
      </c>
      <c r="C20" s="832" t="s">
        <v>593</v>
      </c>
      <c r="D20" s="832" t="s">
        <v>1477</v>
      </c>
      <c r="E20" s="832" t="s">
        <v>3529</v>
      </c>
      <c r="F20" s="832" t="s">
        <v>3540</v>
      </c>
      <c r="G20" s="832" t="s">
        <v>3541</v>
      </c>
      <c r="H20" s="849">
        <v>63</v>
      </c>
      <c r="I20" s="849">
        <v>5229</v>
      </c>
      <c r="J20" s="832">
        <v>0.94029850746268662</v>
      </c>
      <c r="K20" s="832">
        <v>83</v>
      </c>
      <c r="L20" s="849">
        <v>67</v>
      </c>
      <c r="M20" s="849">
        <v>5561</v>
      </c>
      <c r="N20" s="832">
        <v>1</v>
      </c>
      <c r="O20" s="832">
        <v>83</v>
      </c>
      <c r="P20" s="849">
        <v>79</v>
      </c>
      <c r="Q20" s="849">
        <v>6557</v>
      </c>
      <c r="R20" s="837">
        <v>1.1791044776119404</v>
      </c>
      <c r="S20" s="850">
        <v>83</v>
      </c>
    </row>
    <row r="21" spans="1:19" ht="14.4" customHeight="1" x14ac:dyDescent="0.3">
      <c r="A21" s="831" t="s">
        <v>3470</v>
      </c>
      <c r="B21" s="832" t="s">
        <v>3471</v>
      </c>
      <c r="C21" s="832" t="s">
        <v>593</v>
      </c>
      <c r="D21" s="832" t="s">
        <v>1477</v>
      </c>
      <c r="E21" s="832" t="s">
        <v>3529</v>
      </c>
      <c r="F21" s="832" t="s">
        <v>3542</v>
      </c>
      <c r="G21" s="832" t="s">
        <v>3543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106</v>
      </c>
      <c r="R21" s="837"/>
      <c r="S21" s="850">
        <v>106</v>
      </c>
    </row>
    <row r="22" spans="1:19" ht="14.4" customHeight="1" x14ac:dyDescent="0.3">
      <c r="A22" s="831" t="s">
        <v>3470</v>
      </c>
      <c r="B22" s="832" t="s">
        <v>3471</v>
      </c>
      <c r="C22" s="832" t="s">
        <v>593</v>
      </c>
      <c r="D22" s="832" t="s">
        <v>1477</v>
      </c>
      <c r="E22" s="832" t="s">
        <v>3529</v>
      </c>
      <c r="F22" s="832" t="s">
        <v>3544</v>
      </c>
      <c r="G22" s="832" t="s">
        <v>3545</v>
      </c>
      <c r="H22" s="849">
        <v>126</v>
      </c>
      <c r="I22" s="849">
        <v>4662</v>
      </c>
      <c r="J22" s="832">
        <v>1.1351351351351351</v>
      </c>
      <c r="K22" s="832">
        <v>37</v>
      </c>
      <c r="L22" s="849">
        <v>111</v>
      </c>
      <c r="M22" s="849">
        <v>4107</v>
      </c>
      <c r="N22" s="832">
        <v>1</v>
      </c>
      <c r="O22" s="832">
        <v>37</v>
      </c>
      <c r="P22" s="849">
        <v>124</v>
      </c>
      <c r="Q22" s="849">
        <v>4588</v>
      </c>
      <c r="R22" s="837">
        <v>1.117117117117117</v>
      </c>
      <c r="S22" s="850">
        <v>37</v>
      </c>
    </row>
    <row r="23" spans="1:19" ht="14.4" customHeight="1" x14ac:dyDescent="0.3">
      <c r="A23" s="831" t="s">
        <v>3470</v>
      </c>
      <c r="B23" s="832" t="s">
        <v>3471</v>
      </c>
      <c r="C23" s="832" t="s">
        <v>593</v>
      </c>
      <c r="D23" s="832" t="s">
        <v>1477</v>
      </c>
      <c r="E23" s="832" t="s">
        <v>3529</v>
      </c>
      <c r="F23" s="832" t="s">
        <v>3544</v>
      </c>
      <c r="G23" s="832" t="s">
        <v>3546</v>
      </c>
      <c r="H23" s="849">
        <v>1</v>
      </c>
      <c r="I23" s="849">
        <v>37</v>
      </c>
      <c r="J23" s="832">
        <v>1</v>
      </c>
      <c r="K23" s="832">
        <v>37</v>
      </c>
      <c r="L23" s="849">
        <v>1</v>
      </c>
      <c r="M23" s="849">
        <v>37</v>
      </c>
      <c r="N23" s="832">
        <v>1</v>
      </c>
      <c r="O23" s="832">
        <v>37</v>
      </c>
      <c r="P23" s="849">
        <v>3</v>
      </c>
      <c r="Q23" s="849">
        <v>111</v>
      </c>
      <c r="R23" s="837">
        <v>3</v>
      </c>
      <c r="S23" s="850">
        <v>37</v>
      </c>
    </row>
    <row r="24" spans="1:19" ht="14.4" customHeight="1" x14ac:dyDescent="0.3">
      <c r="A24" s="831" t="s">
        <v>3470</v>
      </c>
      <c r="B24" s="832" t="s">
        <v>3471</v>
      </c>
      <c r="C24" s="832" t="s">
        <v>593</v>
      </c>
      <c r="D24" s="832" t="s">
        <v>1477</v>
      </c>
      <c r="E24" s="832" t="s">
        <v>3529</v>
      </c>
      <c r="F24" s="832" t="s">
        <v>3547</v>
      </c>
      <c r="G24" s="832" t="s">
        <v>3548</v>
      </c>
      <c r="H24" s="849">
        <v>3</v>
      </c>
      <c r="I24" s="849">
        <v>15</v>
      </c>
      <c r="J24" s="832"/>
      <c r="K24" s="832">
        <v>5</v>
      </c>
      <c r="L24" s="849"/>
      <c r="M24" s="849"/>
      <c r="N24" s="832"/>
      <c r="O24" s="832"/>
      <c r="P24" s="849">
        <v>1</v>
      </c>
      <c r="Q24" s="849">
        <v>5</v>
      </c>
      <c r="R24" s="837"/>
      <c r="S24" s="850">
        <v>5</v>
      </c>
    </row>
    <row r="25" spans="1:19" ht="14.4" customHeight="1" x14ac:dyDescent="0.3">
      <c r="A25" s="831" t="s">
        <v>3470</v>
      </c>
      <c r="B25" s="832" t="s">
        <v>3471</v>
      </c>
      <c r="C25" s="832" t="s">
        <v>593</v>
      </c>
      <c r="D25" s="832" t="s">
        <v>1477</v>
      </c>
      <c r="E25" s="832" t="s">
        <v>3529</v>
      </c>
      <c r="F25" s="832" t="s">
        <v>3549</v>
      </c>
      <c r="G25" s="832" t="s">
        <v>3550</v>
      </c>
      <c r="H25" s="849"/>
      <c r="I25" s="849"/>
      <c r="J25" s="832"/>
      <c r="K25" s="832"/>
      <c r="L25" s="849">
        <v>2</v>
      </c>
      <c r="M25" s="849">
        <v>10</v>
      </c>
      <c r="N25" s="832">
        <v>1</v>
      </c>
      <c r="O25" s="832">
        <v>5</v>
      </c>
      <c r="P25" s="849">
        <v>3</v>
      </c>
      <c r="Q25" s="849">
        <v>15</v>
      </c>
      <c r="R25" s="837">
        <v>1.5</v>
      </c>
      <c r="S25" s="850">
        <v>5</v>
      </c>
    </row>
    <row r="26" spans="1:19" ht="14.4" customHeight="1" x14ac:dyDescent="0.3">
      <c r="A26" s="831" t="s">
        <v>3470</v>
      </c>
      <c r="B26" s="832" t="s">
        <v>3471</v>
      </c>
      <c r="C26" s="832" t="s">
        <v>593</v>
      </c>
      <c r="D26" s="832" t="s">
        <v>1477</v>
      </c>
      <c r="E26" s="832" t="s">
        <v>3529</v>
      </c>
      <c r="F26" s="832" t="s">
        <v>3551</v>
      </c>
      <c r="G26" s="832" t="s">
        <v>3552</v>
      </c>
      <c r="H26" s="849">
        <v>23</v>
      </c>
      <c r="I26" s="849">
        <v>1978</v>
      </c>
      <c r="J26" s="832">
        <v>0.63888888888888884</v>
      </c>
      <c r="K26" s="832">
        <v>86</v>
      </c>
      <c r="L26" s="849">
        <v>36</v>
      </c>
      <c r="M26" s="849">
        <v>3096</v>
      </c>
      <c r="N26" s="832">
        <v>1</v>
      </c>
      <c r="O26" s="832">
        <v>86</v>
      </c>
      <c r="P26" s="849">
        <v>16</v>
      </c>
      <c r="Q26" s="849">
        <v>1392</v>
      </c>
      <c r="R26" s="837">
        <v>0.44961240310077522</v>
      </c>
      <c r="S26" s="850">
        <v>87</v>
      </c>
    </row>
    <row r="27" spans="1:19" ht="14.4" customHeight="1" x14ac:dyDescent="0.3">
      <c r="A27" s="831" t="s">
        <v>3470</v>
      </c>
      <c r="B27" s="832" t="s">
        <v>3471</v>
      </c>
      <c r="C27" s="832" t="s">
        <v>593</v>
      </c>
      <c r="D27" s="832" t="s">
        <v>1477</v>
      </c>
      <c r="E27" s="832" t="s">
        <v>3529</v>
      </c>
      <c r="F27" s="832" t="s">
        <v>3556</v>
      </c>
      <c r="G27" s="832" t="s">
        <v>3558</v>
      </c>
      <c r="H27" s="849">
        <v>1</v>
      </c>
      <c r="I27" s="849">
        <v>679</v>
      </c>
      <c r="J27" s="832"/>
      <c r="K27" s="832">
        <v>679</v>
      </c>
      <c r="L27" s="849"/>
      <c r="M27" s="849"/>
      <c r="N27" s="832"/>
      <c r="O27" s="832"/>
      <c r="P27" s="849">
        <v>1</v>
      </c>
      <c r="Q27" s="849">
        <v>680</v>
      </c>
      <c r="R27" s="837"/>
      <c r="S27" s="850">
        <v>680</v>
      </c>
    </row>
    <row r="28" spans="1:19" ht="14.4" customHeight="1" x14ac:dyDescent="0.3">
      <c r="A28" s="831" t="s">
        <v>3470</v>
      </c>
      <c r="B28" s="832" t="s">
        <v>3471</v>
      </c>
      <c r="C28" s="832" t="s">
        <v>593</v>
      </c>
      <c r="D28" s="832" t="s">
        <v>1477</v>
      </c>
      <c r="E28" s="832" t="s">
        <v>3529</v>
      </c>
      <c r="F28" s="832" t="s">
        <v>3562</v>
      </c>
      <c r="G28" s="832" t="s">
        <v>3563</v>
      </c>
      <c r="H28" s="849">
        <v>29</v>
      </c>
      <c r="I28" s="849">
        <v>7279</v>
      </c>
      <c r="J28" s="832">
        <v>0.31182795698924731</v>
      </c>
      <c r="K28" s="832">
        <v>251</v>
      </c>
      <c r="L28" s="849">
        <v>93</v>
      </c>
      <c r="M28" s="849">
        <v>23343</v>
      </c>
      <c r="N28" s="832">
        <v>1</v>
      </c>
      <c r="O28" s="832">
        <v>251</v>
      </c>
      <c r="P28" s="849">
        <v>73</v>
      </c>
      <c r="Q28" s="849">
        <v>18396</v>
      </c>
      <c r="R28" s="837">
        <v>0.78807351240200485</v>
      </c>
      <c r="S28" s="850">
        <v>252</v>
      </c>
    </row>
    <row r="29" spans="1:19" ht="14.4" customHeight="1" x14ac:dyDescent="0.3">
      <c r="A29" s="831" t="s">
        <v>3470</v>
      </c>
      <c r="B29" s="832" t="s">
        <v>3471</v>
      </c>
      <c r="C29" s="832" t="s">
        <v>593</v>
      </c>
      <c r="D29" s="832" t="s">
        <v>1477</v>
      </c>
      <c r="E29" s="832" t="s">
        <v>3529</v>
      </c>
      <c r="F29" s="832" t="s">
        <v>3562</v>
      </c>
      <c r="G29" s="832" t="s">
        <v>3564</v>
      </c>
      <c r="H29" s="849">
        <v>928</v>
      </c>
      <c r="I29" s="849">
        <v>232928</v>
      </c>
      <c r="J29" s="832">
        <v>0.89230769230769236</v>
      </c>
      <c r="K29" s="832">
        <v>251</v>
      </c>
      <c r="L29" s="849">
        <v>1040</v>
      </c>
      <c r="M29" s="849">
        <v>261040</v>
      </c>
      <c r="N29" s="832">
        <v>1</v>
      </c>
      <c r="O29" s="832">
        <v>251</v>
      </c>
      <c r="P29" s="849">
        <v>1291</v>
      </c>
      <c r="Q29" s="849">
        <v>325332</v>
      </c>
      <c r="R29" s="837">
        <v>1.2462917560527123</v>
      </c>
      <c r="S29" s="850">
        <v>252</v>
      </c>
    </row>
    <row r="30" spans="1:19" ht="14.4" customHeight="1" x14ac:dyDescent="0.3">
      <c r="A30" s="831" t="s">
        <v>3470</v>
      </c>
      <c r="B30" s="832" t="s">
        <v>3471</v>
      </c>
      <c r="C30" s="832" t="s">
        <v>593</v>
      </c>
      <c r="D30" s="832" t="s">
        <v>1477</v>
      </c>
      <c r="E30" s="832" t="s">
        <v>3529</v>
      </c>
      <c r="F30" s="832" t="s">
        <v>3565</v>
      </c>
      <c r="G30" s="832" t="s">
        <v>3566</v>
      </c>
      <c r="H30" s="849"/>
      <c r="I30" s="849"/>
      <c r="J30" s="832"/>
      <c r="K30" s="832"/>
      <c r="L30" s="849">
        <v>1</v>
      </c>
      <c r="M30" s="849">
        <v>126</v>
      </c>
      <c r="N30" s="832">
        <v>1</v>
      </c>
      <c r="O30" s="832">
        <v>126</v>
      </c>
      <c r="P30" s="849">
        <v>3</v>
      </c>
      <c r="Q30" s="849">
        <v>381</v>
      </c>
      <c r="R30" s="837">
        <v>3.0238095238095237</v>
      </c>
      <c r="S30" s="850">
        <v>127</v>
      </c>
    </row>
    <row r="31" spans="1:19" ht="14.4" customHeight="1" x14ac:dyDescent="0.3">
      <c r="A31" s="831" t="s">
        <v>3470</v>
      </c>
      <c r="B31" s="832" t="s">
        <v>3471</v>
      </c>
      <c r="C31" s="832" t="s">
        <v>593</v>
      </c>
      <c r="D31" s="832" t="s">
        <v>1477</v>
      </c>
      <c r="E31" s="832" t="s">
        <v>3529</v>
      </c>
      <c r="F31" s="832" t="s">
        <v>3565</v>
      </c>
      <c r="G31" s="832" t="s">
        <v>3567</v>
      </c>
      <c r="H31" s="849">
        <v>42</v>
      </c>
      <c r="I31" s="849">
        <v>5292</v>
      </c>
      <c r="J31" s="832">
        <v>1.1351351351351351</v>
      </c>
      <c r="K31" s="832">
        <v>126</v>
      </c>
      <c r="L31" s="849">
        <v>37</v>
      </c>
      <c r="M31" s="849">
        <v>4662</v>
      </c>
      <c r="N31" s="832">
        <v>1</v>
      </c>
      <c r="O31" s="832">
        <v>126</v>
      </c>
      <c r="P31" s="849">
        <v>80</v>
      </c>
      <c r="Q31" s="849">
        <v>10160</v>
      </c>
      <c r="R31" s="837">
        <v>2.1793221793221793</v>
      </c>
      <c r="S31" s="850">
        <v>127</v>
      </c>
    </row>
    <row r="32" spans="1:19" ht="14.4" customHeight="1" x14ac:dyDescent="0.3">
      <c r="A32" s="831" t="s">
        <v>3470</v>
      </c>
      <c r="B32" s="832" t="s">
        <v>3471</v>
      </c>
      <c r="C32" s="832" t="s">
        <v>593</v>
      </c>
      <c r="D32" s="832" t="s">
        <v>1477</v>
      </c>
      <c r="E32" s="832" t="s">
        <v>3529</v>
      </c>
      <c r="F32" s="832" t="s">
        <v>3568</v>
      </c>
      <c r="G32" s="832" t="s">
        <v>3569</v>
      </c>
      <c r="H32" s="849">
        <v>7</v>
      </c>
      <c r="I32" s="849">
        <v>637</v>
      </c>
      <c r="J32" s="832">
        <v>0.77777777777777779</v>
      </c>
      <c r="K32" s="832">
        <v>91</v>
      </c>
      <c r="L32" s="849">
        <v>9</v>
      </c>
      <c r="M32" s="849">
        <v>819</v>
      </c>
      <c r="N32" s="832">
        <v>1</v>
      </c>
      <c r="O32" s="832">
        <v>91</v>
      </c>
      <c r="P32" s="849">
        <v>9</v>
      </c>
      <c r="Q32" s="849">
        <v>828</v>
      </c>
      <c r="R32" s="837">
        <v>1.0109890109890109</v>
      </c>
      <c r="S32" s="850">
        <v>92</v>
      </c>
    </row>
    <row r="33" spans="1:19" ht="14.4" customHeight="1" x14ac:dyDescent="0.3">
      <c r="A33" s="831" t="s">
        <v>3470</v>
      </c>
      <c r="B33" s="832" t="s">
        <v>3471</v>
      </c>
      <c r="C33" s="832" t="s">
        <v>593</v>
      </c>
      <c r="D33" s="832" t="s">
        <v>1477</v>
      </c>
      <c r="E33" s="832" t="s">
        <v>3529</v>
      </c>
      <c r="F33" s="832" t="s">
        <v>3568</v>
      </c>
      <c r="G33" s="832" t="s">
        <v>3570</v>
      </c>
      <c r="H33" s="849">
        <v>122</v>
      </c>
      <c r="I33" s="849">
        <v>11102</v>
      </c>
      <c r="J33" s="832">
        <v>0.96062992125984248</v>
      </c>
      <c r="K33" s="832">
        <v>91</v>
      </c>
      <c r="L33" s="849">
        <v>127</v>
      </c>
      <c r="M33" s="849">
        <v>11557</v>
      </c>
      <c r="N33" s="832">
        <v>1</v>
      </c>
      <c r="O33" s="832">
        <v>91</v>
      </c>
      <c r="P33" s="849">
        <v>140</v>
      </c>
      <c r="Q33" s="849">
        <v>12880</v>
      </c>
      <c r="R33" s="837">
        <v>1.1144760751059963</v>
      </c>
      <c r="S33" s="850">
        <v>92</v>
      </c>
    </row>
    <row r="34" spans="1:19" ht="14.4" customHeight="1" x14ac:dyDescent="0.3">
      <c r="A34" s="831" t="s">
        <v>3470</v>
      </c>
      <c r="B34" s="832" t="s">
        <v>3471</v>
      </c>
      <c r="C34" s="832" t="s">
        <v>593</v>
      </c>
      <c r="D34" s="832" t="s">
        <v>1477</v>
      </c>
      <c r="E34" s="832" t="s">
        <v>3529</v>
      </c>
      <c r="F34" s="832" t="s">
        <v>3571</v>
      </c>
      <c r="G34" s="832" t="s">
        <v>3572</v>
      </c>
      <c r="H34" s="849"/>
      <c r="I34" s="849"/>
      <c r="J34" s="832"/>
      <c r="K34" s="832"/>
      <c r="L34" s="849">
        <v>2</v>
      </c>
      <c r="M34" s="849">
        <v>418</v>
      </c>
      <c r="N34" s="832">
        <v>1</v>
      </c>
      <c r="O34" s="832">
        <v>209</v>
      </c>
      <c r="P34" s="849"/>
      <c r="Q34" s="849"/>
      <c r="R34" s="837"/>
      <c r="S34" s="850"/>
    </row>
    <row r="35" spans="1:19" ht="14.4" customHeight="1" x14ac:dyDescent="0.3">
      <c r="A35" s="831" t="s">
        <v>3470</v>
      </c>
      <c r="B35" s="832" t="s">
        <v>3471</v>
      </c>
      <c r="C35" s="832" t="s">
        <v>593</v>
      </c>
      <c r="D35" s="832" t="s">
        <v>1477</v>
      </c>
      <c r="E35" s="832" t="s">
        <v>3529</v>
      </c>
      <c r="F35" s="832" t="s">
        <v>3571</v>
      </c>
      <c r="G35" s="832" t="s">
        <v>3573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210</v>
      </c>
      <c r="R35" s="837"/>
      <c r="S35" s="850">
        <v>210</v>
      </c>
    </row>
    <row r="36" spans="1:19" ht="14.4" customHeight="1" x14ac:dyDescent="0.3">
      <c r="A36" s="831" t="s">
        <v>3470</v>
      </c>
      <c r="B36" s="832" t="s">
        <v>3471</v>
      </c>
      <c r="C36" s="832" t="s">
        <v>593</v>
      </c>
      <c r="D36" s="832" t="s">
        <v>1477</v>
      </c>
      <c r="E36" s="832" t="s">
        <v>3529</v>
      </c>
      <c r="F36" s="832" t="s">
        <v>3579</v>
      </c>
      <c r="G36" s="832" t="s">
        <v>3580</v>
      </c>
      <c r="H36" s="849">
        <v>709</v>
      </c>
      <c r="I36" s="849">
        <v>41831</v>
      </c>
      <c r="J36" s="832">
        <v>0.80022573363431149</v>
      </c>
      <c r="K36" s="832">
        <v>59</v>
      </c>
      <c r="L36" s="849">
        <v>886</v>
      </c>
      <c r="M36" s="849">
        <v>52274</v>
      </c>
      <c r="N36" s="832">
        <v>1</v>
      </c>
      <c r="O36" s="832">
        <v>59</v>
      </c>
      <c r="P36" s="849">
        <v>493</v>
      </c>
      <c r="Q36" s="849">
        <v>29580</v>
      </c>
      <c r="R36" s="837">
        <v>0.56586448329953709</v>
      </c>
      <c r="S36" s="850">
        <v>60</v>
      </c>
    </row>
    <row r="37" spans="1:19" ht="14.4" customHeight="1" x14ac:dyDescent="0.3">
      <c r="A37" s="831" t="s">
        <v>3470</v>
      </c>
      <c r="B37" s="832" t="s">
        <v>3471</v>
      </c>
      <c r="C37" s="832" t="s">
        <v>593</v>
      </c>
      <c r="D37" s="832" t="s">
        <v>1477</v>
      </c>
      <c r="E37" s="832" t="s">
        <v>3529</v>
      </c>
      <c r="F37" s="832" t="s">
        <v>3584</v>
      </c>
      <c r="G37" s="832" t="s">
        <v>3585</v>
      </c>
      <c r="H37" s="849">
        <v>6</v>
      </c>
      <c r="I37" s="849">
        <v>240</v>
      </c>
      <c r="J37" s="832">
        <v>0.8571428571428571</v>
      </c>
      <c r="K37" s="832">
        <v>40</v>
      </c>
      <c r="L37" s="849">
        <v>7</v>
      </c>
      <c r="M37" s="849">
        <v>280</v>
      </c>
      <c r="N37" s="832">
        <v>1</v>
      </c>
      <c r="O37" s="832">
        <v>40</v>
      </c>
      <c r="P37" s="849">
        <v>4</v>
      </c>
      <c r="Q37" s="849">
        <v>160</v>
      </c>
      <c r="R37" s="837">
        <v>0.5714285714285714</v>
      </c>
      <c r="S37" s="850">
        <v>40</v>
      </c>
    </row>
    <row r="38" spans="1:19" ht="14.4" customHeight="1" x14ac:dyDescent="0.3">
      <c r="A38" s="831" t="s">
        <v>3470</v>
      </c>
      <c r="B38" s="832" t="s">
        <v>3471</v>
      </c>
      <c r="C38" s="832" t="s">
        <v>593</v>
      </c>
      <c r="D38" s="832" t="s">
        <v>1477</v>
      </c>
      <c r="E38" s="832" t="s">
        <v>3529</v>
      </c>
      <c r="F38" s="832" t="s">
        <v>3584</v>
      </c>
      <c r="G38" s="832" t="s">
        <v>3586</v>
      </c>
      <c r="H38" s="849"/>
      <c r="I38" s="849"/>
      <c r="J38" s="832"/>
      <c r="K38" s="832"/>
      <c r="L38" s="849">
        <v>2</v>
      </c>
      <c r="M38" s="849">
        <v>80</v>
      </c>
      <c r="N38" s="832">
        <v>1</v>
      </c>
      <c r="O38" s="832">
        <v>40</v>
      </c>
      <c r="P38" s="849"/>
      <c r="Q38" s="849"/>
      <c r="R38" s="837"/>
      <c r="S38" s="850"/>
    </row>
    <row r="39" spans="1:19" ht="14.4" customHeight="1" x14ac:dyDescent="0.3">
      <c r="A39" s="831" t="s">
        <v>3470</v>
      </c>
      <c r="B39" s="832" t="s">
        <v>3471</v>
      </c>
      <c r="C39" s="832" t="s">
        <v>593</v>
      </c>
      <c r="D39" s="832" t="s">
        <v>1477</v>
      </c>
      <c r="E39" s="832" t="s">
        <v>3529</v>
      </c>
      <c r="F39" s="832" t="s">
        <v>3589</v>
      </c>
      <c r="G39" s="832" t="s">
        <v>3590</v>
      </c>
      <c r="H39" s="849">
        <v>549</v>
      </c>
      <c r="I39" s="849">
        <v>210816</v>
      </c>
      <c r="J39" s="832">
        <v>0.88318391286133224</v>
      </c>
      <c r="K39" s="832">
        <v>384</v>
      </c>
      <c r="L39" s="849">
        <v>620</v>
      </c>
      <c r="M39" s="849">
        <v>238700</v>
      </c>
      <c r="N39" s="832">
        <v>1</v>
      </c>
      <c r="O39" s="832">
        <v>385</v>
      </c>
      <c r="P39" s="849">
        <v>842</v>
      </c>
      <c r="Q39" s="849">
        <v>325012</v>
      </c>
      <c r="R39" s="837">
        <v>1.3615919564306662</v>
      </c>
      <c r="S39" s="850">
        <v>386</v>
      </c>
    </row>
    <row r="40" spans="1:19" ht="14.4" customHeight="1" x14ac:dyDescent="0.3">
      <c r="A40" s="831" t="s">
        <v>3470</v>
      </c>
      <c r="B40" s="832" t="s">
        <v>3471</v>
      </c>
      <c r="C40" s="832" t="s">
        <v>593</v>
      </c>
      <c r="D40" s="832" t="s">
        <v>1477</v>
      </c>
      <c r="E40" s="832" t="s">
        <v>3529</v>
      </c>
      <c r="F40" s="832" t="s">
        <v>3591</v>
      </c>
      <c r="G40" s="832" t="s">
        <v>3592</v>
      </c>
      <c r="H40" s="849">
        <v>9</v>
      </c>
      <c r="I40" s="849">
        <v>3501</v>
      </c>
      <c r="J40" s="832">
        <v>0.21373626373626373</v>
      </c>
      <c r="K40" s="832">
        <v>389</v>
      </c>
      <c r="L40" s="849">
        <v>42</v>
      </c>
      <c r="M40" s="849">
        <v>16380</v>
      </c>
      <c r="N40" s="832">
        <v>1</v>
      </c>
      <c r="O40" s="832">
        <v>390</v>
      </c>
      <c r="P40" s="849">
        <v>49</v>
      </c>
      <c r="Q40" s="849">
        <v>19159</v>
      </c>
      <c r="R40" s="837">
        <v>1.1696581196581197</v>
      </c>
      <c r="S40" s="850">
        <v>391</v>
      </c>
    </row>
    <row r="41" spans="1:19" ht="14.4" customHeight="1" x14ac:dyDescent="0.3">
      <c r="A41" s="831" t="s">
        <v>3470</v>
      </c>
      <c r="B41" s="832" t="s">
        <v>3471</v>
      </c>
      <c r="C41" s="832" t="s">
        <v>593</v>
      </c>
      <c r="D41" s="832" t="s">
        <v>1477</v>
      </c>
      <c r="E41" s="832" t="s">
        <v>3529</v>
      </c>
      <c r="F41" s="832" t="s">
        <v>3591</v>
      </c>
      <c r="G41" s="832" t="s">
        <v>3593</v>
      </c>
      <c r="H41" s="849">
        <v>259</v>
      </c>
      <c r="I41" s="849">
        <v>100751</v>
      </c>
      <c r="J41" s="832">
        <v>1.0458943216028236</v>
      </c>
      <c r="K41" s="832">
        <v>389</v>
      </c>
      <c r="L41" s="849">
        <v>247</v>
      </c>
      <c r="M41" s="849">
        <v>96330</v>
      </c>
      <c r="N41" s="832">
        <v>1</v>
      </c>
      <c r="O41" s="832">
        <v>390</v>
      </c>
      <c r="P41" s="849">
        <v>583</v>
      </c>
      <c r="Q41" s="849">
        <v>227953</v>
      </c>
      <c r="R41" s="837">
        <v>2.3663759991695215</v>
      </c>
      <c r="S41" s="850">
        <v>391</v>
      </c>
    </row>
    <row r="42" spans="1:19" ht="14.4" customHeight="1" x14ac:dyDescent="0.3">
      <c r="A42" s="831" t="s">
        <v>3470</v>
      </c>
      <c r="B42" s="832" t="s">
        <v>3471</v>
      </c>
      <c r="C42" s="832" t="s">
        <v>593</v>
      </c>
      <c r="D42" s="832" t="s">
        <v>1477</v>
      </c>
      <c r="E42" s="832" t="s">
        <v>3529</v>
      </c>
      <c r="F42" s="832" t="s">
        <v>3594</v>
      </c>
      <c r="G42" s="832" t="s">
        <v>3595</v>
      </c>
      <c r="H42" s="849">
        <v>2</v>
      </c>
      <c r="I42" s="849">
        <v>126</v>
      </c>
      <c r="J42" s="832">
        <v>2</v>
      </c>
      <c r="K42" s="832">
        <v>63</v>
      </c>
      <c r="L42" s="849">
        <v>1</v>
      </c>
      <c r="M42" s="849">
        <v>63</v>
      </c>
      <c r="N42" s="832">
        <v>1</v>
      </c>
      <c r="O42" s="832">
        <v>63</v>
      </c>
      <c r="P42" s="849"/>
      <c r="Q42" s="849"/>
      <c r="R42" s="837"/>
      <c r="S42" s="850"/>
    </row>
    <row r="43" spans="1:19" ht="14.4" customHeight="1" x14ac:dyDescent="0.3">
      <c r="A43" s="831" t="s">
        <v>3470</v>
      </c>
      <c r="B43" s="832" t="s">
        <v>3471</v>
      </c>
      <c r="C43" s="832" t="s">
        <v>593</v>
      </c>
      <c r="D43" s="832" t="s">
        <v>1477</v>
      </c>
      <c r="E43" s="832" t="s">
        <v>3529</v>
      </c>
      <c r="F43" s="832" t="s">
        <v>3594</v>
      </c>
      <c r="G43" s="832" t="s">
        <v>3596</v>
      </c>
      <c r="H43" s="849"/>
      <c r="I43" s="849"/>
      <c r="J43" s="832"/>
      <c r="K43" s="832"/>
      <c r="L43" s="849"/>
      <c r="M43" s="849"/>
      <c r="N43" s="832"/>
      <c r="O43" s="832"/>
      <c r="P43" s="849">
        <v>3</v>
      </c>
      <c r="Q43" s="849">
        <v>189</v>
      </c>
      <c r="R43" s="837"/>
      <c r="S43" s="850">
        <v>63</v>
      </c>
    </row>
    <row r="44" spans="1:19" ht="14.4" customHeight="1" x14ac:dyDescent="0.3">
      <c r="A44" s="831" t="s">
        <v>3470</v>
      </c>
      <c r="B44" s="832" t="s">
        <v>3471</v>
      </c>
      <c r="C44" s="832" t="s">
        <v>593</v>
      </c>
      <c r="D44" s="832" t="s">
        <v>1477</v>
      </c>
      <c r="E44" s="832" t="s">
        <v>3529</v>
      </c>
      <c r="F44" s="832" t="s">
        <v>3597</v>
      </c>
      <c r="G44" s="832" t="s">
        <v>3598</v>
      </c>
      <c r="H44" s="849">
        <v>3</v>
      </c>
      <c r="I44" s="849">
        <v>738</v>
      </c>
      <c r="J44" s="832">
        <v>2.9878542510121457</v>
      </c>
      <c r="K44" s="832">
        <v>246</v>
      </c>
      <c r="L44" s="849">
        <v>1</v>
      </c>
      <c r="M44" s="849">
        <v>247</v>
      </c>
      <c r="N44" s="832">
        <v>1</v>
      </c>
      <c r="O44" s="832">
        <v>247</v>
      </c>
      <c r="P44" s="849">
        <v>1</v>
      </c>
      <c r="Q44" s="849">
        <v>248</v>
      </c>
      <c r="R44" s="837">
        <v>1.0040485829959513</v>
      </c>
      <c r="S44" s="850">
        <v>248</v>
      </c>
    </row>
    <row r="45" spans="1:19" ht="14.4" customHeight="1" x14ac:dyDescent="0.3">
      <c r="A45" s="831" t="s">
        <v>3470</v>
      </c>
      <c r="B45" s="832" t="s">
        <v>3471</v>
      </c>
      <c r="C45" s="832" t="s">
        <v>593</v>
      </c>
      <c r="D45" s="832" t="s">
        <v>1477</v>
      </c>
      <c r="E45" s="832" t="s">
        <v>3529</v>
      </c>
      <c r="F45" s="832" t="s">
        <v>3599</v>
      </c>
      <c r="G45" s="832" t="s">
        <v>3600</v>
      </c>
      <c r="H45" s="849"/>
      <c r="I45" s="849"/>
      <c r="J45" s="832"/>
      <c r="K45" s="832"/>
      <c r="L45" s="849"/>
      <c r="M45" s="849"/>
      <c r="N45" s="832"/>
      <c r="O45" s="832"/>
      <c r="P45" s="849">
        <v>2</v>
      </c>
      <c r="Q45" s="849">
        <v>308</v>
      </c>
      <c r="R45" s="837"/>
      <c r="S45" s="850">
        <v>154</v>
      </c>
    </row>
    <row r="46" spans="1:19" ht="14.4" customHeight="1" x14ac:dyDescent="0.3">
      <c r="A46" s="831" t="s">
        <v>3470</v>
      </c>
      <c r="B46" s="832" t="s">
        <v>3471</v>
      </c>
      <c r="C46" s="832" t="s">
        <v>593</v>
      </c>
      <c r="D46" s="832" t="s">
        <v>1477</v>
      </c>
      <c r="E46" s="832" t="s">
        <v>3529</v>
      </c>
      <c r="F46" s="832" t="s">
        <v>3599</v>
      </c>
      <c r="G46" s="832" t="s">
        <v>3601</v>
      </c>
      <c r="H46" s="849">
        <v>7</v>
      </c>
      <c r="I46" s="849">
        <v>1071</v>
      </c>
      <c r="J46" s="832">
        <v>0.77777777777777779</v>
      </c>
      <c r="K46" s="832">
        <v>153</v>
      </c>
      <c r="L46" s="849">
        <v>9</v>
      </c>
      <c r="M46" s="849">
        <v>1377</v>
      </c>
      <c r="N46" s="832">
        <v>1</v>
      </c>
      <c r="O46" s="832">
        <v>153</v>
      </c>
      <c r="P46" s="849">
        <v>12</v>
      </c>
      <c r="Q46" s="849">
        <v>1848</v>
      </c>
      <c r="R46" s="837">
        <v>1.3420479302832244</v>
      </c>
      <c r="S46" s="850">
        <v>154</v>
      </c>
    </row>
    <row r="47" spans="1:19" ht="14.4" customHeight="1" x14ac:dyDescent="0.3">
      <c r="A47" s="831" t="s">
        <v>3470</v>
      </c>
      <c r="B47" s="832" t="s">
        <v>3471</v>
      </c>
      <c r="C47" s="832" t="s">
        <v>593</v>
      </c>
      <c r="D47" s="832" t="s">
        <v>1477</v>
      </c>
      <c r="E47" s="832" t="s">
        <v>3529</v>
      </c>
      <c r="F47" s="832" t="s">
        <v>3602</v>
      </c>
      <c r="G47" s="832" t="s">
        <v>3603</v>
      </c>
      <c r="H47" s="849">
        <v>1</v>
      </c>
      <c r="I47" s="849">
        <v>84</v>
      </c>
      <c r="J47" s="832"/>
      <c r="K47" s="832">
        <v>84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3470</v>
      </c>
      <c r="B48" s="832" t="s">
        <v>3471</v>
      </c>
      <c r="C48" s="832" t="s">
        <v>593</v>
      </c>
      <c r="D48" s="832" t="s">
        <v>1477</v>
      </c>
      <c r="E48" s="832" t="s">
        <v>3529</v>
      </c>
      <c r="F48" s="832" t="s">
        <v>3602</v>
      </c>
      <c r="G48" s="832" t="s">
        <v>3604</v>
      </c>
      <c r="H48" s="849"/>
      <c r="I48" s="849"/>
      <c r="J48" s="832"/>
      <c r="K48" s="832"/>
      <c r="L48" s="849">
        <v>3</v>
      </c>
      <c r="M48" s="849">
        <v>252</v>
      </c>
      <c r="N48" s="832">
        <v>1</v>
      </c>
      <c r="O48" s="832">
        <v>84</v>
      </c>
      <c r="P48" s="849"/>
      <c r="Q48" s="849"/>
      <c r="R48" s="837"/>
      <c r="S48" s="850"/>
    </row>
    <row r="49" spans="1:19" ht="14.4" customHeight="1" x14ac:dyDescent="0.3">
      <c r="A49" s="831" t="s">
        <v>3470</v>
      </c>
      <c r="B49" s="832" t="s">
        <v>3471</v>
      </c>
      <c r="C49" s="832" t="s">
        <v>593</v>
      </c>
      <c r="D49" s="832" t="s">
        <v>1477</v>
      </c>
      <c r="E49" s="832" t="s">
        <v>3529</v>
      </c>
      <c r="F49" s="832" t="s">
        <v>3605</v>
      </c>
      <c r="G49" s="832" t="s">
        <v>3606</v>
      </c>
      <c r="H49" s="849">
        <v>2</v>
      </c>
      <c r="I49" s="849">
        <v>276</v>
      </c>
      <c r="J49" s="832"/>
      <c r="K49" s="832">
        <v>138</v>
      </c>
      <c r="L49" s="849"/>
      <c r="M49" s="849"/>
      <c r="N49" s="832"/>
      <c r="O49" s="832"/>
      <c r="P49" s="849">
        <v>2</v>
      </c>
      <c r="Q49" s="849">
        <v>278</v>
      </c>
      <c r="R49" s="837"/>
      <c r="S49" s="850">
        <v>139</v>
      </c>
    </row>
    <row r="50" spans="1:19" ht="14.4" customHeight="1" x14ac:dyDescent="0.3">
      <c r="A50" s="831" t="s">
        <v>3470</v>
      </c>
      <c r="B50" s="832" t="s">
        <v>3471</v>
      </c>
      <c r="C50" s="832" t="s">
        <v>593</v>
      </c>
      <c r="D50" s="832" t="s">
        <v>1477</v>
      </c>
      <c r="E50" s="832" t="s">
        <v>3529</v>
      </c>
      <c r="F50" s="832" t="s">
        <v>3605</v>
      </c>
      <c r="G50" s="832" t="s">
        <v>3607</v>
      </c>
      <c r="H50" s="849">
        <v>8</v>
      </c>
      <c r="I50" s="849">
        <v>1104</v>
      </c>
      <c r="J50" s="832">
        <v>2</v>
      </c>
      <c r="K50" s="832">
        <v>138</v>
      </c>
      <c r="L50" s="849">
        <v>4</v>
      </c>
      <c r="M50" s="849">
        <v>552</v>
      </c>
      <c r="N50" s="832">
        <v>1</v>
      </c>
      <c r="O50" s="832">
        <v>138</v>
      </c>
      <c r="P50" s="849">
        <v>10</v>
      </c>
      <c r="Q50" s="849">
        <v>1390</v>
      </c>
      <c r="R50" s="837">
        <v>2.5181159420289854</v>
      </c>
      <c r="S50" s="850">
        <v>139</v>
      </c>
    </row>
    <row r="51" spans="1:19" ht="14.4" customHeight="1" x14ac:dyDescent="0.3">
      <c r="A51" s="831" t="s">
        <v>3470</v>
      </c>
      <c r="B51" s="832" t="s">
        <v>3471</v>
      </c>
      <c r="C51" s="832" t="s">
        <v>593</v>
      </c>
      <c r="D51" s="832" t="s">
        <v>1477</v>
      </c>
      <c r="E51" s="832" t="s">
        <v>3529</v>
      </c>
      <c r="F51" s="832" t="s">
        <v>3608</v>
      </c>
      <c r="G51" s="832" t="s">
        <v>3610</v>
      </c>
      <c r="H51" s="849">
        <v>2</v>
      </c>
      <c r="I51" s="849">
        <v>834</v>
      </c>
      <c r="J51" s="832">
        <v>0.99760765550239239</v>
      </c>
      <c r="K51" s="832">
        <v>417</v>
      </c>
      <c r="L51" s="849">
        <v>2</v>
      </c>
      <c r="M51" s="849">
        <v>836</v>
      </c>
      <c r="N51" s="832">
        <v>1</v>
      </c>
      <c r="O51" s="832">
        <v>418</v>
      </c>
      <c r="P51" s="849">
        <v>3</v>
      </c>
      <c r="Q51" s="849">
        <v>1257</v>
      </c>
      <c r="R51" s="837">
        <v>1.5035885167464116</v>
      </c>
      <c r="S51" s="850">
        <v>419</v>
      </c>
    </row>
    <row r="52" spans="1:19" ht="14.4" customHeight="1" x14ac:dyDescent="0.3">
      <c r="A52" s="831" t="s">
        <v>3470</v>
      </c>
      <c r="B52" s="832" t="s">
        <v>3471</v>
      </c>
      <c r="C52" s="832" t="s">
        <v>593</v>
      </c>
      <c r="D52" s="832" t="s">
        <v>1477</v>
      </c>
      <c r="E52" s="832" t="s">
        <v>3529</v>
      </c>
      <c r="F52" s="832" t="s">
        <v>3611</v>
      </c>
      <c r="G52" s="832" t="s">
        <v>3612</v>
      </c>
      <c r="H52" s="849">
        <v>1</v>
      </c>
      <c r="I52" s="849">
        <v>96</v>
      </c>
      <c r="J52" s="832"/>
      <c r="K52" s="832">
        <v>96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3470</v>
      </c>
      <c r="B53" s="832" t="s">
        <v>3471</v>
      </c>
      <c r="C53" s="832" t="s">
        <v>593</v>
      </c>
      <c r="D53" s="832" t="s">
        <v>1477</v>
      </c>
      <c r="E53" s="832" t="s">
        <v>3529</v>
      </c>
      <c r="F53" s="832" t="s">
        <v>3614</v>
      </c>
      <c r="G53" s="832" t="s">
        <v>3615</v>
      </c>
      <c r="H53" s="849">
        <v>3</v>
      </c>
      <c r="I53" s="849">
        <v>711</v>
      </c>
      <c r="J53" s="832">
        <v>1</v>
      </c>
      <c r="K53" s="832">
        <v>237</v>
      </c>
      <c r="L53" s="849">
        <v>3</v>
      </c>
      <c r="M53" s="849">
        <v>711</v>
      </c>
      <c r="N53" s="832">
        <v>1</v>
      </c>
      <c r="O53" s="832">
        <v>237</v>
      </c>
      <c r="P53" s="849"/>
      <c r="Q53" s="849"/>
      <c r="R53" s="837"/>
      <c r="S53" s="850"/>
    </row>
    <row r="54" spans="1:19" ht="14.4" customHeight="1" x14ac:dyDescent="0.3">
      <c r="A54" s="831" t="s">
        <v>3470</v>
      </c>
      <c r="B54" s="832" t="s">
        <v>3471</v>
      </c>
      <c r="C54" s="832" t="s">
        <v>593</v>
      </c>
      <c r="D54" s="832" t="s">
        <v>1477</v>
      </c>
      <c r="E54" s="832" t="s">
        <v>3529</v>
      </c>
      <c r="F54" s="832" t="s">
        <v>3617</v>
      </c>
      <c r="G54" s="832" t="s">
        <v>3618</v>
      </c>
      <c r="H54" s="849">
        <v>1</v>
      </c>
      <c r="I54" s="849">
        <v>499</v>
      </c>
      <c r="J54" s="832">
        <v>0.33333333333333331</v>
      </c>
      <c r="K54" s="832">
        <v>499</v>
      </c>
      <c r="L54" s="849">
        <v>3</v>
      </c>
      <c r="M54" s="849">
        <v>1497</v>
      </c>
      <c r="N54" s="832">
        <v>1</v>
      </c>
      <c r="O54" s="832">
        <v>499</v>
      </c>
      <c r="P54" s="849">
        <v>1</v>
      </c>
      <c r="Q54" s="849">
        <v>500</v>
      </c>
      <c r="R54" s="837">
        <v>0.33400133600534404</v>
      </c>
      <c r="S54" s="850">
        <v>500</v>
      </c>
    </row>
    <row r="55" spans="1:19" ht="14.4" customHeight="1" x14ac:dyDescent="0.3">
      <c r="A55" s="831" t="s">
        <v>3470</v>
      </c>
      <c r="B55" s="832" t="s">
        <v>3471</v>
      </c>
      <c r="C55" s="832" t="s">
        <v>593</v>
      </c>
      <c r="D55" s="832" t="s">
        <v>1477</v>
      </c>
      <c r="E55" s="832" t="s">
        <v>3529</v>
      </c>
      <c r="F55" s="832" t="s">
        <v>3621</v>
      </c>
      <c r="G55" s="832" t="s">
        <v>3622</v>
      </c>
      <c r="H55" s="849"/>
      <c r="I55" s="849"/>
      <c r="J55" s="832"/>
      <c r="K55" s="832"/>
      <c r="L55" s="849">
        <v>1</v>
      </c>
      <c r="M55" s="849">
        <v>163</v>
      </c>
      <c r="N55" s="832">
        <v>1</v>
      </c>
      <c r="O55" s="832">
        <v>163</v>
      </c>
      <c r="P55" s="849">
        <v>2</v>
      </c>
      <c r="Q55" s="849">
        <v>328</v>
      </c>
      <c r="R55" s="837">
        <v>2.0122699386503067</v>
      </c>
      <c r="S55" s="850">
        <v>164</v>
      </c>
    </row>
    <row r="56" spans="1:19" ht="14.4" customHeight="1" x14ac:dyDescent="0.3">
      <c r="A56" s="831" t="s">
        <v>3470</v>
      </c>
      <c r="B56" s="832" t="s">
        <v>3471</v>
      </c>
      <c r="C56" s="832" t="s">
        <v>593</v>
      </c>
      <c r="D56" s="832" t="s">
        <v>1477</v>
      </c>
      <c r="E56" s="832" t="s">
        <v>3529</v>
      </c>
      <c r="F56" s="832" t="s">
        <v>3624</v>
      </c>
      <c r="G56" s="832" t="s">
        <v>3625</v>
      </c>
      <c r="H56" s="849">
        <v>1</v>
      </c>
      <c r="I56" s="849">
        <v>305</v>
      </c>
      <c r="J56" s="832"/>
      <c r="K56" s="832">
        <v>305</v>
      </c>
      <c r="L56" s="849"/>
      <c r="M56" s="849"/>
      <c r="N56" s="832"/>
      <c r="O56" s="832"/>
      <c r="P56" s="849">
        <v>2</v>
      </c>
      <c r="Q56" s="849">
        <v>614</v>
      </c>
      <c r="R56" s="837"/>
      <c r="S56" s="850">
        <v>307</v>
      </c>
    </row>
    <row r="57" spans="1:19" ht="14.4" customHeight="1" x14ac:dyDescent="0.3">
      <c r="A57" s="831" t="s">
        <v>3470</v>
      </c>
      <c r="B57" s="832" t="s">
        <v>3471</v>
      </c>
      <c r="C57" s="832" t="s">
        <v>593</v>
      </c>
      <c r="D57" s="832" t="s">
        <v>1477</v>
      </c>
      <c r="E57" s="832" t="s">
        <v>3529</v>
      </c>
      <c r="F57" s="832" t="s">
        <v>3630</v>
      </c>
      <c r="G57" s="832" t="s">
        <v>3631</v>
      </c>
      <c r="H57" s="849"/>
      <c r="I57" s="849"/>
      <c r="J57" s="832"/>
      <c r="K57" s="832"/>
      <c r="L57" s="849">
        <v>4</v>
      </c>
      <c r="M57" s="849">
        <v>172</v>
      </c>
      <c r="N57" s="832">
        <v>1</v>
      </c>
      <c r="O57" s="832">
        <v>43</v>
      </c>
      <c r="P57" s="849"/>
      <c r="Q57" s="849"/>
      <c r="R57" s="837"/>
      <c r="S57" s="850"/>
    </row>
    <row r="58" spans="1:19" ht="14.4" customHeight="1" x14ac:dyDescent="0.3">
      <c r="A58" s="831" t="s">
        <v>3470</v>
      </c>
      <c r="B58" s="832" t="s">
        <v>3471</v>
      </c>
      <c r="C58" s="832" t="s">
        <v>593</v>
      </c>
      <c r="D58" s="832" t="s">
        <v>1477</v>
      </c>
      <c r="E58" s="832" t="s">
        <v>3529</v>
      </c>
      <c r="F58" s="832" t="s">
        <v>3633</v>
      </c>
      <c r="G58" s="832" t="s">
        <v>3634</v>
      </c>
      <c r="H58" s="849">
        <v>2</v>
      </c>
      <c r="I58" s="849">
        <v>116</v>
      </c>
      <c r="J58" s="832">
        <v>0.66666666666666663</v>
      </c>
      <c r="K58" s="832">
        <v>58</v>
      </c>
      <c r="L58" s="849">
        <v>3</v>
      </c>
      <c r="M58" s="849">
        <v>174</v>
      </c>
      <c r="N58" s="832">
        <v>1</v>
      </c>
      <c r="O58" s="832">
        <v>58</v>
      </c>
      <c r="P58" s="849">
        <v>3</v>
      </c>
      <c r="Q58" s="849">
        <v>177</v>
      </c>
      <c r="R58" s="837">
        <v>1.0172413793103448</v>
      </c>
      <c r="S58" s="850">
        <v>59</v>
      </c>
    </row>
    <row r="59" spans="1:19" ht="14.4" customHeight="1" x14ac:dyDescent="0.3">
      <c r="A59" s="831" t="s">
        <v>3470</v>
      </c>
      <c r="B59" s="832" t="s">
        <v>3471</v>
      </c>
      <c r="C59" s="832" t="s">
        <v>593</v>
      </c>
      <c r="D59" s="832" t="s">
        <v>1477</v>
      </c>
      <c r="E59" s="832" t="s">
        <v>3529</v>
      </c>
      <c r="F59" s="832" t="s">
        <v>3633</v>
      </c>
      <c r="G59" s="832" t="s">
        <v>3635</v>
      </c>
      <c r="H59" s="849">
        <v>18</v>
      </c>
      <c r="I59" s="849">
        <v>1044</v>
      </c>
      <c r="J59" s="832">
        <v>0.9</v>
      </c>
      <c r="K59" s="832">
        <v>58</v>
      </c>
      <c r="L59" s="849">
        <v>20</v>
      </c>
      <c r="M59" s="849">
        <v>1160</v>
      </c>
      <c r="N59" s="832">
        <v>1</v>
      </c>
      <c r="O59" s="832">
        <v>58</v>
      </c>
      <c r="P59" s="849">
        <v>34</v>
      </c>
      <c r="Q59" s="849">
        <v>2006</v>
      </c>
      <c r="R59" s="837">
        <v>1.7293103448275862</v>
      </c>
      <c r="S59" s="850">
        <v>59</v>
      </c>
    </row>
    <row r="60" spans="1:19" ht="14.4" customHeight="1" x14ac:dyDescent="0.3">
      <c r="A60" s="831" t="s">
        <v>3470</v>
      </c>
      <c r="B60" s="832" t="s">
        <v>3471</v>
      </c>
      <c r="C60" s="832" t="s">
        <v>593</v>
      </c>
      <c r="D60" s="832" t="s">
        <v>1477</v>
      </c>
      <c r="E60" s="832" t="s">
        <v>3529</v>
      </c>
      <c r="F60" s="832" t="s">
        <v>3642</v>
      </c>
      <c r="G60" s="832" t="s">
        <v>3643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156</v>
      </c>
      <c r="R60" s="837"/>
      <c r="S60" s="850">
        <v>156</v>
      </c>
    </row>
    <row r="61" spans="1:19" ht="14.4" customHeight="1" x14ac:dyDescent="0.3">
      <c r="A61" s="831" t="s">
        <v>3470</v>
      </c>
      <c r="B61" s="832" t="s">
        <v>3471</v>
      </c>
      <c r="C61" s="832" t="s">
        <v>593</v>
      </c>
      <c r="D61" s="832" t="s">
        <v>1477</v>
      </c>
      <c r="E61" s="832" t="s">
        <v>3529</v>
      </c>
      <c r="F61" s="832" t="s">
        <v>3649</v>
      </c>
      <c r="G61" s="832" t="s">
        <v>3650</v>
      </c>
      <c r="H61" s="849">
        <v>23</v>
      </c>
      <c r="I61" s="849">
        <v>766.6</v>
      </c>
      <c r="J61" s="832">
        <v>0.34327729963549752</v>
      </c>
      <c r="K61" s="832">
        <v>33.330434782608698</v>
      </c>
      <c r="L61" s="849">
        <v>67</v>
      </c>
      <c r="M61" s="849">
        <v>2233.1799999999989</v>
      </c>
      <c r="N61" s="832">
        <v>1</v>
      </c>
      <c r="O61" s="832">
        <v>33.331044776119384</v>
      </c>
      <c r="P61" s="849">
        <v>65</v>
      </c>
      <c r="Q61" s="849">
        <v>2166.449999999998</v>
      </c>
      <c r="R61" s="837">
        <v>0.97011884398033255</v>
      </c>
      <c r="S61" s="850">
        <v>33.32999999999997</v>
      </c>
    </row>
    <row r="62" spans="1:19" ht="14.4" customHeight="1" x14ac:dyDescent="0.3">
      <c r="A62" s="831" t="s">
        <v>3470</v>
      </c>
      <c r="B62" s="832" t="s">
        <v>3471</v>
      </c>
      <c r="C62" s="832" t="s">
        <v>593</v>
      </c>
      <c r="D62" s="832" t="s">
        <v>1477</v>
      </c>
      <c r="E62" s="832" t="s">
        <v>3529</v>
      </c>
      <c r="F62" s="832" t="s">
        <v>3649</v>
      </c>
      <c r="G62" s="832" t="s">
        <v>3651</v>
      </c>
      <c r="H62" s="849">
        <v>678</v>
      </c>
      <c r="I62" s="849">
        <v>22599.800000000039</v>
      </c>
      <c r="J62" s="832">
        <v>0.83703582989503722</v>
      </c>
      <c r="K62" s="832">
        <v>33.333038348082653</v>
      </c>
      <c r="L62" s="849">
        <v>810</v>
      </c>
      <c r="M62" s="849">
        <v>26999.800000000017</v>
      </c>
      <c r="N62" s="832">
        <v>1</v>
      </c>
      <c r="O62" s="832">
        <v>33.333086419753108</v>
      </c>
      <c r="P62" s="849">
        <v>893</v>
      </c>
      <c r="Q62" s="849">
        <v>29766.390000000079</v>
      </c>
      <c r="R62" s="837">
        <v>1.102467055311523</v>
      </c>
      <c r="S62" s="850">
        <v>33.333023516237489</v>
      </c>
    </row>
    <row r="63" spans="1:19" ht="14.4" customHeight="1" x14ac:dyDescent="0.3">
      <c r="A63" s="831" t="s">
        <v>3470</v>
      </c>
      <c r="B63" s="832" t="s">
        <v>3471</v>
      </c>
      <c r="C63" s="832" t="s">
        <v>593</v>
      </c>
      <c r="D63" s="832" t="s">
        <v>1477</v>
      </c>
      <c r="E63" s="832" t="s">
        <v>3529</v>
      </c>
      <c r="F63" s="832" t="s">
        <v>3652</v>
      </c>
      <c r="G63" s="832" t="s">
        <v>3653</v>
      </c>
      <c r="H63" s="849">
        <v>6</v>
      </c>
      <c r="I63" s="849">
        <v>696</v>
      </c>
      <c r="J63" s="832">
        <v>0.2608695652173913</v>
      </c>
      <c r="K63" s="832">
        <v>116</v>
      </c>
      <c r="L63" s="849">
        <v>23</v>
      </c>
      <c r="M63" s="849">
        <v>2668</v>
      </c>
      <c r="N63" s="832">
        <v>1</v>
      </c>
      <c r="O63" s="832">
        <v>116</v>
      </c>
      <c r="P63" s="849">
        <v>11</v>
      </c>
      <c r="Q63" s="849">
        <v>1276</v>
      </c>
      <c r="R63" s="837">
        <v>0.47826086956521741</v>
      </c>
      <c r="S63" s="850">
        <v>116</v>
      </c>
    </row>
    <row r="64" spans="1:19" ht="14.4" customHeight="1" x14ac:dyDescent="0.3">
      <c r="A64" s="831" t="s">
        <v>3470</v>
      </c>
      <c r="B64" s="832" t="s">
        <v>3471</v>
      </c>
      <c r="C64" s="832" t="s">
        <v>593</v>
      </c>
      <c r="D64" s="832" t="s">
        <v>1477</v>
      </c>
      <c r="E64" s="832" t="s">
        <v>3529</v>
      </c>
      <c r="F64" s="832" t="s">
        <v>3652</v>
      </c>
      <c r="G64" s="832" t="s">
        <v>3654</v>
      </c>
      <c r="H64" s="849">
        <v>126</v>
      </c>
      <c r="I64" s="849">
        <v>14616</v>
      </c>
      <c r="J64" s="832">
        <v>1.1150442477876106</v>
      </c>
      <c r="K64" s="832">
        <v>116</v>
      </c>
      <c r="L64" s="849">
        <v>113</v>
      </c>
      <c r="M64" s="849">
        <v>13108</v>
      </c>
      <c r="N64" s="832">
        <v>1</v>
      </c>
      <c r="O64" s="832">
        <v>116</v>
      </c>
      <c r="P64" s="849">
        <v>194</v>
      </c>
      <c r="Q64" s="849">
        <v>22504</v>
      </c>
      <c r="R64" s="837">
        <v>1.7168141592920354</v>
      </c>
      <c r="S64" s="850">
        <v>116</v>
      </c>
    </row>
    <row r="65" spans="1:19" ht="14.4" customHeight="1" x14ac:dyDescent="0.3">
      <c r="A65" s="831" t="s">
        <v>3470</v>
      </c>
      <c r="B65" s="832" t="s">
        <v>3471</v>
      </c>
      <c r="C65" s="832" t="s">
        <v>593</v>
      </c>
      <c r="D65" s="832" t="s">
        <v>1477</v>
      </c>
      <c r="E65" s="832" t="s">
        <v>3529</v>
      </c>
      <c r="F65" s="832" t="s">
        <v>3655</v>
      </c>
      <c r="G65" s="832" t="s">
        <v>3656</v>
      </c>
      <c r="H65" s="849">
        <v>2</v>
      </c>
      <c r="I65" s="849">
        <v>74</v>
      </c>
      <c r="J65" s="832">
        <v>0.5</v>
      </c>
      <c r="K65" s="832">
        <v>37</v>
      </c>
      <c r="L65" s="849">
        <v>4</v>
      </c>
      <c r="M65" s="849">
        <v>148</v>
      </c>
      <c r="N65" s="832">
        <v>1</v>
      </c>
      <c r="O65" s="832">
        <v>37</v>
      </c>
      <c r="P65" s="849">
        <v>7</v>
      </c>
      <c r="Q65" s="849">
        <v>259</v>
      </c>
      <c r="R65" s="837">
        <v>1.75</v>
      </c>
      <c r="S65" s="850">
        <v>37</v>
      </c>
    </row>
    <row r="66" spans="1:19" ht="14.4" customHeight="1" x14ac:dyDescent="0.3">
      <c r="A66" s="831" t="s">
        <v>3470</v>
      </c>
      <c r="B66" s="832" t="s">
        <v>3471</v>
      </c>
      <c r="C66" s="832" t="s">
        <v>593</v>
      </c>
      <c r="D66" s="832" t="s">
        <v>1477</v>
      </c>
      <c r="E66" s="832" t="s">
        <v>3529</v>
      </c>
      <c r="F66" s="832" t="s">
        <v>3659</v>
      </c>
      <c r="G66" s="832" t="s">
        <v>3660</v>
      </c>
      <c r="H66" s="849">
        <v>7</v>
      </c>
      <c r="I66" s="849">
        <v>602</v>
      </c>
      <c r="J66" s="832">
        <v>7</v>
      </c>
      <c r="K66" s="832">
        <v>86</v>
      </c>
      <c r="L66" s="849">
        <v>1</v>
      </c>
      <c r="M66" s="849">
        <v>86</v>
      </c>
      <c r="N66" s="832">
        <v>1</v>
      </c>
      <c r="O66" s="832">
        <v>86</v>
      </c>
      <c r="P66" s="849">
        <v>3</v>
      </c>
      <c r="Q66" s="849">
        <v>258</v>
      </c>
      <c r="R66" s="837">
        <v>3</v>
      </c>
      <c r="S66" s="850">
        <v>86</v>
      </c>
    </row>
    <row r="67" spans="1:19" ht="14.4" customHeight="1" x14ac:dyDescent="0.3">
      <c r="A67" s="831" t="s">
        <v>3470</v>
      </c>
      <c r="B67" s="832" t="s">
        <v>3471</v>
      </c>
      <c r="C67" s="832" t="s">
        <v>593</v>
      </c>
      <c r="D67" s="832" t="s">
        <v>1477</v>
      </c>
      <c r="E67" s="832" t="s">
        <v>3529</v>
      </c>
      <c r="F67" s="832" t="s">
        <v>3659</v>
      </c>
      <c r="G67" s="832" t="s">
        <v>3661</v>
      </c>
      <c r="H67" s="849"/>
      <c r="I67" s="849"/>
      <c r="J67" s="832"/>
      <c r="K67" s="832"/>
      <c r="L67" s="849">
        <v>1</v>
      </c>
      <c r="M67" s="849">
        <v>86</v>
      </c>
      <c r="N67" s="832">
        <v>1</v>
      </c>
      <c r="O67" s="832">
        <v>86</v>
      </c>
      <c r="P67" s="849"/>
      <c r="Q67" s="849"/>
      <c r="R67" s="837"/>
      <c r="S67" s="850"/>
    </row>
    <row r="68" spans="1:19" ht="14.4" customHeight="1" x14ac:dyDescent="0.3">
      <c r="A68" s="831" t="s">
        <v>3470</v>
      </c>
      <c r="B68" s="832" t="s">
        <v>3471</v>
      </c>
      <c r="C68" s="832" t="s">
        <v>593</v>
      </c>
      <c r="D68" s="832" t="s">
        <v>1477</v>
      </c>
      <c r="E68" s="832" t="s">
        <v>3529</v>
      </c>
      <c r="F68" s="832" t="s">
        <v>3662</v>
      </c>
      <c r="G68" s="832" t="s">
        <v>3663</v>
      </c>
      <c r="H68" s="849">
        <v>1</v>
      </c>
      <c r="I68" s="849">
        <v>32</v>
      </c>
      <c r="J68" s="832">
        <v>0.33333333333333331</v>
      </c>
      <c r="K68" s="832">
        <v>32</v>
      </c>
      <c r="L68" s="849">
        <v>3</v>
      </c>
      <c r="M68" s="849">
        <v>96</v>
      </c>
      <c r="N68" s="832">
        <v>1</v>
      </c>
      <c r="O68" s="832">
        <v>32</v>
      </c>
      <c r="P68" s="849">
        <v>2</v>
      </c>
      <c r="Q68" s="849">
        <v>64</v>
      </c>
      <c r="R68" s="837">
        <v>0.66666666666666663</v>
      </c>
      <c r="S68" s="850">
        <v>32</v>
      </c>
    </row>
    <row r="69" spans="1:19" ht="14.4" customHeight="1" x14ac:dyDescent="0.3">
      <c r="A69" s="831" t="s">
        <v>3470</v>
      </c>
      <c r="B69" s="832" t="s">
        <v>3471</v>
      </c>
      <c r="C69" s="832" t="s">
        <v>593</v>
      </c>
      <c r="D69" s="832" t="s">
        <v>1477</v>
      </c>
      <c r="E69" s="832" t="s">
        <v>3529</v>
      </c>
      <c r="F69" s="832" t="s">
        <v>3662</v>
      </c>
      <c r="G69" s="832" t="s">
        <v>3664</v>
      </c>
      <c r="H69" s="849">
        <v>14</v>
      </c>
      <c r="I69" s="849">
        <v>448</v>
      </c>
      <c r="J69" s="832">
        <v>0.875</v>
      </c>
      <c r="K69" s="832">
        <v>32</v>
      </c>
      <c r="L69" s="849">
        <v>16</v>
      </c>
      <c r="M69" s="849">
        <v>512</v>
      </c>
      <c r="N69" s="832">
        <v>1</v>
      </c>
      <c r="O69" s="832">
        <v>32</v>
      </c>
      <c r="P69" s="849">
        <v>23</v>
      </c>
      <c r="Q69" s="849">
        <v>736</v>
      </c>
      <c r="R69" s="837">
        <v>1.4375</v>
      </c>
      <c r="S69" s="850">
        <v>32</v>
      </c>
    </row>
    <row r="70" spans="1:19" ht="14.4" customHeight="1" x14ac:dyDescent="0.3">
      <c r="A70" s="831" t="s">
        <v>3470</v>
      </c>
      <c r="B70" s="832" t="s">
        <v>3471</v>
      </c>
      <c r="C70" s="832" t="s">
        <v>593</v>
      </c>
      <c r="D70" s="832" t="s">
        <v>1477</v>
      </c>
      <c r="E70" s="832" t="s">
        <v>3529</v>
      </c>
      <c r="F70" s="832" t="s">
        <v>3665</v>
      </c>
      <c r="G70" s="832" t="s">
        <v>3666</v>
      </c>
      <c r="H70" s="849">
        <v>19</v>
      </c>
      <c r="I70" s="849">
        <v>0</v>
      </c>
      <c r="J70" s="832"/>
      <c r="K70" s="832">
        <v>0</v>
      </c>
      <c r="L70" s="849">
        <v>11</v>
      </c>
      <c r="M70" s="849">
        <v>0</v>
      </c>
      <c r="N70" s="832"/>
      <c r="O70" s="832">
        <v>0</v>
      </c>
      <c r="P70" s="849">
        <v>146</v>
      </c>
      <c r="Q70" s="849">
        <v>0</v>
      </c>
      <c r="R70" s="837"/>
      <c r="S70" s="850">
        <v>0</v>
      </c>
    </row>
    <row r="71" spans="1:19" ht="14.4" customHeight="1" x14ac:dyDescent="0.3">
      <c r="A71" s="831" t="s">
        <v>3470</v>
      </c>
      <c r="B71" s="832" t="s">
        <v>3471</v>
      </c>
      <c r="C71" s="832" t="s">
        <v>593</v>
      </c>
      <c r="D71" s="832" t="s">
        <v>1477</v>
      </c>
      <c r="E71" s="832" t="s">
        <v>3529</v>
      </c>
      <c r="F71" s="832" t="s">
        <v>3667</v>
      </c>
      <c r="G71" s="832" t="s">
        <v>3668</v>
      </c>
      <c r="H71" s="849">
        <v>10</v>
      </c>
      <c r="I71" s="849">
        <v>1310</v>
      </c>
      <c r="J71" s="832">
        <v>0.43148880105401843</v>
      </c>
      <c r="K71" s="832">
        <v>131</v>
      </c>
      <c r="L71" s="849">
        <v>23</v>
      </c>
      <c r="M71" s="849">
        <v>3036</v>
      </c>
      <c r="N71" s="832">
        <v>1</v>
      </c>
      <c r="O71" s="832">
        <v>132</v>
      </c>
      <c r="P71" s="849">
        <v>37</v>
      </c>
      <c r="Q71" s="849">
        <v>4884</v>
      </c>
      <c r="R71" s="837">
        <v>1.6086956521739131</v>
      </c>
      <c r="S71" s="850">
        <v>132</v>
      </c>
    </row>
    <row r="72" spans="1:19" ht="14.4" customHeight="1" x14ac:dyDescent="0.3">
      <c r="A72" s="831" t="s">
        <v>3470</v>
      </c>
      <c r="B72" s="832" t="s">
        <v>3471</v>
      </c>
      <c r="C72" s="832" t="s">
        <v>593</v>
      </c>
      <c r="D72" s="832" t="s">
        <v>1477</v>
      </c>
      <c r="E72" s="832" t="s">
        <v>3529</v>
      </c>
      <c r="F72" s="832" t="s">
        <v>3669</v>
      </c>
      <c r="G72" s="832" t="s">
        <v>3670</v>
      </c>
      <c r="H72" s="849"/>
      <c r="I72" s="849"/>
      <c r="J72" s="832"/>
      <c r="K72" s="832"/>
      <c r="L72" s="849">
        <v>2</v>
      </c>
      <c r="M72" s="849">
        <v>244</v>
      </c>
      <c r="N72" s="832">
        <v>1</v>
      </c>
      <c r="O72" s="832">
        <v>122</v>
      </c>
      <c r="P72" s="849">
        <v>1</v>
      </c>
      <c r="Q72" s="849">
        <v>123</v>
      </c>
      <c r="R72" s="837">
        <v>0.50409836065573765</v>
      </c>
      <c r="S72" s="850">
        <v>123</v>
      </c>
    </row>
    <row r="73" spans="1:19" ht="14.4" customHeight="1" x14ac:dyDescent="0.3">
      <c r="A73" s="831" t="s">
        <v>3470</v>
      </c>
      <c r="B73" s="832" t="s">
        <v>3471</v>
      </c>
      <c r="C73" s="832" t="s">
        <v>593</v>
      </c>
      <c r="D73" s="832" t="s">
        <v>1477</v>
      </c>
      <c r="E73" s="832" t="s">
        <v>3529</v>
      </c>
      <c r="F73" s="832" t="s">
        <v>3671</v>
      </c>
      <c r="G73" s="832" t="s">
        <v>3672</v>
      </c>
      <c r="H73" s="849"/>
      <c r="I73" s="849"/>
      <c r="J73" s="832"/>
      <c r="K73" s="832"/>
      <c r="L73" s="849">
        <v>1</v>
      </c>
      <c r="M73" s="849">
        <v>146</v>
      </c>
      <c r="N73" s="832">
        <v>1</v>
      </c>
      <c r="O73" s="832">
        <v>146</v>
      </c>
      <c r="P73" s="849">
        <v>1</v>
      </c>
      <c r="Q73" s="849">
        <v>147</v>
      </c>
      <c r="R73" s="837">
        <v>1.0068493150684932</v>
      </c>
      <c r="S73" s="850">
        <v>147</v>
      </c>
    </row>
    <row r="74" spans="1:19" ht="14.4" customHeight="1" x14ac:dyDescent="0.3">
      <c r="A74" s="831" t="s">
        <v>3470</v>
      </c>
      <c r="B74" s="832" t="s">
        <v>3471</v>
      </c>
      <c r="C74" s="832" t="s">
        <v>593</v>
      </c>
      <c r="D74" s="832" t="s">
        <v>1477</v>
      </c>
      <c r="E74" s="832" t="s">
        <v>3529</v>
      </c>
      <c r="F74" s="832" t="s">
        <v>3674</v>
      </c>
      <c r="G74" s="832" t="s">
        <v>3675</v>
      </c>
      <c r="H74" s="849"/>
      <c r="I74" s="849"/>
      <c r="J74" s="832"/>
      <c r="K74" s="832"/>
      <c r="L74" s="849"/>
      <c r="M74" s="849"/>
      <c r="N74" s="832"/>
      <c r="O74" s="832"/>
      <c r="P74" s="849">
        <v>152</v>
      </c>
      <c r="Q74" s="849">
        <v>30400</v>
      </c>
      <c r="R74" s="837"/>
      <c r="S74" s="850">
        <v>200</v>
      </c>
    </row>
    <row r="75" spans="1:19" ht="14.4" customHeight="1" x14ac:dyDescent="0.3">
      <c r="A75" s="831" t="s">
        <v>3470</v>
      </c>
      <c r="B75" s="832" t="s">
        <v>3471</v>
      </c>
      <c r="C75" s="832" t="s">
        <v>593</v>
      </c>
      <c r="D75" s="832" t="s">
        <v>1477</v>
      </c>
      <c r="E75" s="832" t="s">
        <v>3529</v>
      </c>
      <c r="F75" s="832" t="s">
        <v>3677</v>
      </c>
      <c r="G75" s="832" t="s">
        <v>3678</v>
      </c>
      <c r="H75" s="849">
        <v>8</v>
      </c>
      <c r="I75" s="849">
        <v>904</v>
      </c>
      <c r="J75" s="832">
        <v>1.6</v>
      </c>
      <c r="K75" s="832">
        <v>113</v>
      </c>
      <c r="L75" s="849">
        <v>5</v>
      </c>
      <c r="M75" s="849">
        <v>565</v>
      </c>
      <c r="N75" s="832">
        <v>1</v>
      </c>
      <c r="O75" s="832">
        <v>113</v>
      </c>
      <c r="P75" s="849">
        <v>3</v>
      </c>
      <c r="Q75" s="849">
        <v>342</v>
      </c>
      <c r="R75" s="837">
        <v>0.6053097345132743</v>
      </c>
      <c r="S75" s="850">
        <v>114</v>
      </c>
    </row>
    <row r="76" spans="1:19" ht="14.4" customHeight="1" x14ac:dyDescent="0.3">
      <c r="A76" s="831" t="s">
        <v>3470</v>
      </c>
      <c r="B76" s="832" t="s">
        <v>3471</v>
      </c>
      <c r="C76" s="832" t="s">
        <v>593</v>
      </c>
      <c r="D76" s="832" t="s">
        <v>1477</v>
      </c>
      <c r="E76" s="832" t="s">
        <v>3529</v>
      </c>
      <c r="F76" s="832" t="s">
        <v>3677</v>
      </c>
      <c r="G76" s="832" t="s">
        <v>3679</v>
      </c>
      <c r="H76" s="849">
        <v>1</v>
      </c>
      <c r="I76" s="849">
        <v>113</v>
      </c>
      <c r="J76" s="832">
        <v>1</v>
      </c>
      <c r="K76" s="832">
        <v>113</v>
      </c>
      <c r="L76" s="849">
        <v>1</v>
      </c>
      <c r="M76" s="849">
        <v>113</v>
      </c>
      <c r="N76" s="832">
        <v>1</v>
      </c>
      <c r="O76" s="832">
        <v>113</v>
      </c>
      <c r="P76" s="849"/>
      <c r="Q76" s="849"/>
      <c r="R76" s="837"/>
      <c r="S76" s="850"/>
    </row>
    <row r="77" spans="1:19" ht="14.4" customHeight="1" x14ac:dyDescent="0.3">
      <c r="A77" s="831" t="s">
        <v>3470</v>
      </c>
      <c r="B77" s="832" t="s">
        <v>3471</v>
      </c>
      <c r="C77" s="832" t="s">
        <v>593</v>
      </c>
      <c r="D77" s="832" t="s">
        <v>1477</v>
      </c>
      <c r="E77" s="832" t="s">
        <v>3529</v>
      </c>
      <c r="F77" s="832" t="s">
        <v>3683</v>
      </c>
      <c r="G77" s="832" t="s">
        <v>3684</v>
      </c>
      <c r="H77" s="849"/>
      <c r="I77" s="849"/>
      <c r="J77" s="832"/>
      <c r="K77" s="832"/>
      <c r="L77" s="849"/>
      <c r="M77" s="849"/>
      <c r="N77" s="832"/>
      <c r="O77" s="832"/>
      <c r="P77" s="849">
        <v>3</v>
      </c>
      <c r="Q77" s="849">
        <v>669</v>
      </c>
      <c r="R77" s="837"/>
      <c r="S77" s="850">
        <v>223</v>
      </c>
    </row>
    <row r="78" spans="1:19" ht="14.4" customHeight="1" x14ac:dyDescent="0.3">
      <c r="A78" s="831" t="s">
        <v>3470</v>
      </c>
      <c r="B78" s="832" t="s">
        <v>3471</v>
      </c>
      <c r="C78" s="832" t="s">
        <v>593</v>
      </c>
      <c r="D78" s="832" t="s">
        <v>1477</v>
      </c>
      <c r="E78" s="832" t="s">
        <v>3529</v>
      </c>
      <c r="F78" s="832" t="s">
        <v>3683</v>
      </c>
      <c r="G78" s="832" t="s">
        <v>3685</v>
      </c>
      <c r="H78" s="849">
        <v>1</v>
      </c>
      <c r="I78" s="849">
        <v>222</v>
      </c>
      <c r="J78" s="832"/>
      <c r="K78" s="832">
        <v>222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3470</v>
      </c>
      <c r="B79" s="832" t="s">
        <v>3471</v>
      </c>
      <c r="C79" s="832" t="s">
        <v>593</v>
      </c>
      <c r="D79" s="832" t="s">
        <v>1477</v>
      </c>
      <c r="E79" s="832" t="s">
        <v>3529</v>
      </c>
      <c r="F79" s="832" t="s">
        <v>3686</v>
      </c>
      <c r="G79" s="832" t="s">
        <v>3687</v>
      </c>
      <c r="H79" s="849"/>
      <c r="I79" s="849"/>
      <c r="J79" s="832"/>
      <c r="K79" s="832"/>
      <c r="L79" s="849">
        <v>16</v>
      </c>
      <c r="M79" s="849">
        <v>944</v>
      </c>
      <c r="N79" s="832">
        <v>1</v>
      </c>
      <c r="O79" s="832">
        <v>59</v>
      </c>
      <c r="P79" s="849">
        <v>4</v>
      </c>
      <c r="Q79" s="849">
        <v>236</v>
      </c>
      <c r="R79" s="837">
        <v>0.25</v>
      </c>
      <c r="S79" s="850">
        <v>59</v>
      </c>
    </row>
    <row r="80" spans="1:19" ht="14.4" customHeight="1" x14ac:dyDescent="0.3">
      <c r="A80" s="831" t="s">
        <v>3470</v>
      </c>
      <c r="B80" s="832" t="s">
        <v>3471</v>
      </c>
      <c r="C80" s="832" t="s">
        <v>593</v>
      </c>
      <c r="D80" s="832" t="s">
        <v>1477</v>
      </c>
      <c r="E80" s="832" t="s">
        <v>3529</v>
      </c>
      <c r="F80" s="832" t="s">
        <v>3691</v>
      </c>
      <c r="G80" s="832" t="s">
        <v>3692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124</v>
      </c>
      <c r="R80" s="837"/>
      <c r="S80" s="850">
        <v>124</v>
      </c>
    </row>
    <row r="81" spans="1:19" ht="14.4" customHeight="1" x14ac:dyDescent="0.3">
      <c r="A81" s="831" t="s">
        <v>3470</v>
      </c>
      <c r="B81" s="832" t="s">
        <v>3471</v>
      </c>
      <c r="C81" s="832" t="s">
        <v>593</v>
      </c>
      <c r="D81" s="832" t="s">
        <v>1477</v>
      </c>
      <c r="E81" s="832" t="s">
        <v>3529</v>
      </c>
      <c r="F81" s="832" t="s">
        <v>3691</v>
      </c>
      <c r="G81" s="832" t="s">
        <v>3693</v>
      </c>
      <c r="H81" s="849">
        <v>1</v>
      </c>
      <c r="I81" s="849">
        <v>123</v>
      </c>
      <c r="J81" s="832">
        <v>1</v>
      </c>
      <c r="K81" s="832">
        <v>123</v>
      </c>
      <c r="L81" s="849">
        <v>1</v>
      </c>
      <c r="M81" s="849">
        <v>123</v>
      </c>
      <c r="N81" s="832">
        <v>1</v>
      </c>
      <c r="O81" s="832">
        <v>123</v>
      </c>
      <c r="P81" s="849">
        <v>0</v>
      </c>
      <c r="Q81" s="849">
        <v>0</v>
      </c>
      <c r="R81" s="837">
        <v>0</v>
      </c>
      <c r="S81" s="850"/>
    </row>
    <row r="82" spans="1:19" ht="14.4" customHeight="1" x14ac:dyDescent="0.3">
      <c r="A82" s="831" t="s">
        <v>3470</v>
      </c>
      <c r="B82" s="832" t="s">
        <v>3471</v>
      </c>
      <c r="C82" s="832" t="s">
        <v>593</v>
      </c>
      <c r="D82" s="832" t="s">
        <v>1477</v>
      </c>
      <c r="E82" s="832" t="s">
        <v>3529</v>
      </c>
      <c r="F82" s="832" t="s">
        <v>3696</v>
      </c>
      <c r="G82" s="832" t="s">
        <v>3697</v>
      </c>
      <c r="H82" s="849">
        <v>1</v>
      </c>
      <c r="I82" s="849">
        <v>59</v>
      </c>
      <c r="J82" s="832"/>
      <c r="K82" s="832">
        <v>59</v>
      </c>
      <c r="L82" s="849"/>
      <c r="M82" s="849"/>
      <c r="N82" s="832"/>
      <c r="O82" s="832"/>
      <c r="P82" s="849">
        <v>1</v>
      </c>
      <c r="Q82" s="849">
        <v>59</v>
      </c>
      <c r="R82" s="837"/>
      <c r="S82" s="850">
        <v>59</v>
      </c>
    </row>
    <row r="83" spans="1:19" ht="14.4" customHeight="1" x14ac:dyDescent="0.3">
      <c r="A83" s="831" t="s">
        <v>3470</v>
      </c>
      <c r="B83" s="832" t="s">
        <v>3471</v>
      </c>
      <c r="C83" s="832" t="s">
        <v>593</v>
      </c>
      <c r="D83" s="832" t="s">
        <v>1477</v>
      </c>
      <c r="E83" s="832" t="s">
        <v>3529</v>
      </c>
      <c r="F83" s="832" t="s">
        <v>3701</v>
      </c>
      <c r="G83" s="832" t="s">
        <v>3702</v>
      </c>
      <c r="H83" s="849">
        <v>1</v>
      </c>
      <c r="I83" s="849">
        <v>183</v>
      </c>
      <c r="J83" s="832"/>
      <c r="K83" s="832">
        <v>183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3470</v>
      </c>
      <c r="B84" s="832" t="s">
        <v>3471</v>
      </c>
      <c r="C84" s="832" t="s">
        <v>593</v>
      </c>
      <c r="D84" s="832" t="s">
        <v>1477</v>
      </c>
      <c r="E84" s="832" t="s">
        <v>3529</v>
      </c>
      <c r="F84" s="832" t="s">
        <v>3701</v>
      </c>
      <c r="G84" s="832" t="s">
        <v>3703</v>
      </c>
      <c r="H84" s="849">
        <v>3</v>
      </c>
      <c r="I84" s="849">
        <v>549</v>
      </c>
      <c r="J84" s="832"/>
      <c r="K84" s="832">
        <v>183</v>
      </c>
      <c r="L84" s="849"/>
      <c r="M84" s="849"/>
      <c r="N84" s="832"/>
      <c r="O84" s="832"/>
      <c r="P84" s="849">
        <v>1</v>
      </c>
      <c r="Q84" s="849">
        <v>375</v>
      </c>
      <c r="R84" s="837"/>
      <c r="S84" s="850">
        <v>375</v>
      </c>
    </row>
    <row r="85" spans="1:19" ht="14.4" customHeight="1" x14ac:dyDescent="0.3">
      <c r="A85" s="831" t="s">
        <v>3470</v>
      </c>
      <c r="B85" s="832" t="s">
        <v>3471</v>
      </c>
      <c r="C85" s="832" t="s">
        <v>593</v>
      </c>
      <c r="D85" s="832" t="s">
        <v>1477</v>
      </c>
      <c r="E85" s="832" t="s">
        <v>3529</v>
      </c>
      <c r="F85" s="832" t="s">
        <v>3704</v>
      </c>
      <c r="G85" s="832" t="s">
        <v>3705</v>
      </c>
      <c r="H85" s="849">
        <v>20</v>
      </c>
      <c r="I85" s="849">
        <v>3100</v>
      </c>
      <c r="J85" s="832">
        <v>1</v>
      </c>
      <c r="K85" s="832">
        <v>155</v>
      </c>
      <c r="L85" s="849">
        <v>20</v>
      </c>
      <c r="M85" s="849">
        <v>3100</v>
      </c>
      <c r="N85" s="832">
        <v>1</v>
      </c>
      <c r="O85" s="832">
        <v>155</v>
      </c>
      <c r="P85" s="849">
        <v>41</v>
      </c>
      <c r="Q85" s="849">
        <v>6396</v>
      </c>
      <c r="R85" s="837">
        <v>2.0632258064516127</v>
      </c>
      <c r="S85" s="850">
        <v>156</v>
      </c>
    </row>
    <row r="86" spans="1:19" ht="14.4" customHeight="1" x14ac:dyDescent="0.3">
      <c r="A86" s="831" t="s">
        <v>3470</v>
      </c>
      <c r="B86" s="832" t="s">
        <v>3471</v>
      </c>
      <c r="C86" s="832" t="s">
        <v>593</v>
      </c>
      <c r="D86" s="832" t="s">
        <v>1477</v>
      </c>
      <c r="E86" s="832" t="s">
        <v>3529</v>
      </c>
      <c r="F86" s="832" t="s">
        <v>3706</v>
      </c>
      <c r="G86" s="832" t="s">
        <v>3707</v>
      </c>
      <c r="H86" s="849">
        <v>113</v>
      </c>
      <c r="I86" s="849">
        <v>16159</v>
      </c>
      <c r="J86" s="832">
        <v>1.2150537634408602</v>
      </c>
      <c r="K86" s="832">
        <v>143</v>
      </c>
      <c r="L86" s="849">
        <v>93</v>
      </c>
      <c r="M86" s="849">
        <v>13299</v>
      </c>
      <c r="N86" s="832">
        <v>1</v>
      </c>
      <c r="O86" s="832">
        <v>143</v>
      </c>
      <c r="P86" s="849">
        <v>124</v>
      </c>
      <c r="Q86" s="849">
        <v>17856</v>
      </c>
      <c r="R86" s="837">
        <v>1.3426573426573427</v>
      </c>
      <c r="S86" s="850">
        <v>144</v>
      </c>
    </row>
    <row r="87" spans="1:19" ht="14.4" customHeight="1" x14ac:dyDescent="0.3">
      <c r="A87" s="831" t="s">
        <v>3470</v>
      </c>
      <c r="B87" s="832" t="s">
        <v>3471</v>
      </c>
      <c r="C87" s="832" t="s">
        <v>593</v>
      </c>
      <c r="D87" s="832" t="s">
        <v>1477</v>
      </c>
      <c r="E87" s="832" t="s">
        <v>3529</v>
      </c>
      <c r="F87" s="832" t="s">
        <v>3708</v>
      </c>
      <c r="G87" s="832" t="s">
        <v>3709</v>
      </c>
      <c r="H87" s="849">
        <v>1</v>
      </c>
      <c r="I87" s="849">
        <v>156</v>
      </c>
      <c r="J87" s="832"/>
      <c r="K87" s="832">
        <v>156</v>
      </c>
      <c r="L87" s="849"/>
      <c r="M87" s="849"/>
      <c r="N87" s="832"/>
      <c r="O87" s="832"/>
      <c r="P87" s="849">
        <v>3</v>
      </c>
      <c r="Q87" s="849">
        <v>471</v>
      </c>
      <c r="R87" s="837"/>
      <c r="S87" s="850">
        <v>157</v>
      </c>
    </row>
    <row r="88" spans="1:19" ht="14.4" customHeight="1" x14ac:dyDescent="0.3">
      <c r="A88" s="831" t="s">
        <v>3470</v>
      </c>
      <c r="B88" s="832" t="s">
        <v>3471</v>
      </c>
      <c r="C88" s="832" t="s">
        <v>593</v>
      </c>
      <c r="D88" s="832" t="s">
        <v>1477</v>
      </c>
      <c r="E88" s="832" t="s">
        <v>3529</v>
      </c>
      <c r="F88" s="832" t="s">
        <v>3708</v>
      </c>
      <c r="G88" s="832" t="s">
        <v>3710</v>
      </c>
      <c r="H88" s="849">
        <v>2</v>
      </c>
      <c r="I88" s="849">
        <v>312</v>
      </c>
      <c r="J88" s="832">
        <v>2</v>
      </c>
      <c r="K88" s="832">
        <v>156</v>
      </c>
      <c r="L88" s="849">
        <v>1</v>
      </c>
      <c r="M88" s="849">
        <v>156</v>
      </c>
      <c r="N88" s="832">
        <v>1</v>
      </c>
      <c r="O88" s="832">
        <v>156</v>
      </c>
      <c r="P88" s="849"/>
      <c r="Q88" s="849"/>
      <c r="R88" s="837"/>
      <c r="S88" s="850"/>
    </row>
    <row r="89" spans="1:19" ht="14.4" customHeight="1" x14ac:dyDescent="0.3">
      <c r="A89" s="831" t="s">
        <v>3470</v>
      </c>
      <c r="B89" s="832" t="s">
        <v>3471</v>
      </c>
      <c r="C89" s="832" t="s">
        <v>593</v>
      </c>
      <c r="D89" s="832" t="s">
        <v>1477</v>
      </c>
      <c r="E89" s="832" t="s">
        <v>3529</v>
      </c>
      <c r="F89" s="832" t="s">
        <v>3711</v>
      </c>
      <c r="G89" s="832" t="s">
        <v>3713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260</v>
      </c>
      <c r="R89" s="837"/>
      <c r="S89" s="850">
        <v>260</v>
      </c>
    </row>
    <row r="90" spans="1:19" ht="14.4" customHeight="1" x14ac:dyDescent="0.3">
      <c r="A90" s="831" t="s">
        <v>3470</v>
      </c>
      <c r="B90" s="832" t="s">
        <v>3471</v>
      </c>
      <c r="C90" s="832" t="s">
        <v>593</v>
      </c>
      <c r="D90" s="832" t="s">
        <v>1477</v>
      </c>
      <c r="E90" s="832" t="s">
        <v>3529</v>
      </c>
      <c r="F90" s="832" t="s">
        <v>3714</v>
      </c>
      <c r="G90" s="832" t="s">
        <v>3715</v>
      </c>
      <c r="H90" s="849"/>
      <c r="I90" s="849"/>
      <c r="J90" s="832"/>
      <c r="K90" s="832"/>
      <c r="L90" s="849">
        <v>1</v>
      </c>
      <c r="M90" s="849">
        <v>312</v>
      </c>
      <c r="N90" s="832">
        <v>1</v>
      </c>
      <c r="O90" s="832">
        <v>312</v>
      </c>
      <c r="P90" s="849"/>
      <c r="Q90" s="849"/>
      <c r="R90" s="837"/>
      <c r="S90" s="850"/>
    </row>
    <row r="91" spans="1:19" ht="14.4" customHeight="1" x14ac:dyDescent="0.3">
      <c r="A91" s="831" t="s">
        <v>3470</v>
      </c>
      <c r="B91" s="832" t="s">
        <v>3471</v>
      </c>
      <c r="C91" s="832" t="s">
        <v>593</v>
      </c>
      <c r="D91" s="832" t="s">
        <v>1477</v>
      </c>
      <c r="E91" s="832" t="s">
        <v>3529</v>
      </c>
      <c r="F91" s="832" t="s">
        <v>3717</v>
      </c>
      <c r="G91" s="832" t="s">
        <v>3718</v>
      </c>
      <c r="H91" s="849">
        <v>1</v>
      </c>
      <c r="I91" s="849">
        <v>30</v>
      </c>
      <c r="J91" s="832"/>
      <c r="K91" s="832">
        <v>30</v>
      </c>
      <c r="L91" s="849"/>
      <c r="M91" s="849"/>
      <c r="N91" s="832"/>
      <c r="O91" s="832"/>
      <c r="P91" s="849">
        <v>1</v>
      </c>
      <c r="Q91" s="849">
        <v>30</v>
      </c>
      <c r="R91" s="837"/>
      <c r="S91" s="850">
        <v>30</v>
      </c>
    </row>
    <row r="92" spans="1:19" ht="14.4" customHeight="1" x14ac:dyDescent="0.3">
      <c r="A92" s="831" t="s">
        <v>3470</v>
      </c>
      <c r="B92" s="832" t="s">
        <v>3471</v>
      </c>
      <c r="C92" s="832" t="s">
        <v>593</v>
      </c>
      <c r="D92" s="832" t="s">
        <v>1477</v>
      </c>
      <c r="E92" s="832" t="s">
        <v>3529</v>
      </c>
      <c r="F92" s="832" t="s">
        <v>3717</v>
      </c>
      <c r="G92" s="832" t="s">
        <v>3719</v>
      </c>
      <c r="H92" s="849">
        <v>1</v>
      </c>
      <c r="I92" s="849">
        <v>30</v>
      </c>
      <c r="J92" s="832"/>
      <c r="K92" s="832">
        <v>30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3470</v>
      </c>
      <c r="B93" s="832" t="s">
        <v>3471</v>
      </c>
      <c r="C93" s="832" t="s">
        <v>593</v>
      </c>
      <c r="D93" s="832" t="s">
        <v>1477</v>
      </c>
      <c r="E93" s="832" t="s">
        <v>3529</v>
      </c>
      <c r="F93" s="832" t="s">
        <v>3720</v>
      </c>
      <c r="G93" s="832" t="s">
        <v>3721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100</v>
      </c>
      <c r="R93" s="837"/>
      <c r="S93" s="850">
        <v>100</v>
      </c>
    </row>
    <row r="94" spans="1:19" ht="14.4" customHeight="1" x14ac:dyDescent="0.3">
      <c r="A94" s="831" t="s">
        <v>3470</v>
      </c>
      <c r="B94" s="832" t="s">
        <v>3471</v>
      </c>
      <c r="C94" s="832" t="s">
        <v>593</v>
      </c>
      <c r="D94" s="832" t="s">
        <v>1477</v>
      </c>
      <c r="E94" s="832" t="s">
        <v>3529</v>
      </c>
      <c r="F94" s="832" t="s">
        <v>3720</v>
      </c>
      <c r="G94" s="832" t="s">
        <v>3722</v>
      </c>
      <c r="H94" s="849">
        <v>1</v>
      </c>
      <c r="I94" s="849">
        <v>99</v>
      </c>
      <c r="J94" s="832">
        <v>0.33333333333333331</v>
      </c>
      <c r="K94" s="832">
        <v>99</v>
      </c>
      <c r="L94" s="849">
        <v>3</v>
      </c>
      <c r="M94" s="849">
        <v>297</v>
      </c>
      <c r="N94" s="832">
        <v>1</v>
      </c>
      <c r="O94" s="832">
        <v>99</v>
      </c>
      <c r="P94" s="849">
        <v>1</v>
      </c>
      <c r="Q94" s="849">
        <v>100</v>
      </c>
      <c r="R94" s="837">
        <v>0.33670033670033672</v>
      </c>
      <c r="S94" s="850">
        <v>100</v>
      </c>
    </row>
    <row r="95" spans="1:19" ht="14.4" customHeight="1" x14ac:dyDescent="0.3">
      <c r="A95" s="831" t="s">
        <v>3470</v>
      </c>
      <c r="B95" s="832" t="s">
        <v>3471</v>
      </c>
      <c r="C95" s="832" t="s">
        <v>593</v>
      </c>
      <c r="D95" s="832" t="s">
        <v>1477</v>
      </c>
      <c r="E95" s="832" t="s">
        <v>3529</v>
      </c>
      <c r="F95" s="832" t="s">
        <v>3723</v>
      </c>
      <c r="G95" s="832" t="s">
        <v>3724</v>
      </c>
      <c r="H95" s="849">
        <v>208</v>
      </c>
      <c r="I95" s="849">
        <v>81952</v>
      </c>
      <c r="J95" s="832">
        <v>0.77127664580490329</v>
      </c>
      <c r="K95" s="832">
        <v>394</v>
      </c>
      <c r="L95" s="849">
        <v>269</v>
      </c>
      <c r="M95" s="849">
        <v>106255</v>
      </c>
      <c r="N95" s="832">
        <v>1</v>
      </c>
      <c r="O95" s="832">
        <v>395</v>
      </c>
      <c r="P95" s="849">
        <v>1053</v>
      </c>
      <c r="Q95" s="849">
        <v>416988</v>
      </c>
      <c r="R95" s="837">
        <v>3.9244082631405579</v>
      </c>
      <c r="S95" s="850">
        <v>396</v>
      </c>
    </row>
    <row r="96" spans="1:19" ht="14.4" customHeight="1" x14ac:dyDescent="0.3">
      <c r="A96" s="831" t="s">
        <v>3470</v>
      </c>
      <c r="B96" s="832" t="s">
        <v>3471</v>
      </c>
      <c r="C96" s="832" t="s">
        <v>593</v>
      </c>
      <c r="D96" s="832" t="s">
        <v>1477</v>
      </c>
      <c r="E96" s="832" t="s">
        <v>3529</v>
      </c>
      <c r="F96" s="832" t="s">
        <v>3725</v>
      </c>
      <c r="G96" s="832" t="s">
        <v>3726</v>
      </c>
      <c r="H96" s="849"/>
      <c r="I96" s="849"/>
      <c r="J96" s="832"/>
      <c r="K96" s="832"/>
      <c r="L96" s="849">
        <v>2</v>
      </c>
      <c r="M96" s="849">
        <v>304</v>
      </c>
      <c r="N96" s="832">
        <v>1</v>
      </c>
      <c r="O96" s="832">
        <v>152</v>
      </c>
      <c r="P96" s="849"/>
      <c r="Q96" s="849"/>
      <c r="R96" s="837"/>
      <c r="S96" s="850"/>
    </row>
    <row r="97" spans="1:19" ht="14.4" customHeight="1" x14ac:dyDescent="0.3">
      <c r="A97" s="831" t="s">
        <v>3470</v>
      </c>
      <c r="B97" s="832" t="s">
        <v>3471</v>
      </c>
      <c r="C97" s="832" t="s">
        <v>593</v>
      </c>
      <c r="D97" s="832" t="s">
        <v>1477</v>
      </c>
      <c r="E97" s="832" t="s">
        <v>3529</v>
      </c>
      <c r="F97" s="832" t="s">
        <v>3725</v>
      </c>
      <c r="G97" s="832" t="s">
        <v>3727</v>
      </c>
      <c r="H97" s="849">
        <v>3</v>
      </c>
      <c r="I97" s="849">
        <v>456</v>
      </c>
      <c r="J97" s="832">
        <v>0.6</v>
      </c>
      <c r="K97" s="832">
        <v>152</v>
      </c>
      <c r="L97" s="849">
        <v>5</v>
      </c>
      <c r="M97" s="849">
        <v>760</v>
      </c>
      <c r="N97" s="832">
        <v>1</v>
      </c>
      <c r="O97" s="832">
        <v>152</v>
      </c>
      <c r="P97" s="849">
        <v>2</v>
      </c>
      <c r="Q97" s="849">
        <v>306</v>
      </c>
      <c r="R97" s="837">
        <v>0.4026315789473684</v>
      </c>
      <c r="S97" s="850">
        <v>153</v>
      </c>
    </row>
    <row r="98" spans="1:19" ht="14.4" customHeight="1" x14ac:dyDescent="0.3">
      <c r="A98" s="831" t="s">
        <v>3470</v>
      </c>
      <c r="B98" s="832" t="s">
        <v>3471</v>
      </c>
      <c r="C98" s="832" t="s">
        <v>593</v>
      </c>
      <c r="D98" s="832" t="s">
        <v>1477</v>
      </c>
      <c r="E98" s="832" t="s">
        <v>3529</v>
      </c>
      <c r="F98" s="832" t="s">
        <v>3731</v>
      </c>
      <c r="G98" s="832" t="s">
        <v>3732</v>
      </c>
      <c r="H98" s="849">
        <v>3</v>
      </c>
      <c r="I98" s="849">
        <v>3600</v>
      </c>
      <c r="J98" s="832"/>
      <c r="K98" s="832">
        <v>1200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3470</v>
      </c>
      <c r="B99" s="832" t="s">
        <v>3471</v>
      </c>
      <c r="C99" s="832" t="s">
        <v>593</v>
      </c>
      <c r="D99" s="832" t="s">
        <v>1477</v>
      </c>
      <c r="E99" s="832" t="s">
        <v>3529</v>
      </c>
      <c r="F99" s="832" t="s">
        <v>3733</v>
      </c>
      <c r="G99" s="832" t="s">
        <v>3734</v>
      </c>
      <c r="H99" s="849">
        <v>1</v>
      </c>
      <c r="I99" s="849">
        <v>386</v>
      </c>
      <c r="J99" s="832">
        <v>1</v>
      </c>
      <c r="K99" s="832">
        <v>386</v>
      </c>
      <c r="L99" s="849">
        <v>1</v>
      </c>
      <c r="M99" s="849">
        <v>386</v>
      </c>
      <c r="N99" s="832">
        <v>1</v>
      </c>
      <c r="O99" s="832">
        <v>386</v>
      </c>
      <c r="P99" s="849"/>
      <c r="Q99" s="849"/>
      <c r="R99" s="837"/>
      <c r="S99" s="850"/>
    </row>
    <row r="100" spans="1:19" ht="14.4" customHeight="1" x14ac:dyDescent="0.3">
      <c r="A100" s="831" t="s">
        <v>3470</v>
      </c>
      <c r="B100" s="832" t="s">
        <v>3471</v>
      </c>
      <c r="C100" s="832" t="s">
        <v>593</v>
      </c>
      <c r="D100" s="832" t="s">
        <v>1477</v>
      </c>
      <c r="E100" s="832" t="s">
        <v>3529</v>
      </c>
      <c r="F100" s="832" t="s">
        <v>3735</v>
      </c>
      <c r="G100" s="832" t="s">
        <v>3736</v>
      </c>
      <c r="H100" s="849"/>
      <c r="I100" s="849"/>
      <c r="J100" s="832"/>
      <c r="K100" s="832"/>
      <c r="L100" s="849">
        <v>1</v>
      </c>
      <c r="M100" s="849">
        <v>239</v>
      </c>
      <c r="N100" s="832">
        <v>1</v>
      </c>
      <c r="O100" s="832">
        <v>239</v>
      </c>
      <c r="P100" s="849"/>
      <c r="Q100" s="849"/>
      <c r="R100" s="837"/>
      <c r="S100" s="850"/>
    </row>
    <row r="101" spans="1:19" ht="14.4" customHeight="1" x14ac:dyDescent="0.3">
      <c r="A101" s="831" t="s">
        <v>3470</v>
      </c>
      <c r="B101" s="832" t="s">
        <v>3471</v>
      </c>
      <c r="C101" s="832" t="s">
        <v>593</v>
      </c>
      <c r="D101" s="832" t="s">
        <v>1477</v>
      </c>
      <c r="E101" s="832" t="s">
        <v>3529</v>
      </c>
      <c r="F101" s="832" t="s">
        <v>3735</v>
      </c>
      <c r="G101" s="832" t="s">
        <v>3737</v>
      </c>
      <c r="H101" s="849">
        <v>1</v>
      </c>
      <c r="I101" s="849">
        <v>238</v>
      </c>
      <c r="J101" s="832">
        <v>0.497907949790795</v>
      </c>
      <c r="K101" s="832">
        <v>238</v>
      </c>
      <c r="L101" s="849">
        <v>2</v>
      </c>
      <c r="M101" s="849">
        <v>478</v>
      </c>
      <c r="N101" s="832">
        <v>1</v>
      </c>
      <c r="O101" s="832">
        <v>239</v>
      </c>
      <c r="P101" s="849">
        <v>1</v>
      </c>
      <c r="Q101" s="849">
        <v>239</v>
      </c>
      <c r="R101" s="837">
        <v>0.5</v>
      </c>
      <c r="S101" s="850">
        <v>239</v>
      </c>
    </row>
    <row r="102" spans="1:19" ht="14.4" customHeight="1" x14ac:dyDescent="0.3">
      <c r="A102" s="831" t="s">
        <v>3470</v>
      </c>
      <c r="B102" s="832" t="s">
        <v>3471</v>
      </c>
      <c r="C102" s="832" t="s">
        <v>593</v>
      </c>
      <c r="D102" s="832" t="s">
        <v>1477</v>
      </c>
      <c r="E102" s="832" t="s">
        <v>3529</v>
      </c>
      <c r="F102" s="832" t="s">
        <v>3748</v>
      </c>
      <c r="G102" s="832" t="s">
        <v>3749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320</v>
      </c>
      <c r="R102" s="837"/>
      <c r="S102" s="850">
        <v>160</v>
      </c>
    </row>
    <row r="103" spans="1:19" ht="14.4" customHeight="1" x14ac:dyDescent="0.3">
      <c r="A103" s="831" t="s">
        <v>3470</v>
      </c>
      <c r="B103" s="832" t="s">
        <v>3471</v>
      </c>
      <c r="C103" s="832" t="s">
        <v>593</v>
      </c>
      <c r="D103" s="832" t="s">
        <v>1477</v>
      </c>
      <c r="E103" s="832" t="s">
        <v>3529</v>
      </c>
      <c r="F103" s="832" t="s">
        <v>3750</v>
      </c>
      <c r="G103" s="832" t="s">
        <v>3751</v>
      </c>
      <c r="H103" s="849">
        <v>1</v>
      </c>
      <c r="I103" s="849">
        <v>78</v>
      </c>
      <c r="J103" s="832"/>
      <c r="K103" s="832">
        <v>78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3470</v>
      </c>
      <c r="B104" s="832" t="s">
        <v>3471</v>
      </c>
      <c r="C104" s="832" t="s">
        <v>593</v>
      </c>
      <c r="D104" s="832" t="s">
        <v>1477</v>
      </c>
      <c r="E104" s="832" t="s">
        <v>3529</v>
      </c>
      <c r="F104" s="832" t="s">
        <v>3764</v>
      </c>
      <c r="G104" s="832" t="s">
        <v>3765</v>
      </c>
      <c r="H104" s="849">
        <v>1</v>
      </c>
      <c r="I104" s="849">
        <v>145</v>
      </c>
      <c r="J104" s="832">
        <v>1</v>
      </c>
      <c r="K104" s="832">
        <v>145</v>
      </c>
      <c r="L104" s="849">
        <v>1</v>
      </c>
      <c r="M104" s="849">
        <v>145</v>
      </c>
      <c r="N104" s="832">
        <v>1</v>
      </c>
      <c r="O104" s="832">
        <v>145</v>
      </c>
      <c r="P104" s="849"/>
      <c r="Q104" s="849"/>
      <c r="R104" s="837"/>
      <c r="S104" s="850"/>
    </row>
    <row r="105" spans="1:19" ht="14.4" customHeight="1" x14ac:dyDescent="0.3">
      <c r="A105" s="831" t="s">
        <v>3470</v>
      </c>
      <c r="B105" s="832" t="s">
        <v>3471</v>
      </c>
      <c r="C105" s="832" t="s">
        <v>593</v>
      </c>
      <c r="D105" s="832" t="s">
        <v>1478</v>
      </c>
      <c r="E105" s="832" t="s">
        <v>3472</v>
      </c>
      <c r="F105" s="832" t="s">
        <v>3473</v>
      </c>
      <c r="G105" s="832" t="s">
        <v>3474</v>
      </c>
      <c r="H105" s="849">
        <v>0</v>
      </c>
      <c r="I105" s="849">
        <v>0</v>
      </c>
      <c r="J105" s="832"/>
      <c r="K105" s="832"/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3470</v>
      </c>
      <c r="B106" s="832" t="s">
        <v>3471</v>
      </c>
      <c r="C106" s="832" t="s">
        <v>593</v>
      </c>
      <c r="D106" s="832" t="s">
        <v>1478</v>
      </c>
      <c r="E106" s="832" t="s">
        <v>3472</v>
      </c>
      <c r="F106" s="832" t="s">
        <v>3478</v>
      </c>
      <c r="G106" s="832" t="s">
        <v>2711</v>
      </c>
      <c r="H106" s="849"/>
      <c r="I106" s="849"/>
      <c r="J106" s="832"/>
      <c r="K106" s="832"/>
      <c r="L106" s="849">
        <v>0.2</v>
      </c>
      <c r="M106" s="849">
        <v>10.82</v>
      </c>
      <c r="N106" s="832">
        <v>1</v>
      </c>
      <c r="O106" s="832">
        <v>54.1</v>
      </c>
      <c r="P106" s="849"/>
      <c r="Q106" s="849"/>
      <c r="R106" s="837"/>
      <c r="S106" s="850"/>
    </row>
    <row r="107" spans="1:19" ht="14.4" customHeight="1" x14ac:dyDescent="0.3">
      <c r="A107" s="831" t="s">
        <v>3470</v>
      </c>
      <c r="B107" s="832" t="s">
        <v>3471</v>
      </c>
      <c r="C107" s="832" t="s">
        <v>593</v>
      </c>
      <c r="D107" s="832" t="s">
        <v>1478</v>
      </c>
      <c r="E107" s="832" t="s">
        <v>3472</v>
      </c>
      <c r="F107" s="832" t="s">
        <v>3479</v>
      </c>
      <c r="G107" s="832" t="s">
        <v>2076</v>
      </c>
      <c r="H107" s="849"/>
      <c r="I107" s="849"/>
      <c r="J107" s="832"/>
      <c r="K107" s="832"/>
      <c r="L107" s="849">
        <v>0.21</v>
      </c>
      <c r="M107" s="849">
        <v>22.19</v>
      </c>
      <c r="N107" s="832">
        <v>1</v>
      </c>
      <c r="O107" s="832">
        <v>105.66666666666667</v>
      </c>
      <c r="P107" s="849"/>
      <c r="Q107" s="849"/>
      <c r="R107" s="837"/>
      <c r="S107" s="850"/>
    </row>
    <row r="108" spans="1:19" ht="14.4" customHeight="1" x14ac:dyDescent="0.3">
      <c r="A108" s="831" t="s">
        <v>3470</v>
      </c>
      <c r="B108" s="832" t="s">
        <v>3471</v>
      </c>
      <c r="C108" s="832" t="s">
        <v>593</v>
      </c>
      <c r="D108" s="832" t="s">
        <v>1478</v>
      </c>
      <c r="E108" s="832" t="s">
        <v>3472</v>
      </c>
      <c r="F108" s="832" t="s">
        <v>3480</v>
      </c>
      <c r="G108" s="832" t="s">
        <v>3481</v>
      </c>
      <c r="H108" s="849">
        <v>0.1</v>
      </c>
      <c r="I108" s="849">
        <v>15.1</v>
      </c>
      <c r="J108" s="832"/>
      <c r="K108" s="832">
        <v>151</v>
      </c>
      <c r="L108" s="849"/>
      <c r="M108" s="849"/>
      <c r="N108" s="832"/>
      <c r="O108" s="832"/>
      <c r="P108" s="849">
        <v>0.1</v>
      </c>
      <c r="Q108" s="849">
        <v>6.97</v>
      </c>
      <c r="R108" s="837"/>
      <c r="S108" s="850">
        <v>69.699999999999989</v>
      </c>
    </row>
    <row r="109" spans="1:19" ht="14.4" customHeight="1" x14ac:dyDescent="0.3">
      <c r="A109" s="831" t="s">
        <v>3470</v>
      </c>
      <c r="B109" s="832" t="s">
        <v>3471</v>
      </c>
      <c r="C109" s="832" t="s">
        <v>593</v>
      </c>
      <c r="D109" s="832" t="s">
        <v>1478</v>
      </c>
      <c r="E109" s="832" t="s">
        <v>3472</v>
      </c>
      <c r="F109" s="832" t="s">
        <v>3485</v>
      </c>
      <c r="G109" s="832" t="s">
        <v>3486</v>
      </c>
      <c r="H109" s="849">
        <v>0.1</v>
      </c>
      <c r="I109" s="849">
        <v>6.14</v>
      </c>
      <c r="J109" s="832"/>
      <c r="K109" s="832">
        <v>61.399999999999991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3470</v>
      </c>
      <c r="B110" s="832" t="s">
        <v>3471</v>
      </c>
      <c r="C110" s="832" t="s">
        <v>593</v>
      </c>
      <c r="D110" s="832" t="s">
        <v>1478</v>
      </c>
      <c r="E110" s="832" t="s">
        <v>3472</v>
      </c>
      <c r="F110" s="832" t="s">
        <v>3487</v>
      </c>
      <c r="G110" s="832" t="s">
        <v>930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26.74</v>
      </c>
      <c r="R110" s="837"/>
      <c r="S110" s="850">
        <v>13.37</v>
      </c>
    </row>
    <row r="111" spans="1:19" ht="14.4" customHeight="1" x14ac:dyDescent="0.3">
      <c r="A111" s="831" t="s">
        <v>3470</v>
      </c>
      <c r="B111" s="832" t="s">
        <v>3471</v>
      </c>
      <c r="C111" s="832" t="s">
        <v>593</v>
      </c>
      <c r="D111" s="832" t="s">
        <v>1478</v>
      </c>
      <c r="E111" s="832" t="s">
        <v>3472</v>
      </c>
      <c r="F111" s="832" t="s">
        <v>3492</v>
      </c>
      <c r="G111" s="832" t="s">
        <v>3493</v>
      </c>
      <c r="H111" s="849">
        <v>0.2</v>
      </c>
      <c r="I111" s="849">
        <v>54.34</v>
      </c>
      <c r="J111" s="832"/>
      <c r="K111" s="832">
        <v>271.7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3470</v>
      </c>
      <c r="B112" s="832" t="s">
        <v>3471</v>
      </c>
      <c r="C112" s="832" t="s">
        <v>593</v>
      </c>
      <c r="D112" s="832" t="s">
        <v>1478</v>
      </c>
      <c r="E112" s="832" t="s">
        <v>3472</v>
      </c>
      <c r="F112" s="832" t="s">
        <v>3499</v>
      </c>
      <c r="G112" s="832" t="s">
        <v>691</v>
      </c>
      <c r="H112" s="849">
        <v>3.2000000000000006</v>
      </c>
      <c r="I112" s="849">
        <v>226.32999999999998</v>
      </c>
      <c r="J112" s="832">
        <v>3.2003676470588234</v>
      </c>
      <c r="K112" s="832">
        <v>70.728124999999977</v>
      </c>
      <c r="L112" s="849">
        <v>1</v>
      </c>
      <c r="M112" s="849">
        <v>70.72</v>
      </c>
      <c r="N112" s="832">
        <v>1</v>
      </c>
      <c r="O112" s="832">
        <v>70.72</v>
      </c>
      <c r="P112" s="849">
        <v>0.8</v>
      </c>
      <c r="Q112" s="849">
        <v>53.67</v>
      </c>
      <c r="R112" s="837">
        <v>0.75890837104072406</v>
      </c>
      <c r="S112" s="850">
        <v>67.087499999999991</v>
      </c>
    </row>
    <row r="113" spans="1:19" ht="14.4" customHeight="1" x14ac:dyDescent="0.3">
      <c r="A113" s="831" t="s">
        <v>3470</v>
      </c>
      <c r="B113" s="832" t="s">
        <v>3471</v>
      </c>
      <c r="C113" s="832" t="s">
        <v>593</v>
      </c>
      <c r="D113" s="832" t="s">
        <v>1478</v>
      </c>
      <c r="E113" s="832" t="s">
        <v>3472</v>
      </c>
      <c r="F113" s="832" t="s">
        <v>3509</v>
      </c>
      <c r="G113" s="832" t="s">
        <v>3508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2.44</v>
      </c>
      <c r="R113" s="837"/>
      <c r="S113" s="850">
        <v>2.44</v>
      </c>
    </row>
    <row r="114" spans="1:19" ht="14.4" customHeight="1" x14ac:dyDescent="0.3">
      <c r="A114" s="831" t="s">
        <v>3470</v>
      </c>
      <c r="B114" s="832" t="s">
        <v>3471</v>
      </c>
      <c r="C114" s="832" t="s">
        <v>593</v>
      </c>
      <c r="D114" s="832" t="s">
        <v>1478</v>
      </c>
      <c r="E114" s="832" t="s">
        <v>3472</v>
      </c>
      <c r="F114" s="832" t="s">
        <v>3511</v>
      </c>
      <c r="G114" s="832"/>
      <c r="H114" s="849">
        <v>0.2</v>
      </c>
      <c r="I114" s="849">
        <v>52.81</v>
      </c>
      <c r="J114" s="832">
        <v>0.41902721574228358</v>
      </c>
      <c r="K114" s="832">
        <v>264.05</v>
      </c>
      <c r="L114" s="849">
        <v>0.60000000000000009</v>
      </c>
      <c r="M114" s="849">
        <v>126.03</v>
      </c>
      <c r="N114" s="832">
        <v>1</v>
      </c>
      <c r="O114" s="832">
        <v>210.04999999999998</v>
      </c>
      <c r="P114" s="849"/>
      <c r="Q114" s="849"/>
      <c r="R114" s="837"/>
      <c r="S114" s="850"/>
    </row>
    <row r="115" spans="1:19" ht="14.4" customHeight="1" x14ac:dyDescent="0.3">
      <c r="A115" s="831" t="s">
        <v>3470</v>
      </c>
      <c r="B115" s="832" t="s">
        <v>3471</v>
      </c>
      <c r="C115" s="832" t="s">
        <v>593</v>
      </c>
      <c r="D115" s="832" t="s">
        <v>1478</v>
      </c>
      <c r="E115" s="832" t="s">
        <v>3524</v>
      </c>
      <c r="F115" s="832" t="s">
        <v>3525</v>
      </c>
      <c r="G115" s="832" t="s">
        <v>3526</v>
      </c>
      <c r="H115" s="849">
        <v>3</v>
      </c>
      <c r="I115" s="849">
        <v>1560</v>
      </c>
      <c r="J115" s="832">
        <v>1</v>
      </c>
      <c r="K115" s="832">
        <v>520</v>
      </c>
      <c r="L115" s="849">
        <v>3</v>
      </c>
      <c r="M115" s="849">
        <v>1560</v>
      </c>
      <c r="N115" s="832">
        <v>1</v>
      </c>
      <c r="O115" s="832">
        <v>520</v>
      </c>
      <c r="P115" s="849"/>
      <c r="Q115" s="849"/>
      <c r="R115" s="837"/>
      <c r="S115" s="850"/>
    </row>
    <row r="116" spans="1:19" ht="14.4" customHeight="1" x14ac:dyDescent="0.3">
      <c r="A116" s="831" t="s">
        <v>3470</v>
      </c>
      <c r="B116" s="832" t="s">
        <v>3471</v>
      </c>
      <c r="C116" s="832" t="s">
        <v>593</v>
      </c>
      <c r="D116" s="832" t="s">
        <v>1478</v>
      </c>
      <c r="E116" s="832" t="s">
        <v>3524</v>
      </c>
      <c r="F116" s="832" t="s">
        <v>3527</v>
      </c>
      <c r="G116" s="832" t="s">
        <v>3528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5757.2</v>
      </c>
      <c r="R116" s="837"/>
      <c r="S116" s="850">
        <v>5757.2</v>
      </c>
    </row>
    <row r="117" spans="1:19" ht="14.4" customHeight="1" x14ac:dyDescent="0.3">
      <c r="A117" s="831" t="s">
        <v>3470</v>
      </c>
      <c r="B117" s="832" t="s">
        <v>3471</v>
      </c>
      <c r="C117" s="832" t="s">
        <v>593</v>
      </c>
      <c r="D117" s="832" t="s">
        <v>1478</v>
      </c>
      <c r="E117" s="832" t="s">
        <v>3529</v>
      </c>
      <c r="F117" s="832" t="s">
        <v>3540</v>
      </c>
      <c r="G117" s="832" t="s">
        <v>3541</v>
      </c>
      <c r="H117" s="849"/>
      <c r="I117" s="849"/>
      <c r="J117" s="832"/>
      <c r="K117" s="832"/>
      <c r="L117" s="849"/>
      <c r="M117" s="849"/>
      <c r="N117" s="832"/>
      <c r="O117" s="832"/>
      <c r="P117" s="849">
        <v>4</v>
      </c>
      <c r="Q117" s="849">
        <v>332</v>
      </c>
      <c r="R117" s="837"/>
      <c r="S117" s="850">
        <v>83</v>
      </c>
    </row>
    <row r="118" spans="1:19" ht="14.4" customHeight="1" x14ac:dyDescent="0.3">
      <c r="A118" s="831" t="s">
        <v>3470</v>
      </c>
      <c r="B118" s="832" t="s">
        <v>3471</v>
      </c>
      <c r="C118" s="832" t="s">
        <v>593</v>
      </c>
      <c r="D118" s="832" t="s">
        <v>1478</v>
      </c>
      <c r="E118" s="832" t="s">
        <v>3529</v>
      </c>
      <c r="F118" s="832" t="s">
        <v>3544</v>
      </c>
      <c r="G118" s="832" t="s">
        <v>3545</v>
      </c>
      <c r="H118" s="849">
        <v>34</v>
      </c>
      <c r="I118" s="849">
        <v>1258</v>
      </c>
      <c r="J118" s="832">
        <v>0.94444444444444442</v>
      </c>
      <c r="K118" s="832">
        <v>37</v>
      </c>
      <c r="L118" s="849">
        <v>36</v>
      </c>
      <c r="M118" s="849">
        <v>1332</v>
      </c>
      <c r="N118" s="832">
        <v>1</v>
      </c>
      <c r="O118" s="832">
        <v>37</v>
      </c>
      <c r="P118" s="849">
        <v>16</v>
      </c>
      <c r="Q118" s="849">
        <v>592</v>
      </c>
      <c r="R118" s="837">
        <v>0.44444444444444442</v>
      </c>
      <c r="S118" s="850">
        <v>37</v>
      </c>
    </row>
    <row r="119" spans="1:19" ht="14.4" customHeight="1" x14ac:dyDescent="0.3">
      <c r="A119" s="831" t="s">
        <v>3470</v>
      </c>
      <c r="B119" s="832" t="s">
        <v>3471</v>
      </c>
      <c r="C119" s="832" t="s">
        <v>593</v>
      </c>
      <c r="D119" s="832" t="s">
        <v>1478</v>
      </c>
      <c r="E119" s="832" t="s">
        <v>3529</v>
      </c>
      <c r="F119" s="832" t="s">
        <v>3544</v>
      </c>
      <c r="G119" s="832" t="s">
        <v>3546</v>
      </c>
      <c r="H119" s="849"/>
      <c r="I119" s="849"/>
      <c r="J119" s="832"/>
      <c r="K119" s="832"/>
      <c r="L119" s="849"/>
      <c r="M119" s="849"/>
      <c r="N119" s="832"/>
      <c r="O119" s="832"/>
      <c r="P119" s="849">
        <v>4</v>
      </c>
      <c r="Q119" s="849">
        <v>148</v>
      </c>
      <c r="R119" s="837"/>
      <c r="S119" s="850">
        <v>37</v>
      </c>
    </row>
    <row r="120" spans="1:19" ht="14.4" customHeight="1" x14ac:dyDescent="0.3">
      <c r="A120" s="831" t="s">
        <v>3470</v>
      </c>
      <c r="B120" s="832" t="s">
        <v>3471</v>
      </c>
      <c r="C120" s="832" t="s">
        <v>593</v>
      </c>
      <c r="D120" s="832" t="s">
        <v>1478</v>
      </c>
      <c r="E120" s="832" t="s">
        <v>3529</v>
      </c>
      <c r="F120" s="832" t="s">
        <v>3547</v>
      </c>
      <c r="G120" s="832" t="s">
        <v>3548</v>
      </c>
      <c r="H120" s="849">
        <v>2</v>
      </c>
      <c r="I120" s="849">
        <v>10</v>
      </c>
      <c r="J120" s="832">
        <v>2</v>
      </c>
      <c r="K120" s="832">
        <v>5</v>
      </c>
      <c r="L120" s="849">
        <v>1</v>
      </c>
      <c r="M120" s="849">
        <v>5</v>
      </c>
      <c r="N120" s="832">
        <v>1</v>
      </c>
      <c r="O120" s="832">
        <v>5</v>
      </c>
      <c r="P120" s="849">
        <v>2</v>
      </c>
      <c r="Q120" s="849">
        <v>10</v>
      </c>
      <c r="R120" s="837">
        <v>2</v>
      </c>
      <c r="S120" s="850">
        <v>5</v>
      </c>
    </row>
    <row r="121" spans="1:19" ht="14.4" customHeight="1" x14ac:dyDescent="0.3">
      <c r="A121" s="831" t="s">
        <v>3470</v>
      </c>
      <c r="B121" s="832" t="s">
        <v>3471</v>
      </c>
      <c r="C121" s="832" t="s">
        <v>593</v>
      </c>
      <c r="D121" s="832" t="s">
        <v>1478</v>
      </c>
      <c r="E121" s="832" t="s">
        <v>3529</v>
      </c>
      <c r="F121" s="832" t="s">
        <v>3549</v>
      </c>
      <c r="G121" s="832" t="s">
        <v>3550</v>
      </c>
      <c r="H121" s="849">
        <v>2</v>
      </c>
      <c r="I121" s="849">
        <v>10</v>
      </c>
      <c r="J121" s="832"/>
      <c r="K121" s="832">
        <v>5</v>
      </c>
      <c r="L121" s="849"/>
      <c r="M121" s="849"/>
      <c r="N121" s="832"/>
      <c r="O121" s="832"/>
      <c r="P121" s="849">
        <v>1</v>
      </c>
      <c r="Q121" s="849">
        <v>5</v>
      </c>
      <c r="R121" s="837"/>
      <c r="S121" s="850">
        <v>5</v>
      </c>
    </row>
    <row r="122" spans="1:19" ht="14.4" customHeight="1" x14ac:dyDescent="0.3">
      <c r="A122" s="831" t="s">
        <v>3470</v>
      </c>
      <c r="B122" s="832" t="s">
        <v>3471</v>
      </c>
      <c r="C122" s="832" t="s">
        <v>593</v>
      </c>
      <c r="D122" s="832" t="s">
        <v>1478</v>
      </c>
      <c r="E122" s="832" t="s">
        <v>3529</v>
      </c>
      <c r="F122" s="832" t="s">
        <v>3551</v>
      </c>
      <c r="G122" s="832" t="s">
        <v>3552</v>
      </c>
      <c r="H122" s="849">
        <v>6</v>
      </c>
      <c r="I122" s="849">
        <v>516</v>
      </c>
      <c r="J122" s="832">
        <v>0.75</v>
      </c>
      <c r="K122" s="832">
        <v>86</v>
      </c>
      <c r="L122" s="849">
        <v>8</v>
      </c>
      <c r="M122" s="849">
        <v>688</v>
      </c>
      <c r="N122" s="832">
        <v>1</v>
      </c>
      <c r="O122" s="832">
        <v>86</v>
      </c>
      <c r="P122" s="849">
        <v>2</v>
      </c>
      <c r="Q122" s="849">
        <v>174</v>
      </c>
      <c r="R122" s="837">
        <v>0.25290697674418605</v>
      </c>
      <c r="S122" s="850">
        <v>87</v>
      </c>
    </row>
    <row r="123" spans="1:19" ht="14.4" customHeight="1" x14ac:dyDescent="0.3">
      <c r="A123" s="831" t="s">
        <v>3470</v>
      </c>
      <c r="B123" s="832" t="s">
        <v>3471</v>
      </c>
      <c r="C123" s="832" t="s">
        <v>593</v>
      </c>
      <c r="D123" s="832" t="s">
        <v>1478</v>
      </c>
      <c r="E123" s="832" t="s">
        <v>3529</v>
      </c>
      <c r="F123" s="832" t="s">
        <v>3551</v>
      </c>
      <c r="G123" s="832" t="s">
        <v>3553</v>
      </c>
      <c r="H123" s="849">
        <v>2</v>
      </c>
      <c r="I123" s="849">
        <v>172</v>
      </c>
      <c r="J123" s="832"/>
      <c r="K123" s="832">
        <v>86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3470</v>
      </c>
      <c r="B124" s="832" t="s">
        <v>3471</v>
      </c>
      <c r="C124" s="832" t="s">
        <v>593</v>
      </c>
      <c r="D124" s="832" t="s">
        <v>1478</v>
      </c>
      <c r="E124" s="832" t="s">
        <v>3529</v>
      </c>
      <c r="F124" s="832" t="s">
        <v>3556</v>
      </c>
      <c r="G124" s="832" t="s">
        <v>3557</v>
      </c>
      <c r="H124" s="849">
        <v>1</v>
      </c>
      <c r="I124" s="849">
        <v>679</v>
      </c>
      <c r="J124" s="832"/>
      <c r="K124" s="832">
        <v>679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3470</v>
      </c>
      <c r="B125" s="832" t="s">
        <v>3471</v>
      </c>
      <c r="C125" s="832" t="s">
        <v>593</v>
      </c>
      <c r="D125" s="832" t="s">
        <v>1478</v>
      </c>
      <c r="E125" s="832" t="s">
        <v>3529</v>
      </c>
      <c r="F125" s="832" t="s">
        <v>3556</v>
      </c>
      <c r="G125" s="832" t="s">
        <v>3558</v>
      </c>
      <c r="H125" s="849">
        <v>3</v>
      </c>
      <c r="I125" s="849">
        <v>2037</v>
      </c>
      <c r="J125" s="832"/>
      <c r="K125" s="832">
        <v>679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3470</v>
      </c>
      <c r="B126" s="832" t="s">
        <v>3471</v>
      </c>
      <c r="C126" s="832" t="s">
        <v>593</v>
      </c>
      <c r="D126" s="832" t="s">
        <v>1478</v>
      </c>
      <c r="E126" s="832" t="s">
        <v>3529</v>
      </c>
      <c r="F126" s="832" t="s">
        <v>3559</v>
      </c>
      <c r="G126" s="832" t="s">
        <v>3560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374</v>
      </c>
      <c r="R126" s="837"/>
      <c r="S126" s="850">
        <v>374</v>
      </c>
    </row>
    <row r="127" spans="1:19" ht="14.4" customHeight="1" x14ac:dyDescent="0.3">
      <c r="A127" s="831" t="s">
        <v>3470</v>
      </c>
      <c r="B127" s="832" t="s">
        <v>3471</v>
      </c>
      <c r="C127" s="832" t="s">
        <v>593</v>
      </c>
      <c r="D127" s="832" t="s">
        <v>1478</v>
      </c>
      <c r="E127" s="832" t="s">
        <v>3529</v>
      </c>
      <c r="F127" s="832" t="s">
        <v>3562</v>
      </c>
      <c r="G127" s="832" t="s">
        <v>3563</v>
      </c>
      <c r="H127" s="849">
        <v>17</v>
      </c>
      <c r="I127" s="849">
        <v>4267</v>
      </c>
      <c r="J127" s="832">
        <v>4.25</v>
      </c>
      <c r="K127" s="832">
        <v>251</v>
      </c>
      <c r="L127" s="849">
        <v>4</v>
      </c>
      <c r="M127" s="849">
        <v>1004</v>
      </c>
      <c r="N127" s="832">
        <v>1</v>
      </c>
      <c r="O127" s="832">
        <v>251</v>
      </c>
      <c r="P127" s="849">
        <v>15</v>
      </c>
      <c r="Q127" s="849">
        <v>3780</v>
      </c>
      <c r="R127" s="837">
        <v>3.7649402390438249</v>
      </c>
      <c r="S127" s="850">
        <v>252</v>
      </c>
    </row>
    <row r="128" spans="1:19" ht="14.4" customHeight="1" x14ac:dyDescent="0.3">
      <c r="A128" s="831" t="s">
        <v>3470</v>
      </c>
      <c r="B128" s="832" t="s">
        <v>3471</v>
      </c>
      <c r="C128" s="832" t="s">
        <v>593</v>
      </c>
      <c r="D128" s="832" t="s">
        <v>1478</v>
      </c>
      <c r="E128" s="832" t="s">
        <v>3529</v>
      </c>
      <c r="F128" s="832" t="s">
        <v>3562</v>
      </c>
      <c r="G128" s="832" t="s">
        <v>3564</v>
      </c>
      <c r="H128" s="849">
        <v>105</v>
      </c>
      <c r="I128" s="849">
        <v>26355</v>
      </c>
      <c r="J128" s="832">
        <v>4.2</v>
      </c>
      <c r="K128" s="832">
        <v>251</v>
      </c>
      <c r="L128" s="849">
        <v>25</v>
      </c>
      <c r="M128" s="849">
        <v>6275</v>
      </c>
      <c r="N128" s="832">
        <v>1</v>
      </c>
      <c r="O128" s="832">
        <v>251</v>
      </c>
      <c r="P128" s="849">
        <v>74</v>
      </c>
      <c r="Q128" s="849">
        <v>18648</v>
      </c>
      <c r="R128" s="837">
        <v>2.9717928286852588</v>
      </c>
      <c r="S128" s="850">
        <v>252</v>
      </c>
    </row>
    <row r="129" spans="1:19" ht="14.4" customHeight="1" x14ac:dyDescent="0.3">
      <c r="A129" s="831" t="s">
        <v>3470</v>
      </c>
      <c r="B129" s="832" t="s">
        <v>3471</v>
      </c>
      <c r="C129" s="832" t="s">
        <v>593</v>
      </c>
      <c r="D129" s="832" t="s">
        <v>1478</v>
      </c>
      <c r="E129" s="832" t="s">
        <v>3529</v>
      </c>
      <c r="F129" s="832" t="s">
        <v>3565</v>
      </c>
      <c r="G129" s="832" t="s">
        <v>3566</v>
      </c>
      <c r="H129" s="849">
        <v>28</v>
      </c>
      <c r="I129" s="849">
        <v>3528</v>
      </c>
      <c r="J129" s="832">
        <v>1.8666666666666667</v>
      </c>
      <c r="K129" s="832">
        <v>126</v>
      </c>
      <c r="L129" s="849">
        <v>15</v>
      </c>
      <c r="M129" s="849">
        <v>1890</v>
      </c>
      <c r="N129" s="832">
        <v>1</v>
      </c>
      <c r="O129" s="832">
        <v>126</v>
      </c>
      <c r="P129" s="849">
        <v>3</v>
      </c>
      <c r="Q129" s="849">
        <v>381</v>
      </c>
      <c r="R129" s="837">
        <v>0.20158730158730159</v>
      </c>
      <c r="S129" s="850">
        <v>127</v>
      </c>
    </row>
    <row r="130" spans="1:19" ht="14.4" customHeight="1" x14ac:dyDescent="0.3">
      <c r="A130" s="831" t="s">
        <v>3470</v>
      </c>
      <c r="B130" s="832" t="s">
        <v>3471</v>
      </c>
      <c r="C130" s="832" t="s">
        <v>593</v>
      </c>
      <c r="D130" s="832" t="s">
        <v>1478</v>
      </c>
      <c r="E130" s="832" t="s">
        <v>3529</v>
      </c>
      <c r="F130" s="832" t="s">
        <v>3565</v>
      </c>
      <c r="G130" s="832" t="s">
        <v>3567</v>
      </c>
      <c r="H130" s="849">
        <v>685</v>
      </c>
      <c r="I130" s="849">
        <v>86310</v>
      </c>
      <c r="J130" s="832">
        <v>0.98845598845598848</v>
      </c>
      <c r="K130" s="832">
        <v>126</v>
      </c>
      <c r="L130" s="849">
        <v>693</v>
      </c>
      <c r="M130" s="849">
        <v>87318</v>
      </c>
      <c r="N130" s="832">
        <v>1</v>
      </c>
      <c r="O130" s="832">
        <v>126</v>
      </c>
      <c r="P130" s="849">
        <v>598</v>
      </c>
      <c r="Q130" s="849">
        <v>75946</v>
      </c>
      <c r="R130" s="837">
        <v>0.86976339357291743</v>
      </c>
      <c r="S130" s="850">
        <v>127</v>
      </c>
    </row>
    <row r="131" spans="1:19" ht="14.4" customHeight="1" x14ac:dyDescent="0.3">
      <c r="A131" s="831" t="s">
        <v>3470</v>
      </c>
      <c r="B131" s="832" t="s">
        <v>3471</v>
      </c>
      <c r="C131" s="832" t="s">
        <v>593</v>
      </c>
      <c r="D131" s="832" t="s">
        <v>1478</v>
      </c>
      <c r="E131" s="832" t="s">
        <v>3529</v>
      </c>
      <c r="F131" s="832" t="s">
        <v>3568</v>
      </c>
      <c r="G131" s="832" t="s">
        <v>3569</v>
      </c>
      <c r="H131" s="849">
        <v>9</v>
      </c>
      <c r="I131" s="849">
        <v>819</v>
      </c>
      <c r="J131" s="832">
        <v>1.5</v>
      </c>
      <c r="K131" s="832">
        <v>91</v>
      </c>
      <c r="L131" s="849">
        <v>6</v>
      </c>
      <c r="M131" s="849">
        <v>546</v>
      </c>
      <c r="N131" s="832">
        <v>1</v>
      </c>
      <c r="O131" s="832">
        <v>91</v>
      </c>
      <c r="P131" s="849">
        <v>11</v>
      </c>
      <c r="Q131" s="849">
        <v>1012</v>
      </c>
      <c r="R131" s="837">
        <v>1.8534798534798536</v>
      </c>
      <c r="S131" s="850">
        <v>92</v>
      </c>
    </row>
    <row r="132" spans="1:19" ht="14.4" customHeight="1" x14ac:dyDescent="0.3">
      <c r="A132" s="831" t="s">
        <v>3470</v>
      </c>
      <c r="B132" s="832" t="s">
        <v>3471</v>
      </c>
      <c r="C132" s="832" t="s">
        <v>593</v>
      </c>
      <c r="D132" s="832" t="s">
        <v>1478</v>
      </c>
      <c r="E132" s="832" t="s">
        <v>3529</v>
      </c>
      <c r="F132" s="832" t="s">
        <v>3568</v>
      </c>
      <c r="G132" s="832" t="s">
        <v>3570</v>
      </c>
      <c r="H132" s="849">
        <v>228</v>
      </c>
      <c r="I132" s="849">
        <v>20748</v>
      </c>
      <c r="J132" s="832">
        <v>0.8290909090909091</v>
      </c>
      <c r="K132" s="832">
        <v>91</v>
      </c>
      <c r="L132" s="849">
        <v>275</v>
      </c>
      <c r="M132" s="849">
        <v>25025</v>
      </c>
      <c r="N132" s="832">
        <v>1</v>
      </c>
      <c r="O132" s="832">
        <v>91</v>
      </c>
      <c r="P132" s="849">
        <v>255</v>
      </c>
      <c r="Q132" s="849">
        <v>23460</v>
      </c>
      <c r="R132" s="837">
        <v>0.93746253746253749</v>
      </c>
      <c r="S132" s="850">
        <v>92</v>
      </c>
    </row>
    <row r="133" spans="1:19" ht="14.4" customHeight="1" x14ac:dyDescent="0.3">
      <c r="A133" s="831" t="s">
        <v>3470</v>
      </c>
      <c r="B133" s="832" t="s">
        <v>3471</v>
      </c>
      <c r="C133" s="832" t="s">
        <v>593</v>
      </c>
      <c r="D133" s="832" t="s">
        <v>1478</v>
      </c>
      <c r="E133" s="832" t="s">
        <v>3529</v>
      </c>
      <c r="F133" s="832" t="s">
        <v>3571</v>
      </c>
      <c r="G133" s="832" t="s">
        <v>3572</v>
      </c>
      <c r="H133" s="849">
        <v>2</v>
      </c>
      <c r="I133" s="849">
        <v>416</v>
      </c>
      <c r="J133" s="832"/>
      <c r="K133" s="832">
        <v>208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3470</v>
      </c>
      <c r="B134" s="832" t="s">
        <v>3471</v>
      </c>
      <c r="C134" s="832" t="s">
        <v>593</v>
      </c>
      <c r="D134" s="832" t="s">
        <v>1478</v>
      </c>
      <c r="E134" s="832" t="s">
        <v>3529</v>
      </c>
      <c r="F134" s="832" t="s">
        <v>3571</v>
      </c>
      <c r="G134" s="832" t="s">
        <v>3573</v>
      </c>
      <c r="H134" s="849"/>
      <c r="I134" s="849"/>
      <c r="J134" s="832"/>
      <c r="K134" s="832"/>
      <c r="L134" s="849">
        <v>2</v>
      </c>
      <c r="M134" s="849">
        <v>418</v>
      </c>
      <c r="N134" s="832">
        <v>1</v>
      </c>
      <c r="O134" s="832">
        <v>209</v>
      </c>
      <c r="P134" s="849"/>
      <c r="Q134" s="849"/>
      <c r="R134" s="837"/>
      <c r="S134" s="850"/>
    </row>
    <row r="135" spans="1:19" ht="14.4" customHeight="1" x14ac:dyDescent="0.3">
      <c r="A135" s="831" t="s">
        <v>3470</v>
      </c>
      <c r="B135" s="832" t="s">
        <v>3471</v>
      </c>
      <c r="C135" s="832" t="s">
        <v>593</v>
      </c>
      <c r="D135" s="832" t="s">
        <v>1478</v>
      </c>
      <c r="E135" s="832" t="s">
        <v>3529</v>
      </c>
      <c r="F135" s="832" t="s">
        <v>3574</v>
      </c>
      <c r="G135" s="832" t="s">
        <v>3575</v>
      </c>
      <c r="H135" s="849"/>
      <c r="I135" s="849"/>
      <c r="J135" s="832"/>
      <c r="K135" s="832"/>
      <c r="L135" s="849">
        <v>1</v>
      </c>
      <c r="M135" s="849">
        <v>201</v>
      </c>
      <c r="N135" s="832">
        <v>1</v>
      </c>
      <c r="O135" s="832">
        <v>201</v>
      </c>
      <c r="P135" s="849"/>
      <c r="Q135" s="849"/>
      <c r="R135" s="837"/>
      <c r="S135" s="850"/>
    </row>
    <row r="136" spans="1:19" ht="14.4" customHeight="1" x14ac:dyDescent="0.3">
      <c r="A136" s="831" t="s">
        <v>3470</v>
      </c>
      <c r="B136" s="832" t="s">
        <v>3471</v>
      </c>
      <c r="C136" s="832" t="s">
        <v>593</v>
      </c>
      <c r="D136" s="832" t="s">
        <v>1478</v>
      </c>
      <c r="E136" s="832" t="s">
        <v>3529</v>
      </c>
      <c r="F136" s="832" t="s">
        <v>3579</v>
      </c>
      <c r="G136" s="832" t="s">
        <v>3580</v>
      </c>
      <c r="H136" s="849">
        <v>600</v>
      </c>
      <c r="I136" s="849">
        <v>35400</v>
      </c>
      <c r="J136" s="832">
        <v>0.98039215686274506</v>
      </c>
      <c r="K136" s="832">
        <v>59</v>
      </c>
      <c r="L136" s="849">
        <v>612</v>
      </c>
      <c r="M136" s="849">
        <v>36108</v>
      </c>
      <c r="N136" s="832">
        <v>1</v>
      </c>
      <c r="O136" s="832">
        <v>59</v>
      </c>
      <c r="P136" s="849">
        <v>533</v>
      </c>
      <c r="Q136" s="849">
        <v>31980</v>
      </c>
      <c r="R136" s="837">
        <v>0.88567630442007317</v>
      </c>
      <c r="S136" s="850">
        <v>60</v>
      </c>
    </row>
    <row r="137" spans="1:19" ht="14.4" customHeight="1" x14ac:dyDescent="0.3">
      <c r="A137" s="831" t="s">
        <v>3470</v>
      </c>
      <c r="B137" s="832" t="s">
        <v>3471</v>
      </c>
      <c r="C137" s="832" t="s">
        <v>593</v>
      </c>
      <c r="D137" s="832" t="s">
        <v>1478</v>
      </c>
      <c r="E137" s="832" t="s">
        <v>3529</v>
      </c>
      <c r="F137" s="832" t="s">
        <v>3589</v>
      </c>
      <c r="G137" s="832" t="s">
        <v>3590</v>
      </c>
      <c r="H137" s="849">
        <v>113</v>
      </c>
      <c r="I137" s="849">
        <v>43392</v>
      </c>
      <c r="J137" s="832">
        <v>2.3480519480519479</v>
      </c>
      <c r="K137" s="832">
        <v>384</v>
      </c>
      <c r="L137" s="849">
        <v>48</v>
      </c>
      <c r="M137" s="849">
        <v>18480</v>
      </c>
      <c r="N137" s="832">
        <v>1</v>
      </c>
      <c r="O137" s="832">
        <v>385</v>
      </c>
      <c r="P137" s="849">
        <v>35</v>
      </c>
      <c r="Q137" s="849">
        <v>13510</v>
      </c>
      <c r="R137" s="837">
        <v>0.73106060606060608</v>
      </c>
      <c r="S137" s="850">
        <v>386</v>
      </c>
    </row>
    <row r="138" spans="1:19" ht="14.4" customHeight="1" x14ac:dyDescent="0.3">
      <c r="A138" s="831" t="s">
        <v>3470</v>
      </c>
      <c r="B138" s="832" t="s">
        <v>3471</v>
      </c>
      <c r="C138" s="832" t="s">
        <v>593</v>
      </c>
      <c r="D138" s="832" t="s">
        <v>1478</v>
      </c>
      <c r="E138" s="832" t="s">
        <v>3529</v>
      </c>
      <c r="F138" s="832" t="s">
        <v>3591</v>
      </c>
      <c r="G138" s="832" t="s">
        <v>3592</v>
      </c>
      <c r="H138" s="849">
        <v>5</v>
      </c>
      <c r="I138" s="849">
        <v>1945</v>
      </c>
      <c r="J138" s="832">
        <v>4.9871794871794872</v>
      </c>
      <c r="K138" s="832">
        <v>389</v>
      </c>
      <c r="L138" s="849">
        <v>1</v>
      </c>
      <c r="M138" s="849">
        <v>390</v>
      </c>
      <c r="N138" s="832">
        <v>1</v>
      </c>
      <c r="O138" s="832">
        <v>390</v>
      </c>
      <c r="P138" s="849">
        <v>4</v>
      </c>
      <c r="Q138" s="849">
        <v>1564</v>
      </c>
      <c r="R138" s="837">
        <v>4.0102564102564102</v>
      </c>
      <c r="S138" s="850">
        <v>391</v>
      </c>
    </row>
    <row r="139" spans="1:19" ht="14.4" customHeight="1" x14ac:dyDescent="0.3">
      <c r="A139" s="831" t="s">
        <v>3470</v>
      </c>
      <c r="B139" s="832" t="s">
        <v>3471</v>
      </c>
      <c r="C139" s="832" t="s">
        <v>593</v>
      </c>
      <c r="D139" s="832" t="s">
        <v>1478</v>
      </c>
      <c r="E139" s="832" t="s">
        <v>3529</v>
      </c>
      <c r="F139" s="832" t="s">
        <v>3591</v>
      </c>
      <c r="G139" s="832" t="s">
        <v>3593</v>
      </c>
      <c r="H139" s="849">
        <v>18</v>
      </c>
      <c r="I139" s="849">
        <v>7002</v>
      </c>
      <c r="J139" s="832">
        <v>1.4961538461538462</v>
      </c>
      <c r="K139" s="832">
        <v>389</v>
      </c>
      <c r="L139" s="849">
        <v>12</v>
      </c>
      <c r="M139" s="849">
        <v>4680</v>
      </c>
      <c r="N139" s="832">
        <v>1</v>
      </c>
      <c r="O139" s="832">
        <v>390</v>
      </c>
      <c r="P139" s="849">
        <v>27</v>
      </c>
      <c r="Q139" s="849">
        <v>10557</v>
      </c>
      <c r="R139" s="837">
        <v>2.2557692307692307</v>
      </c>
      <c r="S139" s="850">
        <v>391</v>
      </c>
    </row>
    <row r="140" spans="1:19" ht="14.4" customHeight="1" x14ac:dyDescent="0.3">
      <c r="A140" s="831" t="s">
        <v>3470</v>
      </c>
      <c r="B140" s="832" t="s">
        <v>3471</v>
      </c>
      <c r="C140" s="832" t="s">
        <v>593</v>
      </c>
      <c r="D140" s="832" t="s">
        <v>1478</v>
      </c>
      <c r="E140" s="832" t="s">
        <v>3529</v>
      </c>
      <c r="F140" s="832" t="s">
        <v>3594</v>
      </c>
      <c r="G140" s="832" t="s">
        <v>3595</v>
      </c>
      <c r="H140" s="849">
        <v>31</v>
      </c>
      <c r="I140" s="849">
        <v>1953</v>
      </c>
      <c r="J140" s="832">
        <v>0.46268656716417911</v>
      </c>
      <c r="K140" s="832">
        <v>63</v>
      </c>
      <c r="L140" s="849">
        <v>67</v>
      </c>
      <c r="M140" s="849">
        <v>4221</v>
      </c>
      <c r="N140" s="832">
        <v>1</v>
      </c>
      <c r="O140" s="832">
        <v>63</v>
      </c>
      <c r="P140" s="849">
        <v>58</v>
      </c>
      <c r="Q140" s="849">
        <v>3654</v>
      </c>
      <c r="R140" s="837">
        <v>0.86567164179104472</v>
      </c>
      <c r="S140" s="850">
        <v>63</v>
      </c>
    </row>
    <row r="141" spans="1:19" ht="14.4" customHeight="1" x14ac:dyDescent="0.3">
      <c r="A141" s="831" t="s">
        <v>3470</v>
      </c>
      <c r="B141" s="832" t="s">
        <v>3471</v>
      </c>
      <c r="C141" s="832" t="s">
        <v>593</v>
      </c>
      <c r="D141" s="832" t="s">
        <v>1478</v>
      </c>
      <c r="E141" s="832" t="s">
        <v>3529</v>
      </c>
      <c r="F141" s="832" t="s">
        <v>3594</v>
      </c>
      <c r="G141" s="832" t="s">
        <v>3596</v>
      </c>
      <c r="H141" s="849">
        <v>1</v>
      </c>
      <c r="I141" s="849">
        <v>63</v>
      </c>
      <c r="J141" s="832"/>
      <c r="K141" s="832">
        <v>63</v>
      </c>
      <c r="L141" s="849"/>
      <c r="M141" s="849"/>
      <c r="N141" s="832"/>
      <c r="O141" s="832"/>
      <c r="P141" s="849">
        <v>1</v>
      </c>
      <c r="Q141" s="849">
        <v>63</v>
      </c>
      <c r="R141" s="837"/>
      <c r="S141" s="850">
        <v>63</v>
      </c>
    </row>
    <row r="142" spans="1:19" ht="14.4" customHeight="1" x14ac:dyDescent="0.3">
      <c r="A142" s="831" t="s">
        <v>3470</v>
      </c>
      <c r="B142" s="832" t="s">
        <v>3471</v>
      </c>
      <c r="C142" s="832" t="s">
        <v>593</v>
      </c>
      <c r="D142" s="832" t="s">
        <v>1478</v>
      </c>
      <c r="E142" s="832" t="s">
        <v>3529</v>
      </c>
      <c r="F142" s="832" t="s">
        <v>3599</v>
      </c>
      <c r="G142" s="832" t="s">
        <v>3600</v>
      </c>
      <c r="H142" s="849">
        <v>2</v>
      </c>
      <c r="I142" s="849">
        <v>306</v>
      </c>
      <c r="J142" s="832"/>
      <c r="K142" s="832">
        <v>153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3470</v>
      </c>
      <c r="B143" s="832" t="s">
        <v>3471</v>
      </c>
      <c r="C143" s="832" t="s">
        <v>593</v>
      </c>
      <c r="D143" s="832" t="s">
        <v>1478</v>
      </c>
      <c r="E143" s="832" t="s">
        <v>3529</v>
      </c>
      <c r="F143" s="832" t="s">
        <v>3599</v>
      </c>
      <c r="G143" s="832" t="s">
        <v>3601</v>
      </c>
      <c r="H143" s="849">
        <v>11</v>
      </c>
      <c r="I143" s="849">
        <v>1683</v>
      </c>
      <c r="J143" s="832">
        <v>0.91666666666666663</v>
      </c>
      <c r="K143" s="832">
        <v>153</v>
      </c>
      <c r="L143" s="849">
        <v>12</v>
      </c>
      <c r="M143" s="849">
        <v>1836</v>
      </c>
      <c r="N143" s="832">
        <v>1</v>
      </c>
      <c r="O143" s="832">
        <v>153</v>
      </c>
      <c r="P143" s="849">
        <v>4</v>
      </c>
      <c r="Q143" s="849">
        <v>616</v>
      </c>
      <c r="R143" s="837">
        <v>0.33551198257080611</v>
      </c>
      <c r="S143" s="850">
        <v>154</v>
      </c>
    </row>
    <row r="144" spans="1:19" ht="14.4" customHeight="1" x14ac:dyDescent="0.3">
      <c r="A144" s="831" t="s">
        <v>3470</v>
      </c>
      <c r="B144" s="832" t="s">
        <v>3471</v>
      </c>
      <c r="C144" s="832" t="s">
        <v>593</v>
      </c>
      <c r="D144" s="832" t="s">
        <v>1478</v>
      </c>
      <c r="E144" s="832" t="s">
        <v>3529</v>
      </c>
      <c r="F144" s="832" t="s">
        <v>3605</v>
      </c>
      <c r="G144" s="832" t="s">
        <v>3606</v>
      </c>
      <c r="H144" s="849">
        <v>2</v>
      </c>
      <c r="I144" s="849">
        <v>276</v>
      </c>
      <c r="J144" s="832">
        <v>2</v>
      </c>
      <c r="K144" s="832">
        <v>138</v>
      </c>
      <c r="L144" s="849">
        <v>1</v>
      </c>
      <c r="M144" s="849">
        <v>138</v>
      </c>
      <c r="N144" s="832">
        <v>1</v>
      </c>
      <c r="O144" s="832">
        <v>138</v>
      </c>
      <c r="P144" s="849"/>
      <c r="Q144" s="849"/>
      <c r="R144" s="837"/>
      <c r="S144" s="850"/>
    </row>
    <row r="145" spans="1:19" ht="14.4" customHeight="1" x14ac:dyDescent="0.3">
      <c r="A145" s="831" t="s">
        <v>3470</v>
      </c>
      <c r="B145" s="832" t="s">
        <v>3471</v>
      </c>
      <c r="C145" s="832" t="s">
        <v>593</v>
      </c>
      <c r="D145" s="832" t="s">
        <v>1478</v>
      </c>
      <c r="E145" s="832" t="s">
        <v>3529</v>
      </c>
      <c r="F145" s="832" t="s">
        <v>3605</v>
      </c>
      <c r="G145" s="832" t="s">
        <v>3607</v>
      </c>
      <c r="H145" s="849">
        <v>1</v>
      </c>
      <c r="I145" s="849">
        <v>138</v>
      </c>
      <c r="J145" s="832"/>
      <c r="K145" s="832">
        <v>138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3470</v>
      </c>
      <c r="B146" s="832" t="s">
        <v>3471</v>
      </c>
      <c r="C146" s="832" t="s">
        <v>593</v>
      </c>
      <c r="D146" s="832" t="s">
        <v>1478</v>
      </c>
      <c r="E146" s="832" t="s">
        <v>3529</v>
      </c>
      <c r="F146" s="832" t="s">
        <v>3608</v>
      </c>
      <c r="G146" s="832" t="s">
        <v>3610</v>
      </c>
      <c r="H146" s="849">
        <v>1</v>
      </c>
      <c r="I146" s="849">
        <v>417</v>
      </c>
      <c r="J146" s="832">
        <v>0.99760765550239239</v>
      </c>
      <c r="K146" s="832">
        <v>417</v>
      </c>
      <c r="L146" s="849">
        <v>1</v>
      </c>
      <c r="M146" s="849">
        <v>418</v>
      </c>
      <c r="N146" s="832">
        <v>1</v>
      </c>
      <c r="O146" s="832">
        <v>418</v>
      </c>
      <c r="P146" s="849"/>
      <c r="Q146" s="849"/>
      <c r="R146" s="837"/>
      <c r="S146" s="850"/>
    </row>
    <row r="147" spans="1:19" ht="14.4" customHeight="1" x14ac:dyDescent="0.3">
      <c r="A147" s="831" t="s">
        <v>3470</v>
      </c>
      <c r="B147" s="832" t="s">
        <v>3471</v>
      </c>
      <c r="C147" s="832" t="s">
        <v>593</v>
      </c>
      <c r="D147" s="832" t="s">
        <v>1478</v>
      </c>
      <c r="E147" s="832" t="s">
        <v>3529</v>
      </c>
      <c r="F147" s="832" t="s">
        <v>3614</v>
      </c>
      <c r="G147" s="832" t="s">
        <v>3616</v>
      </c>
      <c r="H147" s="849">
        <v>1</v>
      </c>
      <c r="I147" s="849">
        <v>237</v>
      </c>
      <c r="J147" s="832"/>
      <c r="K147" s="832">
        <v>237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3470</v>
      </c>
      <c r="B148" s="832" t="s">
        <v>3471</v>
      </c>
      <c r="C148" s="832" t="s">
        <v>593</v>
      </c>
      <c r="D148" s="832" t="s">
        <v>1478</v>
      </c>
      <c r="E148" s="832" t="s">
        <v>3529</v>
      </c>
      <c r="F148" s="832" t="s">
        <v>3621</v>
      </c>
      <c r="G148" s="832" t="s">
        <v>3623</v>
      </c>
      <c r="H148" s="849">
        <v>1</v>
      </c>
      <c r="I148" s="849">
        <v>163</v>
      </c>
      <c r="J148" s="832"/>
      <c r="K148" s="832">
        <v>163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3470</v>
      </c>
      <c r="B149" s="832" t="s">
        <v>3471</v>
      </c>
      <c r="C149" s="832" t="s">
        <v>593</v>
      </c>
      <c r="D149" s="832" t="s">
        <v>1478</v>
      </c>
      <c r="E149" s="832" t="s">
        <v>3529</v>
      </c>
      <c r="F149" s="832" t="s">
        <v>3624</v>
      </c>
      <c r="G149" s="832" t="s">
        <v>3625</v>
      </c>
      <c r="H149" s="849">
        <v>4</v>
      </c>
      <c r="I149" s="849">
        <v>1220</v>
      </c>
      <c r="J149" s="832"/>
      <c r="K149" s="832">
        <v>305</v>
      </c>
      <c r="L149" s="849"/>
      <c r="M149" s="849"/>
      <c r="N149" s="832"/>
      <c r="O149" s="832"/>
      <c r="P149" s="849">
        <v>1</v>
      </c>
      <c r="Q149" s="849">
        <v>307</v>
      </c>
      <c r="R149" s="837"/>
      <c r="S149" s="850">
        <v>307</v>
      </c>
    </row>
    <row r="150" spans="1:19" ht="14.4" customHeight="1" x14ac:dyDescent="0.3">
      <c r="A150" s="831" t="s">
        <v>3470</v>
      </c>
      <c r="B150" s="832" t="s">
        <v>3471</v>
      </c>
      <c r="C150" s="832" t="s">
        <v>593</v>
      </c>
      <c r="D150" s="832" t="s">
        <v>1478</v>
      </c>
      <c r="E150" s="832" t="s">
        <v>3529</v>
      </c>
      <c r="F150" s="832" t="s">
        <v>3633</v>
      </c>
      <c r="G150" s="832" t="s">
        <v>3634</v>
      </c>
      <c r="H150" s="849">
        <v>1</v>
      </c>
      <c r="I150" s="849">
        <v>58</v>
      </c>
      <c r="J150" s="832">
        <v>1</v>
      </c>
      <c r="K150" s="832">
        <v>58</v>
      </c>
      <c r="L150" s="849">
        <v>1</v>
      </c>
      <c r="M150" s="849">
        <v>58</v>
      </c>
      <c r="N150" s="832">
        <v>1</v>
      </c>
      <c r="O150" s="832">
        <v>58</v>
      </c>
      <c r="P150" s="849">
        <v>0</v>
      </c>
      <c r="Q150" s="849">
        <v>0</v>
      </c>
      <c r="R150" s="837">
        <v>0</v>
      </c>
      <c r="S150" s="850"/>
    </row>
    <row r="151" spans="1:19" ht="14.4" customHeight="1" x14ac:dyDescent="0.3">
      <c r="A151" s="831" t="s">
        <v>3470</v>
      </c>
      <c r="B151" s="832" t="s">
        <v>3471</v>
      </c>
      <c r="C151" s="832" t="s">
        <v>593</v>
      </c>
      <c r="D151" s="832" t="s">
        <v>1478</v>
      </c>
      <c r="E151" s="832" t="s">
        <v>3529</v>
      </c>
      <c r="F151" s="832" t="s">
        <v>3633</v>
      </c>
      <c r="G151" s="832" t="s">
        <v>3635</v>
      </c>
      <c r="H151" s="849"/>
      <c r="I151" s="849"/>
      <c r="J151" s="832"/>
      <c r="K151" s="832"/>
      <c r="L151" s="849">
        <v>2</v>
      </c>
      <c r="M151" s="849">
        <v>116</v>
      </c>
      <c r="N151" s="832">
        <v>1</v>
      </c>
      <c r="O151" s="832">
        <v>58</v>
      </c>
      <c r="P151" s="849">
        <v>1</v>
      </c>
      <c r="Q151" s="849">
        <v>59</v>
      </c>
      <c r="R151" s="837">
        <v>0.50862068965517238</v>
      </c>
      <c r="S151" s="850">
        <v>59</v>
      </c>
    </row>
    <row r="152" spans="1:19" ht="14.4" customHeight="1" x14ac:dyDescent="0.3">
      <c r="A152" s="831" t="s">
        <v>3470</v>
      </c>
      <c r="B152" s="832" t="s">
        <v>3471</v>
      </c>
      <c r="C152" s="832" t="s">
        <v>593</v>
      </c>
      <c r="D152" s="832" t="s">
        <v>1478</v>
      </c>
      <c r="E152" s="832" t="s">
        <v>3529</v>
      </c>
      <c r="F152" s="832" t="s">
        <v>3642</v>
      </c>
      <c r="G152" s="832" t="s">
        <v>3643</v>
      </c>
      <c r="H152" s="849">
        <v>1</v>
      </c>
      <c r="I152" s="849">
        <v>155</v>
      </c>
      <c r="J152" s="832"/>
      <c r="K152" s="832">
        <v>155</v>
      </c>
      <c r="L152" s="849"/>
      <c r="M152" s="849"/>
      <c r="N152" s="832"/>
      <c r="O152" s="832"/>
      <c r="P152" s="849">
        <v>1</v>
      </c>
      <c r="Q152" s="849">
        <v>156</v>
      </c>
      <c r="R152" s="837"/>
      <c r="S152" s="850">
        <v>156</v>
      </c>
    </row>
    <row r="153" spans="1:19" ht="14.4" customHeight="1" x14ac:dyDescent="0.3">
      <c r="A153" s="831" t="s">
        <v>3470</v>
      </c>
      <c r="B153" s="832" t="s">
        <v>3471</v>
      </c>
      <c r="C153" s="832" t="s">
        <v>593</v>
      </c>
      <c r="D153" s="832" t="s">
        <v>1478</v>
      </c>
      <c r="E153" s="832" t="s">
        <v>3529</v>
      </c>
      <c r="F153" s="832" t="s">
        <v>3644</v>
      </c>
      <c r="G153" s="832" t="s">
        <v>3646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93</v>
      </c>
      <c r="R153" s="837"/>
      <c r="S153" s="850">
        <v>93</v>
      </c>
    </row>
    <row r="154" spans="1:19" ht="14.4" customHeight="1" x14ac:dyDescent="0.3">
      <c r="A154" s="831" t="s">
        <v>3470</v>
      </c>
      <c r="B154" s="832" t="s">
        <v>3471</v>
      </c>
      <c r="C154" s="832" t="s">
        <v>593</v>
      </c>
      <c r="D154" s="832" t="s">
        <v>1478</v>
      </c>
      <c r="E154" s="832" t="s">
        <v>3529</v>
      </c>
      <c r="F154" s="832" t="s">
        <v>3649</v>
      </c>
      <c r="G154" s="832" t="s">
        <v>3650</v>
      </c>
      <c r="H154" s="849">
        <v>35</v>
      </c>
      <c r="I154" s="849">
        <v>1166.5700000000004</v>
      </c>
      <c r="J154" s="832">
        <v>2.5000428614290016</v>
      </c>
      <c r="K154" s="832">
        <v>33.330571428571439</v>
      </c>
      <c r="L154" s="849">
        <v>14</v>
      </c>
      <c r="M154" s="849">
        <v>466.61999999999983</v>
      </c>
      <c r="N154" s="832">
        <v>1</v>
      </c>
      <c r="O154" s="832">
        <v>33.329999999999991</v>
      </c>
      <c r="P154" s="849">
        <v>15</v>
      </c>
      <c r="Q154" s="849">
        <v>499.95999999999987</v>
      </c>
      <c r="R154" s="837">
        <v>1.0714500021430715</v>
      </c>
      <c r="S154" s="850">
        <v>33.330666666666659</v>
      </c>
    </row>
    <row r="155" spans="1:19" ht="14.4" customHeight="1" x14ac:dyDescent="0.3">
      <c r="A155" s="831" t="s">
        <v>3470</v>
      </c>
      <c r="B155" s="832" t="s">
        <v>3471</v>
      </c>
      <c r="C155" s="832" t="s">
        <v>593</v>
      </c>
      <c r="D155" s="832" t="s">
        <v>1478</v>
      </c>
      <c r="E155" s="832" t="s">
        <v>3529</v>
      </c>
      <c r="F155" s="832" t="s">
        <v>3649</v>
      </c>
      <c r="G155" s="832" t="s">
        <v>3651</v>
      </c>
      <c r="H155" s="849">
        <v>580</v>
      </c>
      <c r="I155" s="849">
        <v>19333.310000000005</v>
      </c>
      <c r="J155" s="832">
        <v>1.0086974170184504</v>
      </c>
      <c r="K155" s="832">
        <v>33.333293103448284</v>
      </c>
      <c r="L155" s="849">
        <v>575</v>
      </c>
      <c r="M155" s="849">
        <v>19166.610000000004</v>
      </c>
      <c r="N155" s="832">
        <v>1</v>
      </c>
      <c r="O155" s="832">
        <v>33.333234782608706</v>
      </c>
      <c r="P155" s="849">
        <v>517</v>
      </c>
      <c r="Q155" s="849">
        <v>17233.280000000002</v>
      </c>
      <c r="R155" s="837">
        <v>0.89913031047222225</v>
      </c>
      <c r="S155" s="850">
        <v>33.333230174081244</v>
      </c>
    </row>
    <row r="156" spans="1:19" ht="14.4" customHeight="1" x14ac:dyDescent="0.3">
      <c r="A156" s="831" t="s">
        <v>3470</v>
      </c>
      <c r="B156" s="832" t="s">
        <v>3471</v>
      </c>
      <c r="C156" s="832" t="s">
        <v>593</v>
      </c>
      <c r="D156" s="832" t="s">
        <v>1478</v>
      </c>
      <c r="E156" s="832" t="s">
        <v>3529</v>
      </c>
      <c r="F156" s="832" t="s">
        <v>3652</v>
      </c>
      <c r="G156" s="832" t="s">
        <v>3653</v>
      </c>
      <c r="H156" s="849">
        <v>6</v>
      </c>
      <c r="I156" s="849">
        <v>696</v>
      </c>
      <c r="J156" s="832"/>
      <c r="K156" s="832">
        <v>116</v>
      </c>
      <c r="L156" s="849"/>
      <c r="M156" s="849"/>
      <c r="N156" s="832"/>
      <c r="O156" s="832"/>
      <c r="P156" s="849">
        <v>1</v>
      </c>
      <c r="Q156" s="849">
        <v>116</v>
      </c>
      <c r="R156" s="837"/>
      <c r="S156" s="850">
        <v>116</v>
      </c>
    </row>
    <row r="157" spans="1:19" ht="14.4" customHeight="1" x14ac:dyDescent="0.3">
      <c r="A157" s="831" t="s">
        <v>3470</v>
      </c>
      <c r="B157" s="832" t="s">
        <v>3471</v>
      </c>
      <c r="C157" s="832" t="s">
        <v>593</v>
      </c>
      <c r="D157" s="832" t="s">
        <v>1478</v>
      </c>
      <c r="E157" s="832" t="s">
        <v>3529</v>
      </c>
      <c r="F157" s="832" t="s">
        <v>3652</v>
      </c>
      <c r="G157" s="832" t="s">
        <v>3654</v>
      </c>
      <c r="H157" s="849">
        <v>60</v>
      </c>
      <c r="I157" s="849">
        <v>6960</v>
      </c>
      <c r="J157" s="832">
        <v>1.5789473684210527</v>
      </c>
      <c r="K157" s="832">
        <v>116</v>
      </c>
      <c r="L157" s="849">
        <v>38</v>
      </c>
      <c r="M157" s="849">
        <v>4408</v>
      </c>
      <c r="N157" s="832">
        <v>1</v>
      </c>
      <c r="O157" s="832">
        <v>116</v>
      </c>
      <c r="P157" s="849">
        <v>30</v>
      </c>
      <c r="Q157" s="849">
        <v>3480</v>
      </c>
      <c r="R157" s="837">
        <v>0.78947368421052633</v>
      </c>
      <c r="S157" s="850">
        <v>116</v>
      </c>
    </row>
    <row r="158" spans="1:19" ht="14.4" customHeight="1" x14ac:dyDescent="0.3">
      <c r="A158" s="831" t="s">
        <v>3470</v>
      </c>
      <c r="B158" s="832" t="s">
        <v>3471</v>
      </c>
      <c r="C158" s="832" t="s">
        <v>593</v>
      </c>
      <c r="D158" s="832" t="s">
        <v>1478</v>
      </c>
      <c r="E158" s="832" t="s">
        <v>3529</v>
      </c>
      <c r="F158" s="832" t="s">
        <v>3655</v>
      </c>
      <c r="G158" s="832" t="s">
        <v>3656</v>
      </c>
      <c r="H158" s="849">
        <v>1</v>
      </c>
      <c r="I158" s="849">
        <v>37</v>
      </c>
      <c r="J158" s="832"/>
      <c r="K158" s="832">
        <v>37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3470</v>
      </c>
      <c r="B159" s="832" t="s">
        <v>3471</v>
      </c>
      <c r="C159" s="832" t="s">
        <v>593</v>
      </c>
      <c r="D159" s="832" t="s">
        <v>1478</v>
      </c>
      <c r="E159" s="832" t="s">
        <v>3529</v>
      </c>
      <c r="F159" s="832" t="s">
        <v>3659</v>
      </c>
      <c r="G159" s="832" t="s">
        <v>3660</v>
      </c>
      <c r="H159" s="849">
        <v>1</v>
      </c>
      <c r="I159" s="849">
        <v>86</v>
      </c>
      <c r="J159" s="832"/>
      <c r="K159" s="832">
        <v>86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3470</v>
      </c>
      <c r="B160" s="832" t="s">
        <v>3471</v>
      </c>
      <c r="C160" s="832" t="s">
        <v>593</v>
      </c>
      <c r="D160" s="832" t="s">
        <v>1478</v>
      </c>
      <c r="E160" s="832" t="s">
        <v>3529</v>
      </c>
      <c r="F160" s="832" t="s">
        <v>3659</v>
      </c>
      <c r="G160" s="832" t="s">
        <v>3661</v>
      </c>
      <c r="H160" s="849">
        <v>1</v>
      </c>
      <c r="I160" s="849">
        <v>86</v>
      </c>
      <c r="J160" s="832"/>
      <c r="K160" s="832">
        <v>86</v>
      </c>
      <c r="L160" s="849"/>
      <c r="M160" s="849"/>
      <c r="N160" s="832"/>
      <c r="O160" s="832"/>
      <c r="P160" s="849">
        <v>1</v>
      </c>
      <c r="Q160" s="849">
        <v>86</v>
      </c>
      <c r="R160" s="837"/>
      <c r="S160" s="850">
        <v>86</v>
      </c>
    </row>
    <row r="161" spans="1:19" ht="14.4" customHeight="1" x14ac:dyDescent="0.3">
      <c r="A161" s="831" t="s">
        <v>3470</v>
      </c>
      <c r="B161" s="832" t="s">
        <v>3471</v>
      </c>
      <c r="C161" s="832" t="s">
        <v>593</v>
      </c>
      <c r="D161" s="832" t="s">
        <v>1478</v>
      </c>
      <c r="E161" s="832" t="s">
        <v>3529</v>
      </c>
      <c r="F161" s="832" t="s">
        <v>3662</v>
      </c>
      <c r="G161" s="832" t="s">
        <v>3663</v>
      </c>
      <c r="H161" s="849">
        <v>2</v>
      </c>
      <c r="I161" s="849">
        <v>64</v>
      </c>
      <c r="J161" s="832">
        <v>1</v>
      </c>
      <c r="K161" s="832">
        <v>32</v>
      </c>
      <c r="L161" s="849">
        <v>2</v>
      </c>
      <c r="M161" s="849">
        <v>64</v>
      </c>
      <c r="N161" s="832">
        <v>1</v>
      </c>
      <c r="O161" s="832">
        <v>32</v>
      </c>
      <c r="P161" s="849">
        <v>8</v>
      </c>
      <c r="Q161" s="849">
        <v>256</v>
      </c>
      <c r="R161" s="837">
        <v>4</v>
      </c>
      <c r="S161" s="850">
        <v>32</v>
      </c>
    </row>
    <row r="162" spans="1:19" ht="14.4" customHeight="1" x14ac:dyDescent="0.3">
      <c r="A162" s="831" t="s">
        <v>3470</v>
      </c>
      <c r="B162" s="832" t="s">
        <v>3471</v>
      </c>
      <c r="C162" s="832" t="s">
        <v>593</v>
      </c>
      <c r="D162" s="832" t="s">
        <v>1478</v>
      </c>
      <c r="E162" s="832" t="s">
        <v>3529</v>
      </c>
      <c r="F162" s="832" t="s">
        <v>3662</v>
      </c>
      <c r="G162" s="832" t="s">
        <v>3664</v>
      </c>
      <c r="H162" s="849">
        <v>10</v>
      </c>
      <c r="I162" s="849">
        <v>320</v>
      </c>
      <c r="J162" s="832">
        <v>1.6666666666666667</v>
      </c>
      <c r="K162" s="832">
        <v>32</v>
      </c>
      <c r="L162" s="849">
        <v>6</v>
      </c>
      <c r="M162" s="849">
        <v>192</v>
      </c>
      <c r="N162" s="832">
        <v>1</v>
      </c>
      <c r="O162" s="832">
        <v>32</v>
      </c>
      <c r="P162" s="849"/>
      <c r="Q162" s="849"/>
      <c r="R162" s="837"/>
      <c r="S162" s="850"/>
    </row>
    <row r="163" spans="1:19" ht="14.4" customHeight="1" x14ac:dyDescent="0.3">
      <c r="A163" s="831" t="s">
        <v>3470</v>
      </c>
      <c r="B163" s="832" t="s">
        <v>3471</v>
      </c>
      <c r="C163" s="832" t="s">
        <v>593</v>
      </c>
      <c r="D163" s="832" t="s">
        <v>1478</v>
      </c>
      <c r="E163" s="832" t="s">
        <v>3529</v>
      </c>
      <c r="F163" s="832" t="s">
        <v>3665</v>
      </c>
      <c r="G163" s="832" t="s">
        <v>3666</v>
      </c>
      <c r="H163" s="849">
        <v>2</v>
      </c>
      <c r="I163" s="849">
        <v>0</v>
      </c>
      <c r="J163" s="832"/>
      <c r="K163" s="832">
        <v>0</v>
      </c>
      <c r="L163" s="849">
        <v>1</v>
      </c>
      <c r="M163" s="849">
        <v>0</v>
      </c>
      <c r="N163" s="832"/>
      <c r="O163" s="832">
        <v>0</v>
      </c>
      <c r="P163" s="849">
        <v>2</v>
      </c>
      <c r="Q163" s="849">
        <v>0</v>
      </c>
      <c r="R163" s="837"/>
      <c r="S163" s="850">
        <v>0</v>
      </c>
    </row>
    <row r="164" spans="1:19" ht="14.4" customHeight="1" x14ac:dyDescent="0.3">
      <c r="A164" s="831" t="s">
        <v>3470</v>
      </c>
      <c r="B164" s="832" t="s">
        <v>3471</v>
      </c>
      <c r="C164" s="832" t="s">
        <v>593</v>
      </c>
      <c r="D164" s="832" t="s">
        <v>1478</v>
      </c>
      <c r="E164" s="832" t="s">
        <v>3529</v>
      </c>
      <c r="F164" s="832" t="s">
        <v>3667</v>
      </c>
      <c r="G164" s="832" t="s">
        <v>3668</v>
      </c>
      <c r="H164" s="849">
        <v>7</v>
      </c>
      <c r="I164" s="849">
        <v>917</v>
      </c>
      <c r="J164" s="832"/>
      <c r="K164" s="832">
        <v>131</v>
      </c>
      <c r="L164" s="849"/>
      <c r="M164" s="849"/>
      <c r="N164" s="832"/>
      <c r="O164" s="832"/>
      <c r="P164" s="849">
        <v>2</v>
      </c>
      <c r="Q164" s="849">
        <v>264</v>
      </c>
      <c r="R164" s="837"/>
      <c r="S164" s="850">
        <v>132</v>
      </c>
    </row>
    <row r="165" spans="1:19" ht="14.4" customHeight="1" x14ac:dyDescent="0.3">
      <c r="A165" s="831" t="s">
        <v>3470</v>
      </c>
      <c r="B165" s="832" t="s">
        <v>3471</v>
      </c>
      <c r="C165" s="832" t="s">
        <v>593</v>
      </c>
      <c r="D165" s="832" t="s">
        <v>1478</v>
      </c>
      <c r="E165" s="832" t="s">
        <v>3529</v>
      </c>
      <c r="F165" s="832" t="s">
        <v>3674</v>
      </c>
      <c r="G165" s="832" t="s">
        <v>3675</v>
      </c>
      <c r="H165" s="849">
        <v>2</v>
      </c>
      <c r="I165" s="849">
        <v>400</v>
      </c>
      <c r="J165" s="832"/>
      <c r="K165" s="832">
        <v>200</v>
      </c>
      <c r="L165" s="849"/>
      <c r="M165" s="849"/>
      <c r="N165" s="832"/>
      <c r="O165" s="832"/>
      <c r="P165" s="849">
        <v>2</v>
      </c>
      <c r="Q165" s="849">
        <v>400</v>
      </c>
      <c r="R165" s="837"/>
      <c r="S165" s="850">
        <v>200</v>
      </c>
    </row>
    <row r="166" spans="1:19" ht="14.4" customHeight="1" x14ac:dyDescent="0.3">
      <c r="A166" s="831" t="s">
        <v>3470</v>
      </c>
      <c r="B166" s="832" t="s">
        <v>3471</v>
      </c>
      <c r="C166" s="832" t="s">
        <v>593</v>
      </c>
      <c r="D166" s="832" t="s">
        <v>1478</v>
      </c>
      <c r="E166" s="832" t="s">
        <v>3529</v>
      </c>
      <c r="F166" s="832" t="s">
        <v>3677</v>
      </c>
      <c r="G166" s="832" t="s">
        <v>3678</v>
      </c>
      <c r="H166" s="849">
        <v>5</v>
      </c>
      <c r="I166" s="849">
        <v>565</v>
      </c>
      <c r="J166" s="832"/>
      <c r="K166" s="832">
        <v>113</v>
      </c>
      <c r="L166" s="849"/>
      <c r="M166" s="849"/>
      <c r="N166" s="832"/>
      <c r="O166" s="832"/>
      <c r="P166" s="849">
        <v>1</v>
      </c>
      <c r="Q166" s="849">
        <v>114</v>
      </c>
      <c r="R166" s="837"/>
      <c r="S166" s="850">
        <v>114</v>
      </c>
    </row>
    <row r="167" spans="1:19" ht="14.4" customHeight="1" x14ac:dyDescent="0.3">
      <c r="A167" s="831" t="s">
        <v>3470</v>
      </c>
      <c r="B167" s="832" t="s">
        <v>3471</v>
      </c>
      <c r="C167" s="832" t="s">
        <v>593</v>
      </c>
      <c r="D167" s="832" t="s">
        <v>1478</v>
      </c>
      <c r="E167" s="832" t="s">
        <v>3529</v>
      </c>
      <c r="F167" s="832" t="s">
        <v>3677</v>
      </c>
      <c r="G167" s="832" t="s">
        <v>3679</v>
      </c>
      <c r="H167" s="849">
        <v>1</v>
      </c>
      <c r="I167" s="849">
        <v>113</v>
      </c>
      <c r="J167" s="832"/>
      <c r="K167" s="832">
        <v>113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3470</v>
      </c>
      <c r="B168" s="832" t="s">
        <v>3471</v>
      </c>
      <c r="C168" s="832" t="s">
        <v>593</v>
      </c>
      <c r="D168" s="832" t="s">
        <v>1478</v>
      </c>
      <c r="E168" s="832" t="s">
        <v>3529</v>
      </c>
      <c r="F168" s="832" t="s">
        <v>3680</v>
      </c>
      <c r="G168" s="832" t="s">
        <v>3681</v>
      </c>
      <c r="H168" s="849">
        <v>6</v>
      </c>
      <c r="I168" s="849">
        <v>444</v>
      </c>
      <c r="J168" s="832">
        <v>0.1875</v>
      </c>
      <c r="K168" s="832">
        <v>74</v>
      </c>
      <c r="L168" s="849">
        <v>32</v>
      </c>
      <c r="M168" s="849">
        <v>2368</v>
      </c>
      <c r="N168" s="832">
        <v>1</v>
      </c>
      <c r="O168" s="832">
        <v>74</v>
      </c>
      <c r="P168" s="849">
        <v>30</v>
      </c>
      <c r="Q168" s="849">
        <v>2220</v>
      </c>
      <c r="R168" s="837">
        <v>0.9375</v>
      </c>
      <c r="S168" s="850">
        <v>74</v>
      </c>
    </row>
    <row r="169" spans="1:19" ht="14.4" customHeight="1" x14ac:dyDescent="0.3">
      <c r="A169" s="831" t="s">
        <v>3470</v>
      </c>
      <c r="B169" s="832" t="s">
        <v>3471</v>
      </c>
      <c r="C169" s="832" t="s">
        <v>593</v>
      </c>
      <c r="D169" s="832" t="s">
        <v>1478</v>
      </c>
      <c r="E169" s="832" t="s">
        <v>3529</v>
      </c>
      <c r="F169" s="832" t="s">
        <v>3686</v>
      </c>
      <c r="G169" s="832" t="s">
        <v>3687</v>
      </c>
      <c r="H169" s="849">
        <v>1</v>
      </c>
      <c r="I169" s="849">
        <v>59</v>
      </c>
      <c r="J169" s="832">
        <v>1</v>
      </c>
      <c r="K169" s="832">
        <v>59</v>
      </c>
      <c r="L169" s="849">
        <v>1</v>
      </c>
      <c r="M169" s="849">
        <v>59</v>
      </c>
      <c r="N169" s="832">
        <v>1</v>
      </c>
      <c r="O169" s="832">
        <v>59</v>
      </c>
      <c r="P169" s="849"/>
      <c r="Q169" s="849"/>
      <c r="R169" s="837"/>
      <c r="S169" s="850"/>
    </row>
    <row r="170" spans="1:19" ht="14.4" customHeight="1" x14ac:dyDescent="0.3">
      <c r="A170" s="831" t="s">
        <v>3470</v>
      </c>
      <c r="B170" s="832" t="s">
        <v>3471</v>
      </c>
      <c r="C170" s="832" t="s">
        <v>593</v>
      </c>
      <c r="D170" s="832" t="s">
        <v>1478</v>
      </c>
      <c r="E170" s="832" t="s">
        <v>3529</v>
      </c>
      <c r="F170" s="832" t="s">
        <v>3688</v>
      </c>
      <c r="G170" s="832" t="s">
        <v>3689</v>
      </c>
      <c r="H170" s="849">
        <v>2</v>
      </c>
      <c r="I170" s="849">
        <v>112</v>
      </c>
      <c r="J170" s="832">
        <v>1</v>
      </c>
      <c r="K170" s="832">
        <v>56</v>
      </c>
      <c r="L170" s="849">
        <v>2</v>
      </c>
      <c r="M170" s="849">
        <v>112</v>
      </c>
      <c r="N170" s="832">
        <v>1</v>
      </c>
      <c r="O170" s="832">
        <v>56</v>
      </c>
      <c r="P170" s="849">
        <v>3</v>
      </c>
      <c r="Q170" s="849">
        <v>171</v>
      </c>
      <c r="R170" s="837">
        <v>1.5267857142857142</v>
      </c>
      <c r="S170" s="850">
        <v>57</v>
      </c>
    </row>
    <row r="171" spans="1:19" ht="14.4" customHeight="1" x14ac:dyDescent="0.3">
      <c r="A171" s="831" t="s">
        <v>3470</v>
      </c>
      <c r="B171" s="832" t="s">
        <v>3471</v>
      </c>
      <c r="C171" s="832" t="s">
        <v>593</v>
      </c>
      <c r="D171" s="832" t="s">
        <v>1478</v>
      </c>
      <c r="E171" s="832" t="s">
        <v>3529</v>
      </c>
      <c r="F171" s="832" t="s">
        <v>3688</v>
      </c>
      <c r="G171" s="832" t="s">
        <v>3690</v>
      </c>
      <c r="H171" s="849">
        <v>2</v>
      </c>
      <c r="I171" s="849">
        <v>112</v>
      </c>
      <c r="J171" s="832">
        <v>0.66666666666666663</v>
      </c>
      <c r="K171" s="832">
        <v>56</v>
      </c>
      <c r="L171" s="849">
        <v>3</v>
      </c>
      <c r="M171" s="849">
        <v>168</v>
      </c>
      <c r="N171" s="832">
        <v>1</v>
      </c>
      <c r="O171" s="832">
        <v>56</v>
      </c>
      <c r="P171" s="849"/>
      <c r="Q171" s="849"/>
      <c r="R171" s="837"/>
      <c r="S171" s="850"/>
    </row>
    <row r="172" spans="1:19" ht="14.4" customHeight="1" x14ac:dyDescent="0.3">
      <c r="A172" s="831" t="s">
        <v>3470</v>
      </c>
      <c r="B172" s="832" t="s">
        <v>3471</v>
      </c>
      <c r="C172" s="832" t="s">
        <v>593</v>
      </c>
      <c r="D172" s="832" t="s">
        <v>1478</v>
      </c>
      <c r="E172" s="832" t="s">
        <v>3529</v>
      </c>
      <c r="F172" s="832" t="s">
        <v>3691</v>
      </c>
      <c r="G172" s="832" t="s">
        <v>3692</v>
      </c>
      <c r="H172" s="849">
        <v>2</v>
      </c>
      <c r="I172" s="849">
        <v>246</v>
      </c>
      <c r="J172" s="832"/>
      <c r="K172" s="832">
        <v>123</v>
      </c>
      <c r="L172" s="849"/>
      <c r="M172" s="849"/>
      <c r="N172" s="832"/>
      <c r="O172" s="832"/>
      <c r="P172" s="849">
        <v>1</v>
      </c>
      <c r="Q172" s="849">
        <v>124</v>
      </c>
      <c r="R172" s="837"/>
      <c r="S172" s="850">
        <v>124</v>
      </c>
    </row>
    <row r="173" spans="1:19" ht="14.4" customHeight="1" x14ac:dyDescent="0.3">
      <c r="A173" s="831" t="s">
        <v>3470</v>
      </c>
      <c r="B173" s="832" t="s">
        <v>3471</v>
      </c>
      <c r="C173" s="832" t="s">
        <v>593</v>
      </c>
      <c r="D173" s="832" t="s">
        <v>1478</v>
      </c>
      <c r="E173" s="832" t="s">
        <v>3529</v>
      </c>
      <c r="F173" s="832" t="s">
        <v>3691</v>
      </c>
      <c r="G173" s="832" t="s">
        <v>3693</v>
      </c>
      <c r="H173" s="849"/>
      <c r="I173" s="849"/>
      <c r="J173" s="832"/>
      <c r="K173" s="832"/>
      <c r="L173" s="849"/>
      <c r="M173" s="849"/>
      <c r="N173" s="832"/>
      <c r="O173" s="832"/>
      <c r="P173" s="849">
        <v>2</v>
      </c>
      <c r="Q173" s="849">
        <v>248</v>
      </c>
      <c r="R173" s="837"/>
      <c r="S173" s="850">
        <v>124</v>
      </c>
    </row>
    <row r="174" spans="1:19" ht="14.4" customHeight="1" x14ac:dyDescent="0.3">
      <c r="A174" s="831" t="s">
        <v>3470</v>
      </c>
      <c r="B174" s="832" t="s">
        <v>3471</v>
      </c>
      <c r="C174" s="832" t="s">
        <v>593</v>
      </c>
      <c r="D174" s="832" t="s">
        <v>1478</v>
      </c>
      <c r="E174" s="832" t="s">
        <v>3529</v>
      </c>
      <c r="F174" s="832" t="s">
        <v>3694</v>
      </c>
      <c r="G174" s="832" t="s">
        <v>3695</v>
      </c>
      <c r="H174" s="849"/>
      <c r="I174" s="849"/>
      <c r="J174" s="832"/>
      <c r="K174" s="832"/>
      <c r="L174" s="849">
        <v>3</v>
      </c>
      <c r="M174" s="849">
        <v>360</v>
      </c>
      <c r="N174" s="832">
        <v>1</v>
      </c>
      <c r="O174" s="832">
        <v>120</v>
      </c>
      <c r="P174" s="849">
        <v>9</v>
      </c>
      <c r="Q174" s="849">
        <v>1089</v>
      </c>
      <c r="R174" s="837">
        <v>3.0249999999999999</v>
      </c>
      <c r="S174" s="850">
        <v>121</v>
      </c>
    </row>
    <row r="175" spans="1:19" ht="14.4" customHeight="1" x14ac:dyDescent="0.3">
      <c r="A175" s="831" t="s">
        <v>3470</v>
      </c>
      <c r="B175" s="832" t="s">
        <v>3471</v>
      </c>
      <c r="C175" s="832" t="s">
        <v>593</v>
      </c>
      <c r="D175" s="832" t="s">
        <v>1478</v>
      </c>
      <c r="E175" s="832" t="s">
        <v>3529</v>
      </c>
      <c r="F175" s="832" t="s">
        <v>3696</v>
      </c>
      <c r="G175" s="832" t="s">
        <v>3697</v>
      </c>
      <c r="H175" s="849">
        <v>54</v>
      </c>
      <c r="I175" s="849">
        <v>3186</v>
      </c>
      <c r="J175" s="832">
        <v>2.5714285714285716</v>
      </c>
      <c r="K175" s="832">
        <v>59</v>
      </c>
      <c r="L175" s="849">
        <v>21</v>
      </c>
      <c r="M175" s="849">
        <v>1239</v>
      </c>
      <c r="N175" s="832">
        <v>1</v>
      </c>
      <c r="O175" s="832">
        <v>59</v>
      </c>
      <c r="P175" s="849">
        <v>22</v>
      </c>
      <c r="Q175" s="849">
        <v>1298</v>
      </c>
      <c r="R175" s="837">
        <v>1.0476190476190477</v>
      </c>
      <c r="S175" s="850">
        <v>59</v>
      </c>
    </row>
    <row r="176" spans="1:19" ht="14.4" customHeight="1" x14ac:dyDescent="0.3">
      <c r="A176" s="831" t="s">
        <v>3470</v>
      </c>
      <c r="B176" s="832" t="s">
        <v>3471</v>
      </c>
      <c r="C176" s="832" t="s">
        <v>593</v>
      </c>
      <c r="D176" s="832" t="s">
        <v>1478</v>
      </c>
      <c r="E176" s="832" t="s">
        <v>3529</v>
      </c>
      <c r="F176" s="832" t="s">
        <v>3704</v>
      </c>
      <c r="G176" s="832" t="s">
        <v>3705</v>
      </c>
      <c r="H176" s="849">
        <v>1</v>
      </c>
      <c r="I176" s="849">
        <v>155</v>
      </c>
      <c r="J176" s="832"/>
      <c r="K176" s="832">
        <v>155</v>
      </c>
      <c r="L176" s="849"/>
      <c r="M176" s="849"/>
      <c r="N176" s="832"/>
      <c r="O176" s="832"/>
      <c r="P176" s="849">
        <v>1</v>
      </c>
      <c r="Q176" s="849">
        <v>156</v>
      </c>
      <c r="R176" s="837"/>
      <c r="S176" s="850">
        <v>156</v>
      </c>
    </row>
    <row r="177" spans="1:19" ht="14.4" customHeight="1" x14ac:dyDescent="0.3">
      <c r="A177" s="831" t="s">
        <v>3470</v>
      </c>
      <c r="B177" s="832" t="s">
        <v>3471</v>
      </c>
      <c r="C177" s="832" t="s">
        <v>593</v>
      </c>
      <c r="D177" s="832" t="s">
        <v>1478</v>
      </c>
      <c r="E177" s="832" t="s">
        <v>3529</v>
      </c>
      <c r="F177" s="832" t="s">
        <v>3706</v>
      </c>
      <c r="G177" s="832" t="s">
        <v>3707</v>
      </c>
      <c r="H177" s="849">
        <v>153</v>
      </c>
      <c r="I177" s="849">
        <v>21879</v>
      </c>
      <c r="J177" s="832">
        <v>0.74634146341463414</v>
      </c>
      <c r="K177" s="832">
        <v>143</v>
      </c>
      <c r="L177" s="849">
        <v>205</v>
      </c>
      <c r="M177" s="849">
        <v>29315</v>
      </c>
      <c r="N177" s="832">
        <v>1</v>
      </c>
      <c r="O177" s="832">
        <v>143</v>
      </c>
      <c r="P177" s="849">
        <v>228</v>
      </c>
      <c r="Q177" s="849">
        <v>32832</v>
      </c>
      <c r="R177" s="837">
        <v>1.1199727102166126</v>
      </c>
      <c r="S177" s="850">
        <v>144</v>
      </c>
    </row>
    <row r="178" spans="1:19" ht="14.4" customHeight="1" x14ac:dyDescent="0.3">
      <c r="A178" s="831" t="s">
        <v>3470</v>
      </c>
      <c r="B178" s="832" t="s">
        <v>3471</v>
      </c>
      <c r="C178" s="832" t="s">
        <v>593</v>
      </c>
      <c r="D178" s="832" t="s">
        <v>1478</v>
      </c>
      <c r="E178" s="832" t="s">
        <v>3529</v>
      </c>
      <c r="F178" s="832" t="s">
        <v>3708</v>
      </c>
      <c r="G178" s="832" t="s">
        <v>3709</v>
      </c>
      <c r="H178" s="849">
        <v>7</v>
      </c>
      <c r="I178" s="849">
        <v>1092</v>
      </c>
      <c r="J178" s="832">
        <v>7</v>
      </c>
      <c r="K178" s="832">
        <v>156</v>
      </c>
      <c r="L178" s="849">
        <v>1</v>
      </c>
      <c r="M178" s="849">
        <v>156</v>
      </c>
      <c r="N178" s="832">
        <v>1</v>
      </c>
      <c r="O178" s="832">
        <v>156</v>
      </c>
      <c r="P178" s="849">
        <v>3</v>
      </c>
      <c r="Q178" s="849">
        <v>471</v>
      </c>
      <c r="R178" s="837">
        <v>3.0192307692307692</v>
      </c>
      <c r="S178" s="850">
        <v>157</v>
      </c>
    </row>
    <row r="179" spans="1:19" ht="14.4" customHeight="1" x14ac:dyDescent="0.3">
      <c r="A179" s="831" t="s">
        <v>3470</v>
      </c>
      <c r="B179" s="832" t="s">
        <v>3471</v>
      </c>
      <c r="C179" s="832" t="s">
        <v>593</v>
      </c>
      <c r="D179" s="832" t="s">
        <v>1478</v>
      </c>
      <c r="E179" s="832" t="s">
        <v>3529</v>
      </c>
      <c r="F179" s="832" t="s">
        <v>3708</v>
      </c>
      <c r="G179" s="832" t="s">
        <v>3710</v>
      </c>
      <c r="H179" s="849"/>
      <c r="I179" s="849"/>
      <c r="J179" s="832"/>
      <c r="K179" s="832"/>
      <c r="L179" s="849">
        <v>3</v>
      </c>
      <c r="M179" s="849">
        <v>468</v>
      </c>
      <c r="N179" s="832">
        <v>1</v>
      </c>
      <c r="O179" s="832">
        <v>156</v>
      </c>
      <c r="P179" s="849">
        <v>1</v>
      </c>
      <c r="Q179" s="849">
        <v>157</v>
      </c>
      <c r="R179" s="837">
        <v>0.33547008547008544</v>
      </c>
      <c r="S179" s="850">
        <v>157</v>
      </c>
    </row>
    <row r="180" spans="1:19" ht="14.4" customHeight="1" x14ac:dyDescent="0.3">
      <c r="A180" s="831" t="s">
        <v>3470</v>
      </c>
      <c r="B180" s="832" t="s">
        <v>3471</v>
      </c>
      <c r="C180" s="832" t="s">
        <v>593</v>
      </c>
      <c r="D180" s="832" t="s">
        <v>1478</v>
      </c>
      <c r="E180" s="832" t="s">
        <v>3529</v>
      </c>
      <c r="F180" s="832" t="s">
        <v>3711</v>
      </c>
      <c r="G180" s="832" t="s">
        <v>3712</v>
      </c>
      <c r="H180" s="849">
        <v>1</v>
      </c>
      <c r="I180" s="849">
        <v>259</v>
      </c>
      <c r="J180" s="832"/>
      <c r="K180" s="832">
        <v>259</v>
      </c>
      <c r="L180" s="849"/>
      <c r="M180" s="849"/>
      <c r="N180" s="832"/>
      <c r="O180" s="832"/>
      <c r="P180" s="849">
        <v>3</v>
      </c>
      <c r="Q180" s="849">
        <v>780</v>
      </c>
      <c r="R180" s="837"/>
      <c r="S180" s="850">
        <v>260</v>
      </c>
    </row>
    <row r="181" spans="1:19" ht="14.4" customHeight="1" x14ac:dyDescent="0.3">
      <c r="A181" s="831" t="s">
        <v>3470</v>
      </c>
      <c r="B181" s="832" t="s">
        <v>3471</v>
      </c>
      <c r="C181" s="832" t="s">
        <v>593</v>
      </c>
      <c r="D181" s="832" t="s">
        <v>1478</v>
      </c>
      <c r="E181" s="832" t="s">
        <v>3529</v>
      </c>
      <c r="F181" s="832" t="s">
        <v>3711</v>
      </c>
      <c r="G181" s="832" t="s">
        <v>3713</v>
      </c>
      <c r="H181" s="849">
        <v>20</v>
      </c>
      <c r="I181" s="849">
        <v>5180</v>
      </c>
      <c r="J181" s="832">
        <v>1.6666666666666667</v>
      </c>
      <c r="K181" s="832">
        <v>259</v>
      </c>
      <c r="L181" s="849">
        <v>12</v>
      </c>
      <c r="M181" s="849">
        <v>3108</v>
      </c>
      <c r="N181" s="832">
        <v>1</v>
      </c>
      <c r="O181" s="832">
        <v>259</v>
      </c>
      <c r="P181" s="849">
        <v>41</v>
      </c>
      <c r="Q181" s="849">
        <v>10660</v>
      </c>
      <c r="R181" s="837">
        <v>3.42985842985843</v>
      </c>
      <c r="S181" s="850">
        <v>260</v>
      </c>
    </row>
    <row r="182" spans="1:19" ht="14.4" customHeight="1" x14ac:dyDescent="0.3">
      <c r="A182" s="831" t="s">
        <v>3470</v>
      </c>
      <c r="B182" s="832" t="s">
        <v>3471</v>
      </c>
      <c r="C182" s="832" t="s">
        <v>593</v>
      </c>
      <c r="D182" s="832" t="s">
        <v>1478</v>
      </c>
      <c r="E182" s="832" t="s">
        <v>3529</v>
      </c>
      <c r="F182" s="832" t="s">
        <v>3714</v>
      </c>
      <c r="G182" s="832" t="s">
        <v>3715</v>
      </c>
      <c r="H182" s="849">
        <v>2</v>
      </c>
      <c r="I182" s="849">
        <v>622</v>
      </c>
      <c r="J182" s="832"/>
      <c r="K182" s="832">
        <v>311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3470</v>
      </c>
      <c r="B183" s="832" t="s">
        <v>3471</v>
      </c>
      <c r="C183" s="832" t="s">
        <v>593</v>
      </c>
      <c r="D183" s="832" t="s">
        <v>1478</v>
      </c>
      <c r="E183" s="832" t="s">
        <v>3529</v>
      </c>
      <c r="F183" s="832" t="s">
        <v>3714</v>
      </c>
      <c r="G183" s="832" t="s">
        <v>3716</v>
      </c>
      <c r="H183" s="849"/>
      <c r="I183" s="849"/>
      <c r="J183" s="832"/>
      <c r="K183" s="832"/>
      <c r="L183" s="849">
        <v>2</v>
      </c>
      <c r="M183" s="849">
        <v>624</v>
      </c>
      <c r="N183" s="832">
        <v>1</v>
      </c>
      <c r="O183" s="832">
        <v>312</v>
      </c>
      <c r="P183" s="849"/>
      <c r="Q183" s="849"/>
      <c r="R183" s="837"/>
      <c r="S183" s="850"/>
    </row>
    <row r="184" spans="1:19" ht="14.4" customHeight="1" x14ac:dyDescent="0.3">
      <c r="A184" s="831" t="s">
        <v>3470</v>
      </c>
      <c r="B184" s="832" t="s">
        <v>3471</v>
      </c>
      <c r="C184" s="832" t="s">
        <v>593</v>
      </c>
      <c r="D184" s="832" t="s">
        <v>1478</v>
      </c>
      <c r="E184" s="832" t="s">
        <v>3529</v>
      </c>
      <c r="F184" s="832" t="s">
        <v>3717</v>
      </c>
      <c r="G184" s="832" t="s">
        <v>3718</v>
      </c>
      <c r="H184" s="849">
        <v>2</v>
      </c>
      <c r="I184" s="849">
        <v>60</v>
      </c>
      <c r="J184" s="832"/>
      <c r="K184" s="832">
        <v>30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3470</v>
      </c>
      <c r="B185" s="832" t="s">
        <v>3471</v>
      </c>
      <c r="C185" s="832" t="s">
        <v>593</v>
      </c>
      <c r="D185" s="832" t="s">
        <v>1478</v>
      </c>
      <c r="E185" s="832" t="s">
        <v>3529</v>
      </c>
      <c r="F185" s="832" t="s">
        <v>3717</v>
      </c>
      <c r="G185" s="832" t="s">
        <v>3719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30</v>
      </c>
      <c r="R185" s="837"/>
      <c r="S185" s="850">
        <v>30</v>
      </c>
    </row>
    <row r="186" spans="1:19" ht="14.4" customHeight="1" x14ac:dyDescent="0.3">
      <c r="A186" s="831" t="s">
        <v>3470</v>
      </c>
      <c r="B186" s="832" t="s">
        <v>3471</v>
      </c>
      <c r="C186" s="832" t="s">
        <v>593</v>
      </c>
      <c r="D186" s="832" t="s">
        <v>1478</v>
      </c>
      <c r="E186" s="832" t="s">
        <v>3529</v>
      </c>
      <c r="F186" s="832" t="s">
        <v>3723</v>
      </c>
      <c r="G186" s="832" t="s">
        <v>3724</v>
      </c>
      <c r="H186" s="849">
        <v>6</v>
      </c>
      <c r="I186" s="849">
        <v>2364</v>
      </c>
      <c r="J186" s="832">
        <v>2.9924050632911392</v>
      </c>
      <c r="K186" s="832">
        <v>394</v>
      </c>
      <c r="L186" s="849">
        <v>2</v>
      </c>
      <c r="M186" s="849">
        <v>790</v>
      </c>
      <c r="N186" s="832">
        <v>1</v>
      </c>
      <c r="O186" s="832">
        <v>395</v>
      </c>
      <c r="P186" s="849">
        <v>13</v>
      </c>
      <c r="Q186" s="849">
        <v>5148</v>
      </c>
      <c r="R186" s="837">
        <v>6.5164556962025317</v>
      </c>
      <c r="S186" s="850">
        <v>396</v>
      </c>
    </row>
    <row r="187" spans="1:19" ht="14.4" customHeight="1" x14ac:dyDescent="0.3">
      <c r="A187" s="831" t="s">
        <v>3470</v>
      </c>
      <c r="B187" s="832" t="s">
        <v>3471</v>
      </c>
      <c r="C187" s="832" t="s">
        <v>593</v>
      </c>
      <c r="D187" s="832" t="s">
        <v>1478</v>
      </c>
      <c r="E187" s="832" t="s">
        <v>3529</v>
      </c>
      <c r="F187" s="832" t="s">
        <v>3725</v>
      </c>
      <c r="G187" s="832" t="s">
        <v>3726</v>
      </c>
      <c r="H187" s="849">
        <v>1</v>
      </c>
      <c r="I187" s="849">
        <v>152</v>
      </c>
      <c r="J187" s="832"/>
      <c r="K187" s="832">
        <v>152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3470</v>
      </c>
      <c r="B188" s="832" t="s">
        <v>3471</v>
      </c>
      <c r="C188" s="832" t="s">
        <v>593</v>
      </c>
      <c r="D188" s="832" t="s">
        <v>1478</v>
      </c>
      <c r="E188" s="832" t="s">
        <v>3529</v>
      </c>
      <c r="F188" s="832" t="s">
        <v>3725</v>
      </c>
      <c r="G188" s="832" t="s">
        <v>3727</v>
      </c>
      <c r="H188" s="849">
        <v>1</v>
      </c>
      <c r="I188" s="849">
        <v>152</v>
      </c>
      <c r="J188" s="832">
        <v>0.5</v>
      </c>
      <c r="K188" s="832">
        <v>152</v>
      </c>
      <c r="L188" s="849">
        <v>2</v>
      </c>
      <c r="M188" s="849">
        <v>304</v>
      </c>
      <c r="N188" s="832">
        <v>1</v>
      </c>
      <c r="O188" s="832">
        <v>152</v>
      </c>
      <c r="P188" s="849"/>
      <c r="Q188" s="849"/>
      <c r="R188" s="837"/>
      <c r="S188" s="850"/>
    </row>
    <row r="189" spans="1:19" ht="14.4" customHeight="1" x14ac:dyDescent="0.3">
      <c r="A189" s="831" t="s">
        <v>3470</v>
      </c>
      <c r="B189" s="832" t="s">
        <v>3471</v>
      </c>
      <c r="C189" s="832" t="s">
        <v>593</v>
      </c>
      <c r="D189" s="832" t="s">
        <v>1478</v>
      </c>
      <c r="E189" s="832" t="s">
        <v>3529</v>
      </c>
      <c r="F189" s="832" t="s">
        <v>3733</v>
      </c>
      <c r="G189" s="832" t="s">
        <v>3734</v>
      </c>
      <c r="H189" s="849"/>
      <c r="I189" s="849"/>
      <c r="J189" s="832"/>
      <c r="K189" s="832"/>
      <c r="L189" s="849">
        <v>2</v>
      </c>
      <c r="M189" s="849">
        <v>772</v>
      </c>
      <c r="N189" s="832">
        <v>1</v>
      </c>
      <c r="O189" s="832">
        <v>386</v>
      </c>
      <c r="P189" s="849">
        <v>1</v>
      </c>
      <c r="Q189" s="849">
        <v>387</v>
      </c>
      <c r="R189" s="837">
        <v>0.50129533678756477</v>
      </c>
      <c r="S189" s="850">
        <v>387</v>
      </c>
    </row>
    <row r="190" spans="1:19" ht="14.4" customHeight="1" x14ac:dyDescent="0.3">
      <c r="A190" s="831" t="s">
        <v>3470</v>
      </c>
      <c r="B190" s="832" t="s">
        <v>3471</v>
      </c>
      <c r="C190" s="832" t="s">
        <v>593</v>
      </c>
      <c r="D190" s="832" t="s">
        <v>1478</v>
      </c>
      <c r="E190" s="832" t="s">
        <v>3529</v>
      </c>
      <c r="F190" s="832" t="s">
        <v>3742</v>
      </c>
      <c r="G190" s="832" t="s">
        <v>3743</v>
      </c>
      <c r="H190" s="849">
        <v>1</v>
      </c>
      <c r="I190" s="849">
        <v>134</v>
      </c>
      <c r="J190" s="832"/>
      <c r="K190" s="832">
        <v>134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3470</v>
      </c>
      <c r="B191" s="832" t="s">
        <v>3471</v>
      </c>
      <c r="C191" s="832" t="s">
        <v>593</v>
      </c>
      <c r="D191" s="832" t="s">
        <v>1478</v>
      </c>
      <c r="E191" s="832" t="s">
        <v>3529</v>
      </c>
      <c r="F191" s="832" t="s">
        <v>3754</v>
      </c>
      <c r="G191" s="832" t="s">
        <v>3755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353</v>
      </c>
      <c r="R191" s="837"/>
      <c r="S191" s="850">
        <v>353</v>
      </c>
    </row>
    <row r="192" spans="1:19" ht="14.4" customHeight="1" x14ac:dyDescent="0.3">
      <c r="A192" s="831" t="s">
        <v>3470</v>
      </c>
      <c r="B192" s="832" t="s">
        <v>3471</v>
      </c>
      <c r="C192" s="832" t="s">
        <v>593</v>
      </c>
      <c r="D192" s="832" t="s">
        <v>3460</v>
      </c>
      <c r="E192" s="832" t="s">
        <v>3472</v>
      </c>
      <c r="F192" s="832" t="s">
        <v>3492</v>
      </c>
      <c r="G192" s="832" t="s">
        <v>3493</v>
      </c>
      <c r="H192" s="849"/>
      <c r="I192" s="849"/>
      <c r="J192" s="832"/>
      <c r="K192" s="832"/>
      <c r="L192" s="849">
        <v>0.2</v>
      </c>
      <c r="M192" s="849">
        <v>54.34</v>
      </c>
      <c r="N192" s="832">
        <v>1</v>
      </c>
      <c r="O192" s="832">
        <v>271.7</v>
      </c>
      <c r="P192" s="849"/>
      <c r="Q192" s="849"/>
      <c r="R192" s="837"/>
      <c r="S192" s="850"/>
    </row>
    <row r="193" spans="1:19" ht="14.4" customHeight="1" x14ac:dyDescent="0.3">
      <c r="A193" s="831" t="s">
        <v>3470</v>
      </c>
      <c r="B193" s="832" t="s">
        <v>3471</v>
      </c>
      <c r="C193" s="832" t="s">
        <v>593</v>
      </c>
      <c r="D193" s="832" t="s">
        <v>3460</v>
      </c>
      <c r="E193" s="832" t="s">
        <v>3472</v>
      </c>
      <c r="F193" s="832" t="s">
        <v>3499</v>
      </c>
      <c r="G193" s="832" t="s">
        <v>691</v>
      </c>
      <c r="H193" s="849"/>
      <c r="I193" s="849"/>
      <c r="J193" s="832"/>
      <c r="K193" s="832"/>
      <c r="L193" s="849">
        <v>0.4</v>
      </c>
      <c r="M193" s="849">
        <v>28.31</v>
      </c>
      <c r="N193" s="832">
        <v>1</v>
      </c>
      <c r="O193" s="832">
        <v>70.774999999999991</v>
      </c>
      <c r="P193" s="849"/>
      <c r="Q193" s="849"/>
      <c r="R193" s="837"/>
      <c r="S193" s="850"/>
    </row>
    <row r="194" spans="1:19" ht="14.4" customHeight="1" x14ac:dyDescent="0.3">
      <c r="A194" s="831" t="s">
        <v>3470</v>
      </c>
      <c r="B194" s="832" t="s">
        <v>3471</v>
      </c>
      <c r="C194" s="832" t="s">
        <v>593</v>
      </c>
      <c r="D194" s="832" t="s">
        <v>3460</v>
      </c>
      <c r="E194" s="832" t="s">
        <v>3529</v>
      </c>
      <c r="F194" s="832" t="s">
        <v>3535</v>
      </c>
      <c r="G194" s="832" t="s">
        <v>3536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300</v>
      </c>
      <c r="R194" s="837"/>
      <c r="S194" s="850">
        <v>300</v>
      </c>
    </row>
    <row r="195" spans="1:19" ht="14.4" customHeight="1" x14ac:dyDescent="0.3">
      <c r="A195" s="831" t="s">
        <v>3470</v>
      </c>
      <c r="B195" s="832" t="s">
        <v>3471</v>
      </c>
      <c r="C195" s="832" t="s">
        <v>593</v>
      </c>
      <c r="D195" s="832" t="s">
        <v>3460</v>
      </c>
      <c r="E195" s="832" t="s">
        <v>3529</v>
      </c>
      <c r="F195" s="832" t="s">
        <v>3544</v>
      </c>
      <c r="G195" s="832" t="s">
        <v>3545</v>
      </c>
      <c r="H195" s="849">
        <v>11</v>
      </c>
      <c r="I195" s="849">
        <v>407</v>
      </c>
      <c r="J195" s="832">
        <v>1.375</v>
      </c>
      <c r="K195" s="832">
        <v>37</v>
      </c>
      <c r="L195" s="849">
        <v>8</v>
      </c>
      <c r="M195" s="849">
        <v>296</v>
      </c>
      <c r="N195" s="832">
        <v>1</v>
      </c>
      <c r="O195" s="832">
        <v>37</v>
      </c>
      <c r="P195" s="849">
        <v>9</v>
      </c>
      <c r="Q195" s="849">
        <v>333</v>
      </c>
      <c r="R195" s="837">
        <v>1.125</v>
      </c>
      <c r="S195" s="850">
        <v>37</v>
      </c>
    </row>
    <row r="196" spans="1:19" ht="14.4" customHeight="1" x14ac:dyDescent="0.3">
      <c r="A196" s="831" t="s">
        <v>3470</v>
      </c>
      <c r="B196" s="832" t="s">
        <v>3471</v>
      </c>
      <c r="C196" s="832" t="s">
        <v>593</v>
      </c>
      <c r="D196" s="832" t="s">
        <v>3460</v>
      </c>
      <c r="E196" s="832" t="s">
        <v>3529</v>
      </c>
      <c r="F196" s="832" t="s">
        <v>3544</v>
      </c>
      <c r="G196" s="832" t="s">
        <v>3546</v>
      </c>
      <c r="H196" s="849">
        <v>1</v>
      </c>
      <c r="I196" s="849">
        <v>37</v>
      </c>
      <c r="J196" s="832"/>
      <c r="K196" s="832">
        <v>37</v>
      </c>
      <c r="L196" s="849"/>
      <c r="M196" s="849"/>
      <c r="N196" s="832"/>
      <c r="O196" s="832"/>
      <c r="P196" s="849">
        <v>3</v>
      </c>
      <c r="Q196" s="849">
        <v>111</v>
      </c>
      <c r="R196" s="837"/>
      <c r="S196" s="850">
        <v>37</v>
      </c>
    </row>
    <row r="197" spans="1:19" ht="14.4" customHeight="1" x14ac:dyDescent="0.3">
      <c r="A197" s="831" t="s">
        <v>3470</v>
      </c>
      <c r="B197" s="832" t="s">
        <v>3471</v>
      </c>
      <c r="C197" s="832" t="s">
        <v>593</v>
      </c>
      <c r="D197" s="832" t="s">
        <v>3460</v>
      </c>
      <c r="E197" s="832" t="s">
        <v>3529</v>
      </c>
      <c r="F197" s="832" t="s">
        <v>3551</v>
      </c>
      <c r="G197" s="832" t="s">
        <v>3552</v>
      </c>
      <c r="H197" s="849"/>
      <c r="I197" s="849"/>
      <c r="J197" s="832"/>
      <c r="K197" s="832"/>
      <c r="L197" s="849">
        <v>2</v>
      </c>
      <c r="M197" s="849">
        <v>172</v>
      </c>
      <c r="N197" s="832">
        <v>1</v>
      </c>
      <c r="O197" s="832">
        <v>86</v>
      </c>
      <c r="P197" s="849"/>
      <c r="Q197" s="849"/>
      <c r="R197" s="837"/>
      <c r="S197" s="850"/>
    </row>
    <row r="198" spans="1:19" ht="14.4" customHeight="1" x14ac:dyDescent="0.3">
      <c r="A198" s="831" t="s">
        <v>3470</v>
      </c>
      <c r="B198" s="832" t="s">
        <v>3471</v>
      </c>
      <c r="C198" s="832" t="s">
        <v>593</v>
      </c>
      <c r="D198" s="832" t="s">
        <v>3460</v>
      </c>
      <c r="E198" s="832" t="s">
        <v>3529</v>
      </c>
      <c r="F198" s="832" t="s">
        <v>3562</v>
      </c>
      <c r="G198" s="832" t="s">
        <v>3563</v>
      </c>
      <c r="H198" s="849"/>
      <c r="I198" s="849"/>
      <c r="J198" s="832"/>
      <c r="K198" s="832"/>
      <c r="L198" s="849"/>
      <c r="M198" s="849"/>
      <c r="N198" s="832"/>
      <c r="O198" s="832"/>
      <c r="P198" s="849">
        <v>27</v>
      </c>
      <c r="Q198" s="849">
        <v>6804</v>
      </c>
      <c r="R198" s="837"/>
      <c r="S198" s="850">
        <v>252</v>
      </c>
    </row>
    <row r="199" spans="1:19" ht="14.4" customHeight="1" x14ac:dyDescent="0.3">
      <c r="A199" s="831" t="s">
        <v>3470</v>
      </c>
      <c r="B199" s="832" t="s">
        <v>3471</v>
      </c>
      <c r="C199" s="832" t="s">
        <v>593</v>
      </c>
      <c r="D199" s="832" t="s">
        <v>3460</v>
      </c>
      <c r="E199" s="832" t="s">
        <v>3529</v>
      </c>
      <c r="F199" s="832" t="s">
        <v>3562</v>
      </c>
      <c r="G199" s="832" t="s">
        <v>3564</v>
      </c>
      <c r="H199" s="849">
        <v>3</v>
      </c>
      <c r="I199" s="849">
        <v>753</v>
      </c>
      <c r="J199" s="832">
        <v>1.5</v>
      </c>
      <c r="K199" s="832">
        <v>251</v>
      </c>
      <c r="L199" s="849">
        <v>2</v>
      </c>
      <c r="M199" s="849">
        <v>502</v>
      </c>
      <c r="N199" s="832">
        <v>1</v>
      </c>
      <c r="O199" s="832">
        <v>251</v>
      </c>
      <c r="P199" s="849">
        <v>235</v>
      </c>
      <c r="Q199" s="849">
        <v>59220</v>
      </c>
      <c r="R199" s="837">
        <v>117.96812749003983</v>
      </c>
      <c r="S199" s="850">
        <v>252</v>
      </c>
    </row>
    <row r="200" spans="1:19" ht="14.4" customHeight="1" x14ac:dyDescent="0.3">
      <c r="A200" s="831" t="s">
        <v>3470</v>
      </c>
      <c r="B200" s="832" t="s">
        <v>3471</v>
      </c>
      <c r="C200" s="832" t="s">
        <v>593</v>
      </c>
      <c r="D200" s="832" t="s">
        <v>3460</v>
      </c>
      <c r="E200" s="832" t="s">
        <v>3529</v>
      </c>
      <c r="F200" s="832" t="s">
        <v>3565</v>
      </c>
      <c r="G200" s="832" t="s">
        <v>3566</v>
      </c>
      <c r="H200" s="849"/>
      <c r="I200" s="849"/>
      <c r="J200" s="832"/>
      <c r="K200" s="832"/>
      <c r="L200" s="849"/>
      <c r="M200" s="849"/>
      <c r="N200" s="832"/>
      <c r="O200" s="832"/>
      <c r="P200" s="849">
        <v>4</v>
      </c>
      <c r="Q200" s="849">
        <v>508</v>
      </c>
      <c r="R200" s="837"/>
      <c r="S200" s="850">
        <v>127</v>
      </c>
    </row>
    <row r="201" spans="1:19" ht="14.4" customHeight="1" x14ac:dyDescent="0.3">
      <c r="A201" s="831" t="s">
        <v>3470</v>
      </c>
      <c r="B201" s="832" t="s">
        <v>3471</v>
      </c>
      <c r="C201" s="832" t="s">
        <v>593</v>
      </c>
      <c r="D201" s="832" t="s">
        <v>3460</v>
      </c>
      <c r="E201" s="832" t="s">
        <v>3529</v>
      </c>
      <c r="F201" s="832" t="s">
        <v>3565</v>
      </c>
      <c r="G201" s="832" t="s">
        <v>3567</v>
      </c>
      <c r="H201" s="849">
        <v>1</v>
      </c>
      <c r="I201" s="849">
        <v>126</v>
      </c>
      <c r="J201" s="832"/>
      <c r="K201" s="832">
        <v>126</v>
      </c>
      <c r="L201" s="849"/>
      <c r="M201" s="849"/>
      <c r="N201" s="832"/>
      <c r="O201" s="832"/>
      <c r="P201" s="849">
        <v>41</v>
      </c>
      <c r="Q201" s="849">
        <v>5207</v>
      </c>
      <c r="R201" s="837"/>
      <c r="S201" s="850">
        <v>127</v>
      </c>
    </row>
    <row r="202" spans="1:19" ht="14.4" customHeight="1" x14ac:dyDescent="0.3">
      <c r="A202" s="831" t="s">
        <v>3470</v>
      </c>
      <c r="B202" s="832" t="s">
        <v>3471</v>
      </c>
      <c r="C202" s="832" t="s">
        <v>593</v>
      </c>
      <c r="D202" s="832" t="s">
        <v>3460</v>
      </c>
      <c r="E202" s="832" t="s">
        <v>3529</v>
      </c>
      <c r="F202" s="832" t="s">
        <v>3568</v>
      </c>
      <c r="G202" s="832" t="s">
        <v>3570</v>
      </c>
      <c r="H202" s="849">
        <v>1</v>
      </c>
      <c r="I202" s="849">
        <v>91</v>
      </c>
      <c r="J202" s="832"/>
      <c r="K202" s="832">
        <v>91</v>
      </c>
      <c r="L202" s="849"/>
      <c r="M202" s="849"/>
      <c r="N202" s="832"/>
      <c r="O202" s="832"/>
      <c r="P202" s="849">
        <v>1</v>
      </c>
      <c r="Q202" s="849">
        <v>92</v>
      </c>
      <c r="R202" s="837"/>
      <c r="S202" s="850">
        <v>92</v>
      </c>
    </row>
    <row r="203" spans="1:19" ht="14.4" customHeight="1" x14ac:dyDescent="0.3">
      <c r="A203" s="831" t="s">
        <v>3470</v>
      </c>
      <c r="B203" s="832" t="s">
        <v>3471</v>
      </c>
      <c r="C203" s="832" t="s">
        <v>593</v>
      </c>
      <c r="D203" s="832" t="s">
        <v>3460</v>
      </c>
      <c r="E203" s="832" t="s">
        <v>3529</v>
      </c>
      <c r="F203" s="832" t="s">
        <v>3579</v>
      </c>
      <c r="G203" s="832" t="s">
        <v>3580</v>
      </c>
      <c r="H203" s="849">
        <v>2</v>
      </c>
      <c r="I203" s="849">
        <v>118</v>
      </c>
      <c r="J203" s="832">
        <v>2</v>
      </c>
      <c r="K203" s="832">
        <v>59</v>
      </c>
      <c r="L203" s="849">
        <v>1</v>
      </c>
      <c r="M203" s="849">
        <v>59</v>
      </c>
      <c r="N203" s="832">
        <v>1</v>
      </c>
      <c r="O203" s="832">
        <v>59</v>
      </c>
      <c r="P203" s="849">
        <v>1</v>
      </c>
      <c r="Q203" s="849">
        <v>60</v>
      </c>
      <c r="R203" s="837">
        <v>1.0169491525423728</v>
      </c>
      <c r="S203" s="850">
        <v>60</v>
      </c>
    </row>
    <row r="204" spans="1:19" ht="14.4" customHeight="1" x14ac:dyDescent="0.3">
      <c r="A204" s="831" t="s">
        <v>3470</v>
      </c>
      <c r="B204" s="832" t="s">
        <v>3471</v>
      </c>
      <c r="C204" s="832" t="s">
        <v>593</v>
      </c>
      <c r="D204" s="832" t="s">
        <v>3460</v>
      </c>
      <c r="E204" s="832" t="s">
        <v>3529</v>
      </c>
      <c r="F204" s="832" t="s">
        <v>3587</v>
      </c>
      <c r="G204" s="832" t="s">
        <v>3588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433</v>
      </c>
      <c r="R204" s="837"/>
      <c r="S204" s="850">
        <v>433</v>
      </c>
    </row>
    <row r="205" spans="1:19" ht="14.4" customHeight="1" x14ac:dyDescent="0.3">
      <c r="A205" s="831" t="s">
        <v>3470</v>
      </c>
      <c r="B205" s="832" t="s">
        <v>3471</v>
      </c>
      <c r="C205" s="832" t="s">
        <v>593</v>
      </c>
      <c r="D205" s="832" t="s">
        <v>3460</v>
      </c>
      <c r="E205" s="832" t="s">
        <v>3529</v>
      </c>
      <c r="F205" s="832" t="s">
        <v>3589</v>
      </c>
      <c r="G205" s="832" t="s">
        <v>3590</v>
      </c>
      <c r="H205" s="849"/>
      <c r="I205" s="849"/>
      <c r="J205" s="832"/>
      <c r="K205" s="832"/>
      <c r="L205" s="849">
        <v>1</v>
      </c>
      <c r="M205" s="849">
        <v>385</v>
      </c>
      <c r="N205" s="832">
        <v>1</v>
      </c>
      <c r="O205" s="832">
        <v>385</v>
      </c>
      <c r="P205" s="849">
        <v>6</v>
      </c>
      <c r="Q205" s="849">
        <v>2316</v>
      </c>
      <c r="R205" s="837">
        <v>6.0155844155844154</v>
      </c>
      <c r="S205" s="850">
        <v>386</v>
      </c>
    </row>
    <row r="206" spans="1:19" ht="14.4" customHeight="1" x14ac:dyDescent="0.3">
      <c r="A206" s="831" t="s">
        <v>3470</v>
      </c>
      <c r="B206" s="832" t="s">
        <v>3471</v>
      </c>
      <c r="C206" s="832" t="s">
        <v>593</v>
      </c>
      <c r="D206" s="832" t="s">
        <v>3460</v>
      </c>
      <c r="E206" s="832" t="s">
        <v>3529</v>
      </c>
      <c r="F206" s="832" t="s">
        <v>3591</v>
      </c>
      <c r="G206" s="832" t="s">
        <v>3592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391</v>
      </c>
      <c r="R206" s="837"/>
      <c r="S206" s="850">
        <v>391</v>
      </c>
    </row>
    <row r="207" spans="1:19" ht="14.4" customHeight="1" x14ac:dyDescent="0.3">
      <c r="A207" s="831" t="s">
        <v>3470</v>
      </c>
      <c r="B207" s="832" t="s">
        <v>3471</v>
      </c>
      <c r="C207" s="832" t="s">
        <v>593</v>
      </c>
      <c r="D207" s="832" t="s">
        <v>3460</v>
      </c>
      <c r="E207" s="832" t="s">
        <v>3529</v>
      </c>
      <c r="F207" s="832" t="s">
        <v>3591</v>
      </c>
      <c r="G207" s="832" t="s">
        <v>3593</v>
      </c>
      <c r="H207" s="849"/>
      <c r="I207" s="849"/>
      <c r="J207" s="832"/>
      <c r="K207" s="832"/>
      <c r="L207" s="849"/>
      <c r="M207" s="849"/>
      <c r="N207" s="832"/>
      <c r="O207" s="832"/>
      <c r="P207" s="849">
        <v>3</v>
      </c>
      <c r="Q207" s="849">
        <v>1173</v>
      </c>
      <c r="R207" s="837"/>
      <c r="S207" s="850">
        <v>391</v>
      </c>
    </row>
    <row r="208" spans="1:19" ht="14.4" customHeight="1" x14ac:dyDescent="0.3">
      <c r="A208" s="831" t="s">
        <v>3470</v>
      </c>
      <c r="B208" s="832" t="s">
        <v>3471</v>
      </c>
      <c r="C208" s="832" t="s">
        <v>593</v>
      </c>
      <c r="D208" s="832" t="s">
        <v>3460</v>
      </c>
      <c r="E208" s="832" t="s">
        <v>3529</v>
      </c>
      <c r="F208" s="832" t="s">
        <v>3602</v>
      </c>
      <c r="G208" s="832" t="s">
        <v>3603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85</v>
      </c>
      <c r="R208" s="837"/>
      <c r="S208" s="850">
        <v>85</v>
      </c>
    </row>
    <row r="209" spans="1:19" ht="14.4" customHeight="1" x14ac:dyDescent="0.3">
      <c r="A209" s="831" t="s">
        <v>3470</v>
      </c>
      <c r="B209" s="832" t="s">
        <v>3471</v>
      </c>
      <c r="C209" s="832" t="s">
        <v>593</v>
      </c>
      <c r="D209" s="832" t="s">
        <v>3460</v>
      </c>
      <c r="E209" s="832" t="s">
        <v>3529</v>
      </c>
      <c r="F209" s="832" t="s">
        <v>3624</v>
      </c>
      <c r="G209" s="832" t="s">
        <v>3625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307</v>
      </c>
      <c r="R209" s="837"/>
      <c r="S209" s="850">
        <v>307</v>
      </c>
    </row>
    <row r="210" spans="1:19" ht="14.4" customHeight="1" x14ac:dyDescent="0.3">
      <c r="A210" s="831" t="s">
        <v>3470</v>
      </c>
      <c r="B210" s="832" t="s">
        <v>3471</v>
      </c>
      <c r="C210" s="832" t="s">
        <v>593</v>
      </c>
      <c r="D210" s="832" t="s">
        <v>3460</v>
      </c>
      <c r="E210" s="832" t="s">
        <v>3529</v>
      </c>
      <c r="F210" s="832" t="s">
        <v>3640</v>
      </c>
      <c r="G210" s="832" t="s">
        <v>3641</v>
      </c>
      <c r="H210" s="849">
        <v>3</v>
      </c>
      <c r="I210" s="849">
        <v>0</v>
      </c>
      <c r="J210" s="832"/>
      <c r="K210" s="832">
        <v>0</v>
      </c>
      <c r="L210" s="849"/>
      <c r="M210" s="849"/>
      <c r="N210" s="832"/>
      <c r="O210" s="832"/>
      <c r="P210" s="849">
        <v>2</v>
      </c>
      <c r="Q210" s="849">
        <v>0</v>
      </c>
      <c r="R210" s="837"/>
      <c r="S210" s="850">
        <v>0</v>
      </c>
    </row>
    <row r="211" spans="1:19" ht="14.4" customHeight="1" x14ac:dyDescent="0.3">
      <c r="A211" s="831" t="s">
        <v>3470</v>
      </c>
      <c r="B211" s="832" t="s">
        <v>3471</v>
      </c>
      <c r="C211" s="832" t="s">
        <v>593</v>
      </c>
      <c r="D211" s="832" t="s">
        <v>3460</v>
      </c>
      <c r="E211" s="832" t="s">
        <v>3529</v>
      </c>
      <c r="F211" s="832" t="s">
        <v>3647</v>
      </c>
      <c r="G211" s="832" t="s">
        <v>3648</v>
      </c>
      <c r="H211" s="849"/>
      <c r="I211" s="849"/>
      <c r="J211" s="832"/>
      <c r="K211" s="832"/>
      <c r="L211" s="849"/>
      <c r="M211" s="849"/>
      <c r="N211" s="832"/>
      <c r="O211" s="832"/>
      <c r="P211" s="849">
        <v>0</v>
      </c>
      <c r="Q211" s="849">
        <v>0</v>
      </c>
      <c r="R211" s="837"/>
      <c r="S211" s="850"/>
    </row>
    <row r="212" spans="1:19" ht="14.4" customHeight="1" x14ac:dyDescent="0.3">
      <c r="A212" s="831" t="s">
        <v>3470</v>
      </c>
      <c r="B212" s="832" t="s">
        <v>3471</v>
      </c>
      <c r="C212" s="832" t="s">
        <v>593</v>
      </c>
      <c r="D212" s="832" t="s">
        <v>3460</v>
      </c>
      <c r="E212" s="832" t="s">
        <v>3529</v>
      </c>
      <c r="F212" s="832" t="s">
        <v>3649</v>
      </c>
      <c r="G212" s="832" t="s">
        <v>3650</v>
      </c>
      <c r="H212" s="849"/>
      <c r="I212" s="849"/>
      <c r="J212" s="832"/>
      <c r="K212" s="832"/>
      <c r="L212" s="849"/>
      <c r="M212" s="849"/>
      <c r="N212" s="832"/>
      <c r="O212" s="832"/>
      <c r="P212" s="849">
        <v>22</v>
      </c>
      <c r="Q212" s="849">
        <v>733.31</v>
      </c>
      <c r="R212" s="837"/>
      <c r="S212" s="850">
        <v>33.332272727272724</v>
      </c>
    </row>
    <row r="213" spans="1:19" ht="14.4" customHeight="1" x14ac:dyDescent="0.3">
      <c r="A213" s="831" t="s">
        <v>3470</v>
      </c>
      <c r="B213" s="832" t="s">
        <v>3471</v>
      </c>
      <c r="C213" s="832" t="s">
        <v>593</v>
      </c>
      <c r="D213" s="832" t="s">
        <v>3460</v>
      </c>
      <c r="E213" s="832" t="s">
        <v>3529</v>
      </c>
      <c r="F213" s="832" t="s">
        <v>3649</v>
      </c>
      <c r="G213" s="832" t="s">
        <v>3651</v>
      </c>
      <c r="H213" s="849"/>
      <c r="I213" s="849"/>
      <c r="J213" s="832"/>
      <c r="K213" s="832"/>
      <c r="L213" s="849">
        <v>1</v>
      </c>
      <c r="M213" s="849">
        <v>33.33</v>
      </c>
      <c r="N213" s="832">
        <v>1</v>
      </c>
      <c r="O213" s="832">
        <v>33.33</v>
      </c>
      <c r="P213" s="849">
        <v>268</v>
      </c>
      <c r="Q213" s="849">
        <v>8933.2899999999991</v>
      </c>
      <c r="R213" s="837">
        <v>268.025502550255</v>
      </c>
      <c r="S213" s="850">
        <v>33.33317164179104</v>
      </c>
    </row>
    <row r="214" spans="1:19" ht="14.4" customHeight="1" x14ac:dyDescent="0.3">
      <c r="A214" s="831" t="s">
        <v>3470</v>
      </c>
      <c r="B214" s="832" t="s">
        <v>3471</v>
      </c>
      <c r="C214" s="832" t="s">
        <v>593</v>
      </c>
      <c r="D214" s="832" t="s">
        <v>3460</v>
      </c>
      <c r="E214" s="832" t="s">
        <v>3529</v>
      </c>
      <c r="F214" s="832" t="s">
        <v>3652</v>
      </c>
      <c r="G214" s="832" t="s">
        <v>3653</v>
      </c>
      <c r="H214" s="849">
        <v>46</v>
      </c>
      <c r="I214" s="849">
        <v>5336</v>
      </c>
      <c r="J214" s="832">
        <v>1.7037037037037037</v>
      </c>
      <c r="K214" s="832">
        <v>116</v>
      </c>
      <c r="L214" s="849">
        <v>27</v>
      </c>
      <c r="M214" s="849">
        <v>3132</v>
      </c>
      <c r="N214" s="832">
        <v>1</v>
      </c>
      <c r="O214" s="832">
        <v>116</v>
      </c>
      <c r="P214" s="849">
        <v>13</v>
      </c>
      <c r="Q214" s="849">
        <v>1508</v>
      </c>
      <c r="R214" s="837">
        <v>0.48148148148148145</v>
      </c>
      <c r="S214" s="850">
        <v>116</v>
      </c>
    </row>
    <row r="215" spans="1:19" ht="14.4" customHeight="1" x14ac:dyDescent="0.3">
      <c r="A215" s="831" t="s">
        <v>3470</v>
      </c>
      <c r="B215" s="832" t="s">
        <v>3471</v>
      </c>
      <c r="C215" s="832" t="s">
        <v>593</v>
      </c>
      <c r="D215" s="832" t="s">
        <v>3460</v>
      </c>
      <c r="E215" s="832" t="s">
        <v>3529</v>
      </c>
      <c r="F215" s="832" t="s">
        <v>3652</v>
      </c>
      <c r="G215" s="832" t="s">
        <v>3654</v>
      </c>
      <c r="H215" s="849">
        <v>900</v>
      </c>
      <c r="I215" s="849">
        <v>104400</v>
      </c>
      <c r="J215" s="832">
        <v>1.2857142857142858</v>
      </c>
      <c r="K215" s="832">
        <v>116</v>
      </c>
      <c r="L215" s="849">
        <v>700</v>
      </c>
      <c r="M215" s="849">
        <v>81200</v>
      </c>
      <c r="N215" s="832">
        <v>1</v>
      </c>
      <c r="O215" s="832">
        <v>116</v>
      </c>
      <c r="P215" s="849">
        <v>623</v>
      </c>
      <c r="Q215" s="849">
        <v>72268</v>
      </c>
      <c r="R215" s="837">
        <v>0.89</v>
      </c>
      <c r="S215" s="850">
        <v>116</v>
      </c>
    </row>
    <row r="216" spans="1:19" ht="14.4" customHeight="1" x14ac:dyDescent="0.3">
      <c r="A216" s="831" t="s">
        <v>3470</v>
      </c>
      <c r="B216" s="832" t="s">
        <v>3471</v>
      </c>
      <c r="C216" s="832" t="s">
        <v>593</v>
      </c>
      <c r="D216" s="832" t="s">
        <v>3460</v>
      </c>
      <c r="E216" s="832" t="s">
        <v>3529</v>
      </c>
      <c r="F216" s="832" t="s">
        <v>3655</v>
      </c>
      <c r="G216" s="832" t="s">
        <v>3656</v>
      </c>
      <c r="H216" s="849"/>
      <c r="I216" s="849"/>
      <c r="J216" s="832"/>
      <c r="K216" s="832"/>
      <c r="L216" s="849">
        <v>1</v>
      </c>
      <c r="M216" s="849">
        <v>37</v>
      </c>
      <c r="N216" s="832">
        <v>1</v>
      </c>
      <c r="O216" s="832">
        <v>37</v>
      </c>
      <c r="P216" s="849"/>
      <c r="Q216" s="849"/>
      <c r="R216" s="837"/>
      <c r="S216" s="850"/>
    </row>
    <row r="217" spans="1:19" ht="14.4" customHeight="1" x14ac:dyDescent="0.3">
      <c r="A217" s="831" t="s">
        <v>3470</v>
      </c>
      <c r="B217" s="832" t="s">
        <v>3471</v>
      </c>
      <c r="C217" s="832" t="s">
        <v>593</v>
      </c>
      <c r="D217" s="832" t="s">
        <v>3460</v>
      </c>
      <c r="E217" s="832" t="s">
        <v>3529</v>
      </c>
      <c r="F217" s="832" t="s">
        <v>3659</v>
      </c>
      <c r="G217" s="832" t="s">
        <v>3660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86</v>
      </c>
      <c r="R217" s="837"/>
      <c r="S217" s="850">
        <v>86</v>
      </c>
    </row>
    <row r="218" spans="1:19" ht="14.4" customHeight="1" x14ac:dyDescent="0.3">
      <c r="A218" s="831" t="s">
        <v>3470</v>
      </c>
      <c r="B218" s="832" t="s">
        <v>3471</v>
      </c>
      <c r="C218" s="832" t="s">
        <v>593</v>
      </c>
      <c r="D218" s="832" t="s">
        <v>3460</v>
      </c>
      <c r="E218" s="832" t="s">
        <v>3529</v>
      </c>
      <c r="F218" s="832" t="s">
        <v>3662</v>
      </c>
      <c r="G218" s="832" t="s">
        <v>3663</v>
      </c>
      <c r="H218" s="849"/>
      <c r="I218" s="849"/>
      <c r="J218" s="832"/>
      <c r="K218" s="832"/>
      <c r="L218" s="849">
        <v>27</v>
      </c>
      <c r="M218" s="849">
        <v>864</v>
      </c>
      <c r="N218" s="832">
        <v>1</v>
      </c>
      <c r="O218" s="832">
        <v>32</v>
      </c>
      <c r="P218" s="849">
        <v>1</v>
      </c>
      <c r="Q218" s="849">
        <v>32</v>
      </c>
      <c r="R218" s="837">
        <v>3.7037037037037035E-2</v>
      </c>
      <c r="S218" s="850">
        <v>32</v>
      </c>
    </row>
    <row r="219" spans="1:19" ht="14.4" customHeight="1" x14ac:dyDescent="0.3">
      <c r="A219" s="831" t="s">
        <v>3470</v>
      </c>
      <c r="B219" s="832" t="s">
        <v>3471</v>
      </c>
      <c r="C219" s="832" t="s">
        <v>593</v>
      </c>
      <c r="D219" s="832" t="s">
        <v>3460</v>
      </c>
      <c r="E219" s="832" t="s">
        <v>3529</v>
      </c>
      <c r="F219" s="832" t="s">
        <v>3662</v>
      </c>
      <c r="G219" s="832" t="s">
        <v>3664</v>
      </c>
      <c r="H219" s="849">
        <v>13</v>
      </c>
      <c r="I219" s="849">
        <v>416</v>
      </c>
      <c r="J219" s="832"/>
      <c r="K219" s="832">
        <v>32</v>
      </c>
      <c r="L219" s="849"/>
      <c r="M219" s="849"/>
      <c r="N219" s="832"/>
      <c r="O219" s="832"/>
      <c r="P219" s="849">
        <v>25</v>
      </c>
      <c r="Q219" s="849">
        <v>800</v>
      </c>
      <c r="R219" s="837"/>
      <c r="S219" s="850">
        <v>32</v>
      </c>
    </row>
    <row r="220" spans="1:19" ht="14.4" customHeight="1" x14ac:dyDescent="0.3">
      <c r="A220" s="831" t="s">
        <v>3470</v>
      </c>
      <c r="B220" s="832" t="s">
        <v>3471</v>
      </c>
      <c r="C220" s="832" t="s">
        <v>593</v>
      </c>
      <c r="D220" s="832" t="s">
        <v>3460</v>
      </c>
      <c r="E220" s="832" t="s">
        <v>3529</v>
      </c>
      <c r="F220" s="832" t="s">
        <v>3665</v>
      </c>
      <c r="G220" s="832" t="s">
        <v>3666</v>
      </c>
      <c r="H220" s="849">
        <v>112</v>
      </c>
      <c r="I220" s="849">
        <v>0</v>
      </c>
      <c r="J220" s="832"/>
      <c r="K220" s="832">
        <v>0</v>
      </c>
      <c r="L220" s="849">
        <v>88</v>
      </c>
      <c r="M220" s="849">
        <v>0</v>
      </c>
      <c r="N220" s="832"/>
      <c r="O220" s="832">
        <v>0</v>
      </c>
      <c r="P220" s="849">
        <v>121</v>
      </c>
      <c r="Q220" s="849">
        <v>0</v>
      </c>
      <c r="R220" s="837"/>
      <c r="S220" s="850">
        <v>0</v>
      </c>
    </row>
    <row r="221" spans="1:19" ht="14.4" customHeight="1" x14ac:dyDescent="0.3">
      <c r="A221" s="831" t="s">
        <v>3470</v>
      </c>
      <c r="B221" s="832" t="s">
        <v>3471</v>
      </c>
      <c r="C221" s="832" t="s">
        <v>593</v>
      </c>
      <c r="D221" s="832" t="s">
        <v>3460</v>
      </c>
      <c r="E221" s="832" t="s">
        <v>3529</v>
      </c>
      <c r="F221" s="832" t="s">
        <v>3667</v>
      </c>
      <c r="G221" s="832" t="s">
        <v>3668</v>
      </c>
      <c r="H221" s="849"/>
      <c r="I221" s="849"/>
      <c r="J221" s="832"/>
      <c r="K221" s="832"/>
      <c r="L221" s="849">
        <v>5</v>
      </c>
      <c r="M221" s="849">
        <v>660</v>
      </c>
      <c r="N221" s="832">
        <v>1</v>
      </c>
      <c r="O221" s="832">
        <v>132</v>
      </c>
      <c r="P221" s="849">
        <v>11</v>
      </c>
      <c r="Q221" s="849">
        <v>1452</v>
      </c>
      <c r="R221" s="837">
        <v>2.2000000000000002</v>
      </c>
      <c r="S221" s="850">
        <v>132</v>
      </c>
    </row>
    <row r="222" spans="1:19" ht="14.4" customHeight="1" x14ac:dyDescent="0.3">
      <c r="A222" s="831" t="s">
        <v>3470</v>
      </c>
      <c r="B222" s="832" t="s">
        <v>3471</v>
      </c>
      <c r="C222" s="832" t="s">
        <v>593</v>
      </c>
      <c r="D222" s="832" t="s">
        <v>3460</v>
      </c>
      <c r="E222" s="832" t="s">
        <v>3529</v>
      </c>
      <c r="F222" s="832" t="s">
        <v>3674</v>
      </c>
      <c r="G222" s="832" t="s">
        <v>3676</v>
      </c>
      <c r="H222" s="849"/>
      <c r="I222" s="849"/>
      <c r="J222" s="832"/>
      <c r="K222" s="832"/>
      <c r="L222" s="849"/>
      <c r="M222" s="849"/>
      <c r="N222" s="832"/>
      <c r="O222" s="832"/>
      <c r="P222" s="849">
        <v>6</v>
      </c>
      <c r="Q222" s="849">
        <v>1200</v>
      </c>
      <c r="R222" s="837"/>
      <c r="S222" s="850">
        <v>200</v>
      </c>
    </row>
    <row r="223" spans="1:19" ht="14.4" customHeight="1" x14ac:dyDescent="0.3">
      <c r="A223" s="831" t="s">
        <v>3470</v>
      </c>
      <c r="B223" s="832" t="s">
        <v>3471</v>
      </c>
      <c r="C223" s="832" t="s">
        <v>593</v>
      </c>
      <c r="D223" s="832" t="s">
        <v>3460</v>
      </c>
      <c r="E223" s="832" t="s">
        <v>3529</v>
      </c>
      <c r="F223" s="832" t="s">
        <v>3677</v>
      </c>
      <c r="G223" s="832" t="s">
        <v>3679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114</v>
      </c>
      <c r="R223" s="837"/>
      <c r="S223" s="850">
        <v>114</v>
      </c>
    </row>
    <row r="224" spans="1:19" ht="14.4" customHeight="1" x14ac:dyDescent="0.3">
      <c r="A224" s="831" t="s">
        <v>3470</v>
      </c>
      <c r="B224" s="832" t="s">
        <v>3471</v>
      </c>
      <c r="C224" s="832" t="s">
        <v>593</v>
      </c>
      <c r="D224" s="832" t="s">
        <v>3460</v>
      </c>
      <c r="E224" s="832" t="s">
        <v>3529</v>
      </c>
      <c r="F224" s="832" t="s">
        <v>3682</v>
      </c>
      <c r="G224" s="832" t="s">
        <v>3555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689</v>
      </c>
      <c r="R224" s="837"/>
      <c r="S224" s="850">
        <v>689</v>
      </c>
    </row>
    <row r="225" spans="1:19" ht="14.4" customHeight="1" x14ac:dyDescent="0.3">
      <c r="A225" s="831" t="s">
        <v>3470</v>
      </c>
      <c r="B225" s="832" t="s">
        <v>3471</v>
      </c>
      <c r="C225" s="832" t="s">
        <v>593</v>
      </c>
      <c r="D225" s="832" t="s">
        <v>3460</v>
      </c>
      <c r="E225" s="832" t="s">
        <v>3529</v>
      </c>
      <c r="F225" s="832" t="s">
        <v>3686</v>
      </c>
      <c r="G225" s="832" t="s">
        <v>3687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59</v>
      </c>
      <c r="R225" s="837"/>
      <c r="S225" s="850">
        <v>59</v>
      </c>
    </row>
    <row r="226" spans="1:19" ht="14.4" customHeight="1" x14ac:dyDescent="0.3">
      <c r="A226" s="831" t="s">
        <v>3470</v>
      </c>
      <c r="B226" s="832" t="s">
        <v>3471</v>
      </c>
      <c r="C226" s="832" t="s">
        <v>593</v>
      </c>
      <c r="D226" s="832" t="s">
        <v>3460</v>
      </c>
      <c r="E226" s="832" t="s">
        <v>3529</v>
      </c>
      <c r="F226" s="832" t="s">
        <v>3696</v>
      </c>
      <c r="G226" s="832" t="s">
        <v>3697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59</v>
      </c>
      <c r="R226" s="837"/>
      <c r="S226" s="850">
        <v>59</v>
      </c>
    </row>
    <row r="227" spans="1:19" ht="14.4" customHeight="1" x14ac:dyDescent="0.3">
      <c r="A227" s="831" t="s">
        <v>3470</v>
      </c>
      <c r="B227" s="832" t="s">
        <v>3471</v>
      </c>
      <c r="C227" s="832" t="s">
        <v>593</v>
      </c>
      <c r="D227" s="832" t="s">
        <v>3460</v>
      </c>
      <c r="E227" s="832" t="s">
        <v>3529</v>
      </c>
      <c r="F227" s="832" t="s">
        <v>3723</v>
      </c>
      <c r="G227" s="832" t="s">
        <v>3724</v>
      </c>
      <c r="H227" s="849"/>
      <c r="I227" s="849"/>
      <c r="J227" s="832"/>
      <c r="K227" s="832"/>
      <c r="L227" s="849"/>
      <c r="M227" s="849"/>
      <c r="N227" s="832"/>
      <c r="O227" s="832"/>
      <c r="P227" s="849">
        <v>3</v>
      </c>
      <c r="Q227" s="849">
        <v>1188</v>
      </c>
      <c r="R227" s="837"/>
      <c r="S227" s="850">
        <v>396</v>
      </c>
    </row>
    <row r="228" spans="1:19" ht="14.4" customHeight="1" x14ac:dyDescent="0.3">
      <c r="A228" s="831" t="s">
        <v>3470</v>
      </c>
      <c r="B228" s="832" t="s">
        <v>3471</v>
      </c>
      <c r="C228" s="832" t="s">
        <v>593</v>
      </c>
      <c r="D228" s="832" t="s">
        <v>1479</v>
      </c>
      <c r="E228" s="832" t="s">
        <v>3524</v>
      </c>
      <c r="F228" s="832" t="s">
        <v>3527</v>
      </c>
      <c r="G228" s="832" t="s">
        <v>3528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5757.2</v>
      </c>
      <c r="R228" s="837"/>
      <c r="S228" s="850">
        <v>5757.2</v>
      </c>
    </row>
    <row r="229" spans="1:19" ht="14.4" customHeight="1" x14ac:dyDescent="0.3">
      <c r="A229" s="831" t="s">
        <v>3470</v>
      </c>
      <c r="B229" s="832" t="s">
        <v>3471</v>
      </c>
      <c r="C229" s="832" t="s">
        <v>593</v>
      </c>
      <c r="D229" s="832" t="s">
        <v>1479</v>
      </c>
      <c r="E229" s="832" t="s">
        <v>3529</v>
      </c>
      <c r="F229" s="832" t="s">
        <v>3535</v>
      </c>
      <c r="G229" s="832" t="s">
        <v>3537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300</v>
      </c>
      <c r="R229" s="837"/>
      <c r="S229" s="850">
        <v>300</v>
      </c>
    </row>
    <row r="230" spans="1:19" ht="14.4" customHeight="1" x14ac:dyDescent="0.3">
      <c r="A230" s="831" t="s">
        <v>3470</v>
      </c>
      <c r="B230" s="832" t="s">
        <v>3471</v>
      </c>
      <c r="C230" s="832" t="s">
        <v>593</v>
      </c>
      <c r="D230" s="832" t="s">
        <v>1479</v>
      </c>
      <c r="E230" s="832" t="s">
        <v>3529</v>
      </c>
      <c r="F230" s="832" t="s">
        <v>3544</v>
      </c>
      <c r="G230" s="832" t="s">
        <v>3545</v>
      </c>
      <c r="H230" s="849">
        <v>53</v>
      </c>
      <c r="I230" s="849">
        <v>1961</v>
      </c>
      <c r="J230" s="832">
        <v>0.98148148148148151</v>
      </c>
      <c r="K230" s="832">
        <v>37</v>
      </c>
      <c r="L230" s="849">
        <v>54</v>
      </c>
      <c r="M230" s="849">
        <v>1998</v>
      </c>
      <c r="N230" s="832">
        <v>1</v>
      </c>
      <c r="O230" s="832">
        <v>37</v>
      </c>
      <c r="P230" s="849">
        <v>48</v>
      </c>
      <c r="Q230" s="849">
        <v>1776</v>
      </c>
      <c r="R230" s="837">
        <v>0.88888888888888884</v>
      </c>
      <c r="S230" s="850">
        <v>37</v>
      </c>
    </row>
    <row r="231" spans="1:19" ht="14.4" customHeight="1" x14ac:dyDescent="0.3">
      <c r="A231" s="831" t="s">
        <v>3470</v>
      </c>
      <c r="B231" s="832" t="s">
        <v>3471</v>
      </c>
      <c r="C231" s="832" t="s">
        <v>593</v>
      </c>
      <c r="D231" s="832" t="s">
        <v>1479</v>
      </c>
      <c r="E231" s="832" t="s">
        <v>3529</v>
      </c>
      <c r="F231" s="832" t="s">
        <v>3544</v>
      </c>
      <c r="G231" s="832" t="s">
        <v>3546</v>
      </c>
      <c r="H231" s="849">
        <v>5</v>
      </c>
      <c r="I231" s="849">
        <v>185</v>
      </c>
      <c r="J231" s="832">
        <v>1.6666666666666667</v>
      </c>
      <c r="K231" s="832">
        <v>37</v>
      </c>
      <c r="L231" s="849">
        <v>3</v>
      </c>
      <c r="M231" s="849">
        <v>111</v>
      </c>
      <c r="N231" s="832">
        <v>1</v>
      </c>
      <c r="O231" s="832">
        <v>37</v>
      </c>
      <c r="P231" s="849">
        <v>1</v>
      </c>
      <c r="Q231" s="849">
        <v>37</v>
      </c>
      <c r="R231" s="837">
        <v>0.33333333333333331</v>
      </c>
      <c r="S231" s="850">
        <v>37</v>
      </c>
    </row>
    <row r="232" spans="1:19" ht="14.4" customHeight="1" x14ac:dyDescent="0.3">
      <c r="A232" s="831" t="s">
        <v>3470</v>
      </c>
      <c r="B232" s="832" t="s">
        <v>3471</v>
      </c>
      <c r="C232" s="832" t="s">
        <v>593</v>
      </c>
      <c r="D232" s="832" t="s">
        <v>1479</v>
      </c>
      <c r="E232" s="832" t="s">
        <v>3529</v>
      </c>
      <c r="F232" s="832" t="s">
        <v>3547</v>
      </c>
      <c r="G232" s="832" t="s">
        <v>3548</v>
      </c>
      <c r="H232" s="849"/>
      <c r="I232" s="849"/>
      <c r="J232" s="832"/>
      <c r="K232" s="832"/>
      <c r="L232" s="849"/>
      <c r="M232" s="849"/>
      <c r="N232" s="832"/>
      <c r="O232" s="832"/>
      <c r="P232" s="849">
        <v>2</v>
      </c>
      <c r="Q232" s="849">
        <v>10</v>
      </c>
      <c r="R232" s="837"/>
      <c r="S232" s="850">
        <v>5</v>
      </c>
    </row>
    <row r="233" spans="1:19" ht="14.4" customHeight="1" x14ac:dyDescent="0.3">
      <c r="A233" s="831" t="s">
        <v>3470</v>
      </c>
      <c r="B233" s="832" t="s">
        <v>3471</v>
      </c>
      <c r="C233" s="832" t="s">
        <v>593</v>
      </c>
      <c r="D233" s="832" t="s">
        <v>1479</v>
      </c>
      <c r="E233" s="832" t="s">
        <v>3529</v>
      </c>
      <c r="F233" s="832" t="s">
        <v>3549</v>
      </c>
      <c r="G233" s="832" t="s">
        <v>3550</v>
      </c>
      <c r="H233" s="849"/>
      <c r="I233" s="849"/>
      <c r="J233" s="832"/>
      <c r="K233" s="832"/>
      <c r="L233" s="849"/>
      <c r="M233" s="849"/>
      <c r="N233" s="832"/>
      <c r="O233" s="832"/>
      <c r="P233" s="849">
        <v>2</v>
      </c>
      <c r="Q233" s="849">
        <v>10</v>
      </c>
      <c r="R233" s="837"/>
      <c r="S233" s="850">
        <v>5</v>
      </c>
    </row>
    <row r="234" spans="1:19" ht="14.4" customHeight="1" x14ac:dyDescent="0.3">
      <c r="A234" s="831" t="s">
        <v>3470</v>
      </c>
      <c r="B234" s="832" t="s">
        <v>3471</v>
      </c>
      <c r="C234" s="832" t="s">
        <v>593</v>
      </c>
      <c r="D234" s="832" t="s">
        <v>1479</v>
      </c>
      <c r="E234" s="832" t="s">
        <v>3529</v>
      </c>
      <c r="F234" s="832" t="s">
        <v>3562</v>
      </c>
      <c r="G234" s="832" t="s">
        <v>3563</v>
      </c>
      <c r="H234" s="849">
        <v>9</v>
      </c>
      <c r="I234" s="849">
        <v>2259</v>
      </c>
      <c r="J234" s="832">
        <v>0.5</v>
      </c>
      <c r="K234" s="832">
        <v>251</v>
      </c>
      <c r="L234" s="849">
        <v>18</v>
      </c>
      <c r="M234" s="849">
        <v>4518</v>
      </c>
      <c r="N234" s="832">
        <v>1</v>
      </c>
      <c r="O234" s="832">
        <v>251</v>
      </c>
      <c r="P234" s="849">
        <v>7</v>
      </c>
      <c r="Q234" s="849">
        <v>1764</v>
      </c>
      <c r="R234" s="837">
        <v>0.39043824701195218</v>
      </c>
      <c r="S234" s="850">
        <v>252</v>
      </c>
    </row>
    <row r="235" spans="1:19" ht="14.4" customHeight="1" x14ac:dyDescent="0.3">
      <c r="A235" s="831" t="s">
        <v>3470</v>
      </c>
      <c r="B235" s="832" t="s">
        <v>3471</v>
      </c>
      <c r="C235" s="832" t="s">
        <v>593</v>
      </c>
      <c r="D235" s="832" t="s">
        <v>1479</v>
      </c>
      <c r="E235" s="832" t="s">
        <v>3529</v>
      </c>
      <c r="F235" s="832" t="s">
        <v>3562</v>
      </c>
      <c r="G235" s="832" t="s">
        <v>3564</v>
      </c>
      <c r="H235" s="849">
        <v>582</v>
      </c>
      <c r="I235" s="849">
        <v>146082</v>
      </c>
      <c r="J235" s="832">
        <v>0.94788273615635177</v>
      </c>
      <c r="K235" s="832">
        <v>251</v>
      </c>
      <c r="L235" s="849">
        <v>614</v>
      </c>
      <c r="M235" s="849">
        <v>154114</v>
      </c>
      <c r="N235" s="832">
        <v>1</v>
      </c>
      <c r="O235" s="832">
        <v>251</v>
      </c>
      <c r="P235" s="849">
        <v>489</v>
      </c>
      <c r="Q235" s="849">
        <v>123228</v>
      </c>
      <c r="R235" s="837">
        <v>0.79958991395979595</v>
      </c>
      <c r="S235" s="850">
        <v>252</v>
      </c>
    </row>
    <row r="236" spans="1:19" ht="14.4" customHeight="1" x14ac:dyDescent="0.3">
      <c r="A236" s="831" t="s">
        <v>3470</v>
      </c>
      <c r="B236" s="832" t="s">
        <v>3471</v>
      </c>
      <c r="C236" s="832" t="s">
        <v>593</v>
      </c>
      <c r="D236" s="832" t="s">
        <v>1479</v>
      </c>
      <c r="E236" s="832" t="s">
        <v>3529</v>
      </c>
      <c r="F236" s="832" t="s">
        <v>3565</v>
      </c>
      <c r="G236" s="832" t="s">
        <v>3566</v>
      </c>
      <c r="H236" s="849">
        <v>1</v>
      </c>
      <c r="I236" s="849">
        <v>126</v>
      </c>
      <c r="J236" s="832"/>
      <c r="K236" s="832">
        <v>126</v>
      </c>
      <c r="L236" s="849"/>
      <c r="M236" s="849"/>
      <c r="N236" s="832"/>
      <c r="O236" s="832"/>
      <c r="P236" s="849">
        <v>2</v>
      </c>
      <c r="Q236" s="849">
        <v>254</v>
      </c>
      <c r="R236" s="837"/>
      <c r="S236" s="850">
        <v>127</v>
      </c>
    </row>
    <row r="237" spans="1:19" ht="14.4" customHeight="1" x14ac:dyDescent="0.3">
      <c r="A237" s="831" t="s">
        <v>3470</v>
      </c>
      <c r="B237" s="832" t="s">
        <v>3471</v>
      </c>
      <c r="C237" s="832" t="s">
        <v>593</v>
      </c>
      <c r="D237" s="832" t="s">
        <v>1479</v>
      </c>
      <c r="E237" s="832" t="s">
        <v>3529</v>
      </c>
      <c r="F237" s="832" t="s">
        <v>3565</v>
      </c>
      <c r="G237" s="832" t="s">
        <v>3567</v>
      </c>
      <c r="H237" s="849">
        <v>71</v>
      </c>
      <c r="I237" s="849">
        <v>8946</v>
      </c>
      <c r="J237" s="832">
        <v>0.47019867549668876</v>
      </c>
      <c r="K237" s="832">
        <v>126</v>
      </c>
      <c r="L237" s="849">
        <v>151</v>
      </c>
      <c r="M237" s="849">
        <v>19026</v>
      </c>
      <c r="N237" s="832">
        <v>1</v>
      </c>
      <c r="O237" s="832">
        <v>126</v>
      </c>
      <c r="P237" s="849">
        <v>125</v>
      </c>
      <c r="Q237" s="849">
        <v>15875</v>
      </c>
      <c r="R237" s="837">
        <v>0.8343845264375066</v>
      </c>
      <c r="S237" s="850">
        <v>127</v>
      </c>
    </row>
    <row r="238" spans="1:19" ht="14.4" customHeight="1" x14ac:dyDescent="0.3">
      <c r="A238" s="831" t="s">
        <v>3470</v>
      </c>
      <c r="B238" s="832" t="s">
        <v>3471</v>
      </c>
      <c r="C238" s="832" t="s">
        <v>593</v>
      </c>
      <c r="D238" s="832" t="s">
        <v>1479</v>
      </c>
      <c r="E238" s="832" t="s">
        <v>3529</v>
      </c>
      <c r="F238" s="832" t="s">
        <v>3568</v>
      </c>
      <c r="G238" s="832" t="s">
        <v>3569</v>
      </c>
      <c r="H238" s="849"/>
      <c r="I238" s="849"/>
      <c r="J238" s="832"/>
      <c r="K238" s="832"/>
      <c r="L238" s="849"/>
      <c r="M238" s="849"/>
      <c r="N238" s="832"/>
      <c r="O238" s="832"/>
      <c r="P238" s="849">
        <v>3</v>
      </c>
      <c r="Q238" s="849">
        <v>276</v>
      </c>
      <c r="R238" s="837"/>
      <c r="S238" s="850">
        <v>92</v>
      </c>
    </row>
    <row r="239" spans="1:19" ht="14.4" customHeight="1" x14ac:dyDescent="0.3">
      <c r="A239" s="831" t="s">
        <v>3470</v>
      </c>
      <c r="B239" s="832" t="s">
        <v>3471</v>
      </c>
      <c r="C239" s="832" t="s">
        <v>593</v>
      </c>
      <c r="D239" s="832" t="s">
        <v>1479</v>
      </c>
      <c r="E239" s="832" t="s">
        <v>3529</v>
      </c>
      <c r="F239" s="832" t="s">
        <v>3568</v>
      </c>
      <c r="G239" s="832" t="s">
        <v>3570</v>
      </c>
      <c r="H239" s="849"/>
      <c r="I239" s="849"/>
      <c r="J239" s="832"/>
      <c r="K239" s="832"/>
      <c r="L239" s="849"/>
      <c r="M239" s="849"/>
      <c r="N239" s="832"/>
      <c r="O239" s="832"/>
      <c r="P239" s="849">
        <v>10</v>
      </c>
      <c r="Q239" s="849">
        <v>920</v>
      </c>
      <c r="R239" s="837"/>
      <c r="S239" s="850">
        <v>92</v>
      </c>
    </row>
    <row r="240" spans="1:19" ht="14.4" customHeight="1" x14ac:dyDescent="0.3">
      <c r="A240" s="831" t="s">
        <v>3470</v>
      </c>
      <c r="B240" s="832" t="s">
        <v>3471</v>
      </c>
      <c r="C240" s="832" t="s">
        <v>593</v>
      </c>
      <c r="D240" s="832" t="s">
        <v>1479</v>
      </c>
      <c r="E240" s="832" t="s">
        <v>3529</v>
      </c>
      <c r="F240" s="832" t="s">
        <v>3579</v>
      </c>
      <c r="G240" s="832" t="s">
        <v>3580</v>
      </c>
      <c r="H240" s="849">
        <v>20</v>
      </c>
      <c r="I240" s="849">
        <v>1180</v>
      </c>
      <c r="J240" s="832">
        <v>0.86956521739130432</v>
      </c>
      <c r="K240" s="832">
        <v>59</v>
      </c>
      <c r="L240" s="849">
        <v>23</v>
      </c>
      <c r="M240" s="849">
        <v>1357</v>
      </c>
      <c r="N240" s="832">
        <v>1</v>
      </c>
      <c r="O240" s="832">
        <v>59</v>
      </c>
      <c r="P240" s="849">
        <v>8</v>
      </c>
      <c r="Q240" s="849">
        <v>480</v>
      </c>
      <c r="R240" s="837">
        <v>0.35372144436256447</v>
      </c>
      <c r="S240" s="850">
        <v>60</v>
      </c>
    </row>
    <row r="241" spans="1:19" ht="14.4" customHeight="1" x14ac:dyDescent="0.3">
      <c r="A241" s="831" t="s">
        <v>3470</v>
      </c>
      <c r="B241" s="832" t="s">
        <v>3471</v>
      </c>
      <c r="C241" s="832" t="s">
        <v>593</v>
      </c>
      <c r="D241" s="832" t="s">
        <v>1479</v>
      </c>
      <c r="E241" s="832" t="s">
        <v>3529</v>
      </c>
      <c r="F241" s="832" t="s">
        <v>3589</v>
      </c>
      <c r="G241" s="832" t="s">
        <v>3590</v>
      </c>
      <c r="H241" s="849">
        <v>220</v>
      </c>
      <c r="I241" s="849">
        <v>84480</v>
      </c>
      <c r="J241" s="832">
        <v>1.0350404312668464</v>
      </c>
      <c r="K241" s="832">
        <v>384</v>
      </c>
      <c r="L241" s="849">
        <v>212</v>
      </c>
      <c r="M241" s="849">
        <v>81620</v>
      </c>
      <c r="N241" s="832">
        <v>1</v>
      </c>
      <c r="O241" s="832">
        <v>385</v>
      </c>
      <c r="P241" s="849">
        <v>145</v>
      </c>
      <c r="Q241" s="849">
        <v>55970</v>
      </c>
      <c r="R241" s="837">
        <v>0.68573878951237444</v>
      </c>
      <c r="S241" s="850">
        <v>386</v>
      </c>
    </row>
    <row r="242" spans="1:19" ht="14.4" customHeight="1" x14ac:dyDescent="0.3">
      <c r="A242" s="831" t="s">
        <v>3470</v>
      </c>
      <c r="B242" s="832" t="s">
        <v>3471</v>
      </c>
      <c r="C242" s="832" t="s">
        <v>593</v>
      </c>
      <c r="D242" s="832" t="s">
        <v>1479</v>
      </c>
      <c r="E242" s="832" t="s">
        <v>3529</v>
      </c>
      <c r="F242" s="832" t="s">
        <v>3591</v>
      </c>
      <c r="G242" s="832" t="s">
        <v>3592</v>
      </c>
      <c r="H242" s="849">
        <v>1</v>
      </c>
      <c r="I242" s="849">
        <v>389</v>
      </c>
      <c r="J242" s="832"/>
      <c r="K242" s="832">
        <v>389</v>
      </c>
      <c r="L242" s="849"/>
      <c r="M242" s="849"/>
      <c r="N242" s="832"/>
      <c r="O242" s="832"/>
      <c r="P242" s="849">
        <v>1</v>
      </c>
      <c r="Q242" s="849">
        <v>391</v>
      </c>
      <c r="R242" s="837"/>
      <c r="S242" s="850">
        <v>391</v>
      </c>
    </row>
    <row r="243" spans="1:19" ht="14.4" customHeight="1" x14ac:dyDescent="0.3">
      <c r="A243" s="831" t="s">
        <v>3470</v>
      </c>
      <c r="B243" s="832" t="s">
        <v>3471</v>
      </c>
      <c r="C243" s="832" t="s">
        <v>593</v>
      </c>
      <c r="D243" s="832" t="s">
        <v>1479</v>
      </c>
      <c r="E243" s="832" t="s">
        <v>3529</v>
      </c>
      <c r="F243" s="832" t="s">
        <v>3591</v>
      </c>
      <c r="G243" s="832" t="s">
        <v>3593</v>
      </c>
      <c r="H243" s="849">
        <v>21</v>
      </c>
      <c r="I243" s="849">
        <v>8169</v>
      </c>
      <c r="J243" s="832">
        <v>0.77578347578347573</v>
      </c>
      <c r="K243" s="832">
        <v>389</v>
      </c>
      <c r="L243" s="849">
        <v>27</v>
      </c>
      <c r="M243" s="849">
        <v>10530</v>
      </c>
      <c r="N243" s="832">
        <v>1</v>
      </c>
      <c r="O243" s="832">
        <v>390</v>
      </c>
      <c r="P243" s="849">
        <v>28</v>
      </c>
      <c r="Q243" s="849">
        <v>10948</v>
      </c>
      <c r="R243" s="837">
        <v>1.039696106362773</v>
      </c>
      <c r="S243" s="850">
        <v>391</v>
      </c>
    </row>
    <row r="244" spans="1:19" ht="14.4" customHeight="1" x14ac:dyDescent="0.3">
      <c r="A244" s="831" t="s">
        <v>3470</v>
      </c>
      <c r="B244" s="832" t="s">
        <v>3471</v>
      </c>
      <c r="C244" s="832" t="s">
        <v>593</v>
      </c>
      <c r="D244" s="832" t="s">
        <v>1479</v>
      </c>
      <c r="E244" s="832" t="s">
        <v>3529</v>
      </c>
      <c r="F244" s="832" t="s">
        <v>3599</v>
      </c>
      <c r="G244" s="832" t="s">
        <v>3601</v>
      </c>
      <c r="H244" s="849">
        <v>2</v>
      </c>
      <c r="I244" s="849">
        <v>306</v>
      </c>
      <c r="J244" s="832">
        <v>0.5</v>
      </c>
      <c r="K244" s="832">
        <v>153</v>
      </c>
      <c r="L244" s="849">
        <v>4</v>
      </c>
      <c r="M244" s="849">
        <v>612</v>
      </c>
      <c r="N244" s="832">
        <v>1</v>
      </c>
      <c r="O244" s="832">
        <v>153</v>
      </c>
      <c r="P244" s="849">
        <v>2</v>
      </c>
      <c r="Q244" s="849">
        <v>308</v>
      </c>
      <c r="R244" s="837">
        <v>0.50326797385620914</v>
      </c>
      <c r="S244" s="850">
        <v>154</v>
      </c>
    </row>
    <row r="245" spans="1:19" ht="14.4" customHeight="1" x14ac:dyDescent="0.3">
      <c r="A245" s="831" t="s">
        <v>3470</v>
      </c>
      <c r="B245" s="832" t="s">
        <v>3471</v>
      </c>
      <c r="C245" s="832" t="s">
        <v>593</v>
      </c>
      <c r="D245" s="832" t="s">
        <v>1479</v>
      </c>
      <c r="E245" s="832" t="s">
        <v>3529</v>
      </c>
      <c r="F245" s="832" t="s">
        <v>3614</v>
      </c>
      <c r="G245" s="832" t="s">
        <v>3615</v>
      </c>
      <c r="H245" s="849">
        <v>2</v>
      </c>
      <c r="I245" s="849">
        <v>474</v>
      </c>
      <c r="J245" s="832">
        <v>2</v>
      </c>
      <c r="K245" s="832">
        <v>237</v>
      </c>
      <c r="L245" s="849">
        <v>1</v>
      </c>
      <c r="M245" s="849">
        <v>237</v>
      </c>
      <c r="N245" s="832">
        <v>1</v>
      </c>
      <c r="O245" s="832">
        <v>237</v>
      </c>
      <c r="P245" s="849">
        <v>2</v>
      </c>
      <c r="Q245" s="849">
        <v>476</v>
      </c>
      <c r="R245" s="837">
        <v>2.0084388185654007</v>
      </c>
      <c r="S245" s="850">
        <v>238</v>
      </c>
    </row>
    <row r="246" spans="1:19" ht="14.4" customHeight="1" x14ac:dyDescent="0.3">
      <c r="A246" s="831" t="s">
        <v>3470</v>
      </c>
      <c r="B246" s="832" t="s">
        <v>3471</v>
      </c>
      <c r="C246" s="832" t="s">
        <v>593</v>
      </c>
      <c r="D246" s="832" t="s">
        <v>1479</v>
      </c>
      <c r="E246" s="832" t="s">
        <v>3529</v>
      </c>
      <c r="F246" s="832" t="s">
        <v>3649</v>
      </c>
      <c r="G246" s="832" t="s">
        <v>3650</v>
      </c>
      <c r="H246" s="849">
        <v>12</v>
      </c>
      <c r="I246" s="849">
        <v>399.96999999999986</v>
      </c>
      <c r="J246" s="832">
        <v>0.85716428785735721</v>
      </c>
      <c r="K246" s="832">
        <v>33.330833333333324</v>
      </c>
      <c r="L246" s="849">
        <v>14</v>
      </c>
      <c r="M246" s="849">
        <v>466.61999999999983</v>
      </c>
      <c r="N246" s="832">
        <v>1</v>
      </c>
      <c r="O246" s="832">
        <v>33.329999999999991</v>
      </c>
      <c r="P246" s="849">
        <v>5</v>
      </c>
      <c r="Q246" s="849">
        <v>166.64999999999998</v>
      </c>
      <c r="R246" s="837">
        <v>0.35714285714285721</v>
      </c>
      <c r="S246" s="850">
        <v>33.33</v>
      </c>
    </row>
    <row r="247" spans="1:19" ht="14.4" customHeight="1" x14ac:dyDescent="0.3">
      <c r="A247" s="831" t="s">
        <v>3470</v>
      </c>
      <c r="B247" s="832" t="s">
        <v>3471</v>
      </c>
      <c r="C247" s="832" t="s">
        <v>593</v>
      </c>
      <c r="D247" s="832" t="s">
        <v>1479</v>
      </c>
      <c r="E247" s="832" t="s">
        <v>3529</v>
      </c>
      <c r="F247" s="832" t="s">
        <v>3649</v>
      </c>
      <c r="G247" s="832" t="s">
        <v>3651</v>
      </c>
      <c r="H247" s="849">
        <v>615</v>
      </c>
      <c r="I247" s="849">
        <v>20499.980000000003</v>
      </c>
      <c r="J247" s="832">
        <v>0.84246643178953595</v>
      </c>
      <c r="K247" s="832">
        <v>33.333300813008137</v>
      </c>
      <c r="L247" s="849">
        <v>730</v>
      </c>
      <c r="M247" s="849">
        <v>24333.290000000008</v>
      </c>
      <c r="N247" s="832">
        <v>1</v>
      </c>
      <c r="O247" s="832">
        <v>33.333273972602754</v>
      </c>
      <c r="P247" s="849">
        <v>528</v>
      </c>
      <c r="Q247" s="849">
        <v>17599.93</v>
      </c>
      <c r="R247" s="837">
        <v>0.72328608256425642</v>
      </c>
      <c r="S247" s="850">
        <v>33.33320075757576</v>
      </c>
    </row>
    <row r="248" spans="1:19" ht="14.4" customHeight="1" x14ac:dyDescent="0.3">
      <c r="A248" s="831" t="s">
        <v>3470</v>
      </c>
      <c r="B248" s="832" t="s">
        <v>3471</v>
      </c>
      <c r="C248" s="832" t="s">
        <v>593</v>
      </c>
      <c r="D248" s="832" t="s">
        <v>1479</v>
      </c>
      <c r="E248" s="832" t="s">
        <v>3529</v>
      </c>
      <c r="F248" s="832" t="s">
        <v>3659</v>
      </c>
      <c r="G248" s="832" t="s">
        <v>3661</v>
      </c>
      <c r="H248" s="849"/>
      <c r="I248" s="849"/>
      <c r="J248" s="832"/>
      <c r="K248" s="832"/>
      <c r="L248" s="849">
        <v>3</v>
      </c>
      <c r="M248" s="849">
        <v>258</v>
      </c>
      <c r="N248" s="832">
        <v>1</v>
      </c>
      <c r="O248" s="832">
        <v>86</v>
      </c>
      <c r="P248" s="849"/>
      <c r="Q248" s="849"/>
      <c r="R248" s="837"/>
      <c r="S248" s="850"/>
    </row>
    <row r="249" spans="1:19" ht="14.4" customHeight="1" x14ac:dyDescent="0.3">
      <c r="A249" s="831" t="s">
        <v>3470</v>
      </c>
      <c r="B249" s="832" t="s">
        <v>3471</v>
      </c>
      <c r="C249" s="832" t="s">
        <v>593</v>
      </c>
      <c r="D249" s="832" t="s">
        <v>1479</v>
      </c>
      <c r="E249" s="832" t="s">
        <v>3529</v>
      </c>
      <c r="F249" s="832" t="s">
        <v>3665</v>
      </c>
      <c r="G249" s="832" t="s">
        <v>3666</v>
      </c>
      <c r="H249" s="849"/>
      <c r="I249" s="849"/>
      <c r="J249" s="832"/>
      <c r="K249" s="832"/>
      <c r="L249" s="849">
        <v>7</v>
      </c>
      <c r="M249" s="849">
        <v>0</v>
      </c>
      <c r="N249" s="832"/>
      <c r="O249" s="832">
        <v>0</v>
      </c>
      <c r="P249" s="849">
        <v>1</v>
      </c>
      <c r="Q249" s="849">
        <v>0</v>
      </c>
      <c r="R249" s="837"/>
      <c r="S249" s="850">
        <v>0</v>
      </c>
    </row>
    <row r="250" spans="1:19" ht="14.4" customHeight="1" x14ac:dyDescent="0.3">
      <c r="A250" s="831" t="s">
        <v>3470</v>
      </c>
      <c r="B250" s="832" t="s">
        <v>3471</v>
      </c>
      <c r="C250" s="832" t="s">
        <v>593</v>
      </c>
      <c r="D250" s="832" t="s">
        <v>1479</v>
      </c>
      <c r="E250" s="832" t="s">
        <v>3529</v>
      </c>
      <c r="F250" s="832" t="s">
        <v>3677</v>
      </c>
      <c r="G250" s="832" t="s">
        <v>3678</v>
      </c>
      <c r="H250" s="849">
        <v>36</v>
      </c>
      <c r="I250" s="849">
        <v>4068</v>
      </c>
      <c r="J250" s="832">
        <v>1.5652173913043479</v>
      </c>
      <c r="K250" s="832">
        <v>113</v>
      </c>
      <c r="L250" s="849">
        <v>23</v>
      </c>
      <c r="M250" s="849">
        <v>2599</v>
      </c>
      <c r="N250" s="832">
        <v>1</v>
      </c>
      <c r="O250" s="832">
        <v>113</v>
      </c>
      <c r="P250" s="849">
        <v>19</v>
      </c>
      <c r="Q250" s="849">
        <v>2166</v>
      </c>
      <c r="R250" s="837">
        <v>0.83339746056175457</v>
      </c>
      <c r="S250" s="850">
        <v>114</v>
      </c>
    </row>
    <row r="251" spans="1:19" ht="14.4" customHeight="1" x14ac:dyDescent="0.3">
      <c r="A251" s="831" t="s">
        <v>3470</v>
      </c>
      <c r="B251" s="832" t="s">
        <v>3471</v>
      </c>
      <c r="C251" s="832" t="s">
        <v>593</v>
      </c>
      <c r="D251" s="832" t="s">
        <v>1479</v>
      </c>
      <c r="E251" s="832" t="s">
        <v>3529</v>
      </c>
      <c r="F251" s="832" t="s">
        <v>3691</v>
      </c>
      <c r="G251" s="832" t="s">
        <v>3693</v>
      </c>
      <c r="H251" s="849"/>
      <c r="I251" s="849"/>
      <c r="J251" s="832"/>
      <c r="K251" s="832"/>
      <c r="L251" s="849">
        <v>3</v>
      </c>
      <c r="M251" s="849">
        <v>369</v>
      </c>
      <c r="N251" s="832">
        <v>1</v>
      </c>
      <c r="O251" s="832">
        <v>123</v>
      </c>
      <c r="P251" s="849"/>
      <c r="Q251" s="849"/>
      <c r="R251" s="837"/>
      <c r="S251" s="850"/>
    </row>
    <row r="252" spans="1:19" ht="14.4" customHeight="1" x14ac:dyDescent="0.3">
      <c r="A252" s="831" t="s">
        <v>3470</v>
      </c>
      <c r="B252" s="832" t="s">
        <v>3471</v>
      </c>
      <c r="C252" s="832" t="s">
        <v>593</v>
      </c>
      <c r="D252" s="832" t="s">
        <v>1479</v>
      </c>
      <c r="E252" s="832" t="s">
        <v>3529</v>
      </c>
      <c r="F252" s="832" t="s">
        <v>3698</v>
      </c>
      <c r="G252" s="832" t="s">
        <v>3700</v>
      </c>
      <c r="H252" s="849"/>
      <c r="I252" s="849"/>
      <c r="J252" s="832"/>
      <c r="K252" s="832"/>
      <c r="L252" s="849">
        <v>1</v>
      </c>
      <c r="M252" s="849">
        <v>91</v>
      </c>
      <c r="N252" s="832">
        <v>1</v>
      </c>
      <c r="O252" s="832">
        <v>91</v>
      </c>
      <c r="P252" s="849"/>
      <c r="Q252" s="849"/>
      <c r="R252" s="837"/>
      <c r="S252" s="850"/>
    </row>
    <row r="253" spans="1:19" ht="14.4" customHeight="1" x14ac:dyDescent="0.3">
      <c r="A253" s="831" t="s">
        <v>3470</v>
      </c>
      <c r="B253" s="832" t="s">
        <v>3471</v>
      </c>
      <c r="C253" s="832" t="s">
        <v>593</v>
      </c>
      <c r="D253" s="832" t="s">
        <v>1479</v>
      </c>
      <c r="E253" s="832" t="s">
        <v>3529</v>
      </c>
      <c r="F253" s="832" t="s">
        <v>3706</v>
      </c>
      <c r="G253" s="832" t="s">
        <v>3707</v>
      </c>
      <c r="H253" s="849"/>
      <c r="I253" s="849"/>
      <c r="J253" s="832"/>
      <c r="K253" s="832"/>
      <c r="L253" s="849"/>
      <c r="M253" s="849"/>
      <c r="N253" s="832"/>
      <c r="O253" s="832"/>
      <c r="P253" s="849">
        <v>2</v>
      </c>
      <c r="Q253" s="849">
        <v>288</v>
      </c>
      <c r="R253" s="837"/>
      <c r="S253" s="850">
        <v>144</v>
      </c>
    </row>
    <row r="254" spans="1:19" ht="14.4" customHeight="1" x14ac:dyDescent="0.3">
      <c r="A254" s="831" t="s">
        <v>3470</v>
      </c>
      <c r="B254" s="832" t="s">
        <v>3471</v>
      </c>
      <c r="C254" s="832" t="s">
        <v>593</v>
      </c>
      <c r="D254" s="832" t="s">
        <v>1479</v>
      </c>
      <c r="E254" s="832" t="s">
        <v>3529</v>
      </c>
      <c r="F254" s="832" t="s">
        <v>3720</v>
      </c>
      <c r="G254" s="832" t="s">
        <v>3722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100</v>
      </c>
      <c r="R254" s="837"/>
      <c r="S254" s="850">
        <v>100</v>
      </c>
    </row>
    <row r="255" spans="1:19" ht="14.4" customHeight="1" x14ac:dyDescent="0.3">
      <c r="A255" s="831" t="s">
        <v>3470</v>
      </c>
      <c r="B255" s="832" t="s">
        <v>3471</v>
      </c>
      <c r="C255" s="832" t="s">
        <v>593</v>
      </c>
      <c r="D255" s="832" t="s">
        <v>1479</v>
      </c>
      <c r="E255" s="832" t="s">
        <v>3529</v>
      </c>
      <c r="F255" s="832" t="s">
        <v>3723</v>
      </c>
      <c r="G255" s="832" t="s">
        <v>3724</v>
      </c>
      <c r="H255" s="849">
        <v>6</v>
      </c>
      <c r="I255" s="849">
        <v>2364</v>
      </c>
      <c r="J255" s="832">
        <v>0.31499000666222521</v>
      </c>
      <c r="K255" s="832">
        <v>394</v>
      </c>
      <c r="L255" s="849">
        <v>19</v>
      </c>
      <c r="M255" s="849">
        <v>7505</v>
      </c>
      <c r="N255" s="832">
        <v>1</v>
      </c>
      <c r="O255" s="832">
        <v>395</v>
      </c>
      <c r="P255" s="849">
        <v>36</v>
      </c>
      <c r="Q255" s="849">
        <v>14256</v>
      </c>
      <c r="R255" s="837">
        <v>1.8995336442371753</v>
      </c>
      <c r="S255" s="850">
        <v>396</v>
      </c>
    </row>
    <row r="256" spans="1:19" ht="14.4" customHeight="1" x14ac:dyDescent="0.3">
      <c r="A256" s="831" t="s">
        <v>3470</v>
      </c>
      <c r="B256" s="832" t="s">
        <v>3471</v>
      </c>
      <c r="C256" s="832" t="s">
        <v>593</v>
      </c>
      <c r="D256" s="832" t="s">
        <v>1479</v>
      </c>
      <c r="E256" s="832" t="s">
        <v>3529</v>
      </c>
      <c r="F256" s="832" t="s">
        <v>3754</v>
      </c>
      <c r="G256" s="832" t="s">
        <v>3755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353</v>
      </c>
      <c r="R256" s="837"/>
      <c r="S256" s="850">
        <v>353</v>
      </c>
    </row>
    <row r="257" spans="1:19" ht="14.4" customHeight="1" x14ac:dyDescent="0.3">
      <c r="A257" s="831" t="s">
        <v>3470</v>
      </c>
      <c r="B257" s="832" t="s">
        <v>3471</v>
      </c>
      <c r="C257" s="832" t="s">
        <v>593</v>
      </c>
      <c r="D257" s="832" t="s">
        <v>3464</v>
      </c>
      <c r="E257" s="832" t="s">
        <v>3529</v>
      </c>
      <c r="F257" s="832" t="s">
        <v>3540</v>
      </c>
      <c r="G257" s="832" t="s">
        <v>3541</v>
      </c>
      <c r="H257" s="849">
        <v>1</v>
      </c>
      <c r="I257" s="849">
        <v>83</v>
      </c>
      <c r="J257" s="832"/>
      <c r="K257" s="832">
        <v>83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3470</v>
      </c>
      <c r="B258" s="832" t="s">
        <v>3471</v>
      </c>
      <c r="C258" s="832" t="s">
        <v>593</v>
      </c>
      <c r="D258" s="832" t="s">
        <v>3464</v>
      </c>
      <c r="E258" s="832" t="s">
        <v>3529</v>
      </c>
      <c r="F258" s="832" t="s">
        <v>3562</v>
      </c>
      <c r="G258" s="832" t="s">
        <v>3564</v>
      </c>
      <c r="H258" s="849">
        <v>15</v>
      </c>
      <c r="I258" s="849">
        <v>3765</v>
      </c>
      <c r="J258" s="832"/>
      <c r="K258" s="832">
        <v>251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3470</v>
      </c>
      <c r="B259" s="832" t="s">
        <v>3471</v>
      </c>
      <c r="C259" s="832" t="s">
        <v>593</v>
      </c>
      <c r="D259" s="832" t="s">
        <v>3464</v>
      </c>
      <c r="E259" s="832" t="s">
        <v>3529</v>
      </c>
      <c r="F259" s="832" t="s">
        <v>3579</v>
      </c>
      <c r="G259" s="832" t="s">
        <v>3580</v>
      </c>
      <c r="H259" s="849">
        <v>7</v>
      </c>
      <c r="I259" s="849">
        <v>413</v>
      </c>
      <c r="J259" s="832"/>
      <c r="K259" s="832">
        <v>59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3470</v>
      </c>
      <c r="B260" s="832" t="s">
        <v>3471</v>
      </c>
      <c r="C260" s="832" t="s">
        <v>593</v>
      </c>
      <c r="D260" s="832" t="s">
        <v>3464</v>
      </c>
      <c r="E260" s="832" t="s">
        <v>3529</v>
      </c>
      <c r="F260" s="832" t="s">
        <v>3599</v>
      </c>
      <c r="G260" s="832" t="s">
        <v>3601</v>
      </c>
      <c r="H260" s="849">
        <v>5</v>
      </c>
      <c r="I260" s="849">
        <v>765</v>
      </c>
      <c r="J260" s="832"/>
      <c r="K260" s="832">
        <v>153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3470</v>
      </c>
      <c r="B261" s="832" t="s">
        <v>3471</v>
      </c>
      <c r="C261" s="832" t="s">
        <v>593</v>
      </c>
      <c r="D261" s="832" t="s">
        <v>3464</v>
      </c>
      <c r="E261" s="832" t="s">
        <v>3529</v>
      </c>
      <c r="F261" s="832" t="s">
        <v>3605</v>
      </c>
      <c r="G261" s="832" t="s">
        <v>3607</v>
      </c>
      <c r="H261" s="849">
        <v>2</v>
      </c>
      <c r="I261" s="849">
        <v>276</v>
      </c>
      <c r="J261" s="832"/>
      <c r="K261" s="832">
        <v>138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3470</v>
      </c>
      <c r="B262" s="832" t="s">
        <v>3471</v>
      </c>
      <c r="C262" s="832" t="s">
        <v>593</v>
      </c>
      <c r="D262" s="832" t="s">
        <v>3464</v>
      </c>
      <c r="E262" s="832" t="s">
        <v>3529</v>
      </c>
      <c r="F262" s="832" t="s">
        <v>3649</v>
      </c>
      <c r="G262" s="832" t="s">
        <v>3651</v>
      </c>
      <c r="H262" s="849">
        <v>1</v>
      </c>
      <c r="I262" s="849">
        <v>33.33</v>
      </c>
      <c r="J262" s="832"/>
      <c r="K262" s="832">
        <v>33.33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3470</v>
      </c>
      <c r="B263" s="832" t="s">
        <v>3471</v>
      </c>
      <c r="C263" s="832" t="s">
        <v>593</v>
      </c>
      <c r="D263" s="832" t="s">
        <v>3464</v>
      </c>
      <c r="E263" s="832" t="s">
        <v>3529</v>
      </c>
      <c r="F263" s="832" t="s">
        <v>3659</v>
      </c>
      <c r="G263" s="832" t="s">
        <v>3660</v>
      </c>
      <c r="H263" s="849">
        <v>1</v>
      </c>
      <c r="I263" s="849">
        <v>86</v>
      </c>
      <c r="J263" s="832"/>
      <c r="K263" s="832">
        <v>86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3470</v>
      </c>
      <c r="B264" s="832" t="s">
        <v>3471</v>
      </c>
      <c r="C264" s="832" t="s">
        <v>593</v>
      </c>
      <c r="D264" s="832" t="s">
        <v>3464</v>
      </c>
      <c r="E264" s="832" t="s">
        <v>3529</v>
      </c>
      <c r="F264" s="832" t="s">
        <v>3662</v>
      </c>
      <c r="G264" s="832" t="s">
        <v>3664</v>
      </c>
      <c r="H264" s="849">
        <v>2</v>
      </c>
      <c r="I264" s="849">
        <v>64</v>
      </c>
      <c r="J264" s="832"/>
      <c r="K264" s="832">
        <v>32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3470</v>
      </c>
      <c r="B265" s="832" t="s">
        <v>3471</v>
      </c>
      <c r="C265" s="832" t="s">
        <v>593</v>
      </c>
      <c r="D265" s="832" t="s">
        <v>3464</v>
      </c>
      <c r="E265" s="832" t="s">
        <v>3529</v>
      </c>
      <c r="F265" s="832" t="s">
        <v>3665</v>
      </c>
      <c r="G265" s="832" t="s">
        <v>3666</v>
      </c>
      <c r="H265" s="849">
        <v>11</v>
      </c>
      <c r="I265" s="849">
        <v>0</v>
      </c>
      <c r="J265" s="832"/>
      <c r="K265" s="832">
        <v>0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3470</v>
      </c>
      <c r="B266" s="832" t="s">
        <v>3471</v>
      </c>
      <c r="C266" s="832" t="s">
        <v>593</v>
      </c>
      <c r="D266" s="832" t="s">
        <v>3464</v>
      </c>
      <c r="E266" s="832" t="s">
        <v>3529</v>
      </c>
      <c r="F266" s="832" t="s">
        <v>3674</v>
      </c>
      <c r="G266" s="832" t="s">
        <v>3675</v>
      </c>
      <c r="H266" s="849">
        <v>14</v>
      </c>
      <c r="I266" s="849">
        <v>2800</v>
      </c>
      <c r="J266" s="832"/>
      <c r="K266" s="832">
        <v>200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3470</v>
      </c>
      <c r="B267" s="832" t="s">
        <v>3471</v>
      </c>
      <c r="C267" s="832" t="s">
        <v>593</v>
      </c>
      <c r="D267" s="832" t="s">
        <v>3464</v>
      </c>
      <c r="E267" s="832" t="s">
        <v>3529</v>
      </c>
      <c r="F267" s="832" t="s">
        <v>3696</v>
      </c>
      <c r="G267" s="832" t="s">
        <v>3697</v>
      </c>
      <c r="H267" s="849">
        <v>2</v>
      </c>
      <c r="I267" s="849">
        <v>118</v>
      </c>
      <c r="J267" s="832"/>
      <c r="K267" s="832">
        <v>59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3470</v>
      </c>
      <c r="B268" s="832" t="s">
        <v>3471</v>
      </c>
      <c r="C268" s="832" t="s">
        <v>593</v>
      </c>
      <c r="D268" s="832" t="s">
        <v>3464</v>
      </c>
      <c r="E268" s="832" t="s">
        <v>3529</v>
      </c>
      <c r="F268" s="832" t="s">
        <v>3704</v>
      </c>
      <c r="G268" s="832" t="s">
        <v>3705</v>
      </c>
      <c r="H268" s="849">
        <v>2</v>
      </c>
      <c r="I268" s="849">
        <v>310</v>
      </c>
      <c r="J268" s="832"/>
      <c r="K268" s="832">
        <v>155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3470</v>
      </c>
      <c r="B269" s="832" t="s">
        <v>3471</v>
      </c>
      <c r="C269" s="832" t="s">
        <v>593</v>
      </c>
      <c r="D269" s="832" t="s">
        <v>1481</v>
      </c>
      <c r="E269" s="832" t="s">
        <v>3472</v>
      </c>
      <c r="F269" s="832" t="s">
        <v>3475</v>
      </c>
      <c r="G269" s="832" t="s">
        <v>658</v>
      </c>
      <c r="H269" s="849">
        <v>0.1</v>
      </c>
      <c r="I269" s="849">
        <v>8.19</v>
      </c>
      <c r="J269" s="832">
        <v>1</v>
      </c>
      <c r="K269" s="832">
        <v>81.899999999999991</v>
      </c>
      <c r="L269" s="849">
        <v>0.1</v>
      </c>
      <c r="M269" s="849">
        <v>8.19</v>
      </c>
      <c r="N269" s="832">
        <v>1</v>
      </c>
      <c r="O269" s="832">
        <v>81.899999999999991</v>
      </c>
      <c r="P269" s="849"/>
      <c r="Q269" s="849"/>
      <c r="R269" s="837"/>
      <c r="S269" s="850"/>
    </row>
    <row r="270" spans="1:19" ht="14.4" customHeight="1" x14ac:dyDescent="0.3">
      <c r="A270" s="831" t="s">
        <v>3470</v>
      </c>
      <c r="B270" s="832" t="s">
        <v>3471</v>
      </c>
      <c r="C270" s="832" t="s">
        <v>593</v>
      </c>
      <c r="D270" s="832" t="s">
        <v>1481</v>
      </c>
      <c r="E270" s="832" t="s">
        <v>3472</v>
      </c>
      <c r="F270" s="832" t="s">
        <v>3479</v>
      </c>
      <c r="G270" s="832" t="s">
        <v>2076</v>
      </c>
      <c r="H270" s="849"/>
      <c r="I270" s="849"/>
      <c r="J270" s="832"/>
      <c r="K270" s="832"/>
      <c r="L270" s="849">
        <v>0.2</v>
      </c>
      <c r="M270" s="849">
        <v>21.65</v>
      </c>
      <c r="N270" s="832">
        <v>1</v>
      </c>
      <c r="O270" s="832">
        <v>108.24999999999999</v>
      </c>
      <c r="P270" s="849"/>
      <c r="Q270" s="849"/>
      <c r="R270" s="837"/>
      <c r="S270" s="850"/>
    </row>
    <row r="271" spans="1:19" ht="14.4" customHeight="1" x14ac:dyDescent="0.3">
      <c r="A271" s="831" t="s">
        <v>3470</v>
      </c>
      <c r="B271" s="832" t="s">
        <v>3471</v>
      </c>
      <c r="C271" s="832" t="s">
        <v>593</v>
      </c>
      <c r="D271" s="832" t="s">
        <v>1481</v>
      </c>
      <c r="E271" s="832" t="s">
        <v>3472</v>
      </c>
      <c r="F271" s="832" t="s">
        <v>3480</v>
      </c>
      <c r="G271" s="832" t="s">
        <v>3481</v>
      </c>
      <c r="H271" s="849">
        <v>0.1</v>
      </c>
      <c r="I271" s="849">
        <v>15.1</v>
      </c>
      <c r="J271" s="832">
        <v>0.68418667874943362</v>
      </c>
      <c r="K271" s="832">
        <v>151</v>
      </c>
      <c r="L271" s="849">
        <v>0.2</v>
      </c>
      <c r="M271" s="849">
        <v>22.07</v>
      </c>
      <c r="N271" s="832">
        <v>1</v>
      </c>
      <c r="O271" s="832">
        <v>110.35</v>
      </c>
      <c r="P271" s="849">
        <v>0.1</v>
      </c>
      <c r="Q271" s="849">
        <v>6.97</v>
      </c>
      <c r="R271" s="837">
        <v>0.31581332125056638</v>
      </c>
      <c r="S271" s="850">
        <v>69.699999999999989</v>
      </c>
    </row>
    <row r="272" spans="1:19" ht="14.4" customHeight="1" x14ac:dyDescent="0.3">
      <c r="A272" s="831" t="s">
        <v>3470</v>
      </c>
      <c r="B272" s="832" t="s">
        <v>3471</v>
      </c>
      <c r="C272" s="832" t="s">
        <v>593</v>
      </c>
      <c r="D272" s="832" t="s">
        <v>1481</v>
      </c>
      <c r="E272" s="832" t="s">
        <v>3472</v>
      </c>
      <c r="F272" s="832" t="s">
        <v>3482</v>
      </c>
      <c r="G272" s="832" t="s">
        <v>691</v>
      </c>
      <c r="H272" s="849"/>
      <c r="I272" s="849"/>
      <c r="J272" s="832"/>
      <c r="K272" s="832"/>
      <c r="L272" s="849">
        <v>0.06</v>
      </c>
      <c r="M272" s="849">
        <v>42.44</v>
      </c>
      <c r="N272" s="832">
        <v>1</v>
      </c>
      <c r="O272" s="832">
        <v>707.33333333333337</v>
      </c>
      <c r="P272" s="849">
        <v>0.10999999999999999</v>
      </c>
      <c r="Q272" s="849">
        <v>81.53</v>
      </c>
      <c r="R272" s="837">
        <v>1.9210650329877474</v>
      </c>
      <c r="S272" s="850">
        <v>741.18181818181824</v>
      </c>
    </row>
    <row r="273" spans="1:19" ht="14.4" customHeight="1" x14ac:dyDescent="0.3">
      <c r="A273" s="831" t="s">
        <v>3470</v>
      </c>
      <c r="B273" s="832" t="s">
        <v>3471</v>
      </c>
      <c r="C273" s="832" t="s">
        <v>593</v>
      </c>
      <c r="D273" s="832" t="s">
        <v>1481</v>
      </c>
      <c r="E273" s="832" t="s">
        <v>3472</v>
      </c>
      <c r="F273" s="832" t="s">
        <v>3485</v>
      </c>
      <c r="G273" s="832" t="s">
        <v>3486</v>
      </c>
      <c r="H273" s="849">
        <v>0.1</v>
      </c>
      <c r="I273" s="849">
        <v>6.14</v>
      </c>
      <c r="J273" s="832">
        <v>1</v>
      </c>
      <c r="K273" s="832">
        <v>61.399999999999991</v>
      </c>
      <c r="L273" s="849">
        <v>0.1</v>
      </c>
      <c r="M273" s="849">
        <v>6.14</v>
      </c>
      <c r="N273" s="832">
        <v>1</v>
      </c>
      <c r="O273" s="832">
        <v>61.399999999999991</v>
      </c>
      <c r="P273" s="849">
        <v>0.1</v>
      </c>
      <c r="Q273" s="849">
        <v>5.07</v>
      </c>
      <c r="R273" s="837">
        <v>0.82573289902280145</v>
      </c>
      <c r="S273" s="850">
        <v>50.7</v>
      </c>
    </row>
    <row r="274" spans="1:19" ht="14.4" customHeight="1" x14ac:dyDescent="0.3">
      <c r="A274" s="831" t="s">
        <v>3470</v>
      </c>
      <c r="B274" s="832" t="s">
        <v>3471</v>
      </c>
      <c r="C274" s="832" t="s">
        <v>593</v>
      </c>
      <c r="D274" s="832" t="s">
        <v>1481</v>
      </c>
      <c r="E274" s="832" t="s">
        <v>3472</v>
      </c>
      <c r="F274" s="832" t="s">
        <v>3487</v>
      </c>
      <c r="G274" s="832" t="s">
        <v>930</v>
      </c>
      <c r="H274" s="849"/>
      <c r="I274" s="849"/>
      <c r="J274" s="832"/>
      <c r="K274" s="832"/>
      <c r="L274" s="849"/>
      <c r="M274" s="849"/>
      <c r="N274" s="832"/>
      <c r="O274" s="832"/>
      <c r="P274" s="849">
        <v>4</v>
      </c>
      <c r="Q274" s="849">
        <v>53.48</v>
      </c>
      <c r="R274" s="837"/>
      <c r="S274" s="850">
        <v>13.37</v>
      </c>
    </row>
    <row r="275" spans="1:19" ht="14.4" customHeight="1" x14ac:dyDescent="0.3">
      <c r="A275" s="831" t="s">
        <v>3470</v>
      </c>
      <c r="B275" s="832" t="s">
        <v>3471</v>
      </c>
      <c r="C275" s="832" t="s">
        <v>593</v>
      </c>
      <c r="D275" s="832" t="s">
        <v>1481</v>
      </c>
      <c r="E275" s="832" t="s">
        <v>3472</v>
      </c>
      <c r="F275" s="832" t="s">
        <v>3489</v>
      </c>
      <c r="G275" s="832" t="s">
        <v>3486</v>
      </c>
      <c r="H275" s="849">
        <v>0.2</v>
      </c>
      <c r="I275" s="849">
        <v>15.37</v>
      </c>
      <c r="J275" s="832"/>
      <c r="K275" s="832">
        <v>76.849999999999994</v>
      </c>
      <c r="L275" s="849"/>
      <c r="M275" s="849"/>
      <c r="N275" s="832"/>
      <c r="O275" s="832"/>
      <c r="P275" s="849">
        <v>0.60000000000000009</v>
      </c>
      <c r="Q275" s="849">
        <v>35.630000000000003</v>
      </c>
      <c r="R275" s="837"/>
      <c r="S275" s="850">
        <v>59.383333333333326</v>
      </c>
    </row>
    <row r="276" spans="1:19" ht="14.4" customHeight="1" x14ac:dyDescent="0.3">
      <c r="A276" s="831" t="s">
        <v>3470</v>
      </c>
      <c r="B276" s="832" t="s">
        <v>3471</v>
      </c>
      <c r="C276" s="832" t="s">
        <v>593</v>
      </c>
      <c r="D276" s="832" t="s">
        <v>1481</v>
      </c>
      <c r="E276" s="832" t="s">
        <v>3472</v>
      </c>
      <c r="F276" s="832" t="s">
        <v>3492</v>
      </c>
      <c r="G276" s="832" t="s">
        <v>3493</v>
      </c>
      <c r="H276" s="849">
        <v>1</v>
      </c>
      <c r="I276" s="849">
        <v>271.70000000000005</v>
      </c>
      <c r="J276" s="832">
        <v>0.5</v>
      </c>
      <c r="K276" s="832">
        <v>271.70000000000005</v>
      </c>
      <c r="L276" s="849">
        <v>2</v>
      </c>
      <c r="M276" s="849">
        <v>543.40000000000009</v>
      </c>
      <c r="N276" s="832">
        <v>1</v>
      </c>
      <c r="O276" s="832">
        <v>271.70000000000005</v>
      </c>
      <c r="P276" s="849">
        <v>0.60000000000000009</v>
      </c>
      <c r="Q276" s="849">
        <v>127</v>
      </c>
      <c r="R276" s="837">
        <v>0.23371365476628631</v>
      </c>
      <c r="S276" s="850">
        <v>211.66666666666663</v>
      </c>
    </row>
    <row r="277" spans="1:19" ht="14.4" customHeight="1" x14ac:dyDescent="0.3">
      <c r="A277" s="831" t="s">
        <v>3470</v>
      </c>
      <c r="B277" s="832" t="s">
        <v>3471</v>
      </c>
      <c r="C277" s="832" t="s">
        <v>593</v>
      </c>
      <c r="D277" s="832" t="s">
        <v>1481</v>
      </c>
      <c r="E277" s="832" t="s">
        <v>3472</v>
      </c>
      <c r="F277" s="832" t="s">
        <v>3498</v>
      </c>
      <c r="G277" s="832" t="s">
        <v>3497</v>
      </c>
      <c r="H277" s="849"/>
      <c r="I277" s="849"/>
      <c r="J277" s="832"/>
      <c r="K277" s="832"/>
      <c r="L277" s="849">
        <v>6</v>
      </c>
      <c r="M277" s="849">
        <v>201.18</v>
      </c>
      <c r="N277" s="832">
        <v>1</v>
      </c>
      <c r="O277" s="832">
        <v>33.53</v>
      </c>
      <c r="P277" s="849"/>
      <c r="Q277" s="849"/>
      <c r="R277" s="837"/>
      <c r="S277" s="850"/>
    </row>
    <row r="278" spans="1:19" ht="14.4" customHeight="1" x14ac:dyDescent="0.3">
      <c r="A278" s="831" t="s">
        <v>3470</v>
      </c>
      <c r="B278" s="832" t="s">
        <v>3471</v>
      </c>
      <c r="C278" s="832" t="s">
        <v>593</v>
      </c>
      <c r="D278" s="832" t="s">
        <v>1481</v>
      </c>
      <c r="E278" s="832" t="s">
        <v>3472</v>
      </c>
      <c r="F278" s="832" t="s">
        <v>3499</v>
      </c>
      <c r="G278" s="832" t="s">
        <v>691</v>
      </c>
      <c r="H278" s="849">
        <v>6.8000000000000007</v>
      </c>
      <c r="I278" s="849">
        <v>481.01</v>
      </c>
      <c r="J278" s="832">
        <v>0.82935618469602412</v>
      </c>
      <c r="K278" s="832">
        <v>70.736764705882351</v>
      </c>
      <c r="L278" s="849">
        <v>8.2000000000000011</v>
      </c>
      <c r="M278" s="849">
        <v>579.9799999999999</v>
      </c>
      <c r="N278" s="832">
        <v>1</v>
      </c>
      <c r="O278" s="832">
        <v>70.729268292682903</v>
      </c>
      <c r="P278" s="849">
        <v>2.5</v>
      </c>
      <c r="Q278" s="849">
        <v>193.81</v>
      </c>
      <c r="R278" s="837">
        <v>0.3341666954032898</v>
      </c>
      <c r="S278" s="850">
        <v>77.524000000000001</v>
      </c>
    </row>
    <row r="279" spans="1:19" ht="14.4" customHeight="1" x14ac:dyDescent="0.3">
      <c r="A279" s="831" t="s">
        <v>3470</v>
      </c>
      <c r="B279" s="832" t="s">
        <v>3471</v>
      </c>
      <c r="C279" s="832" t="s">
        <v>593</v>
      </c>
      <c r="D279" s="832" t="s">
        <v>1481</v>
      </c>
      <c r="E279" s="832" t="s">
        <v>3472</v>
      </c>
      <c r="F279" s="832" t="s">
        <v>3500</v>
      </c>
      <c r="G279" s="832" t="s">
        <v>958</v>
      </c>
      <c r="H279" s="849"/>
      <c r="I279" s="849"/>
      <c r="J279" s="832"/>
      <c r="K279" s="832"/>
      <c r="L279" s="849"/>
      <c r="M279" s="849"/>
      <c r="N279" s="832"/>
      <c r="O279" s="832"/>
      <c r="P279" s="849">
        <v>0.2</v>
      </c>
      <c r="Q279" s="849">
        <v>11.99</v>
      </c>
      <c r="R279" s="837"/>
      <c r="S279" s="850">
        <v>59.949999999999996</v>
      </c>
    </row>
    <row r="280" spans="1:19" ht="14.4" customHeight="1" x14ac:dyDescent="0.3">
      <c r="A280" s="831" t="s">
        <v>3470</v>
      </c>
      <c r="B280" s="832" t="s">
        <v>3471</v>
      </c>
      <c r="C280" s="832" t="s">
        <v>593</v>
      </c>
      <c r="D280" s="832" t="s">
        <v>1481</v>
      </c>
      <c r="E280" s="832" t="s">
        <v>3472</v>
      </c>
      <c r="F280" s="832" t="s">
        <v>3507</v>
      </c>
      <c r="G280" s="832" t="s">
        <v>3508</v>
      </c>
      <c r="H280" s="849"/>
      <c r="I280" s="849"/>
      <c r="J280" s="832"/>
      <c r="K280" s="832"/>
      <c r="L280" s="849">
        <v>1</v>
      </c>
      <c r="M280" s="849">
        <v>12.18</v>
      </c>
      <c r="N280" s="832">
        <v>1</v>
      </c>
      <c r="O280" s="832">
        <v>12.18</v>
      </c>
      <c r="P280" s="849"/>
      <c r="Q280" s="849"/>
      <c r="R280" s="837"/>
      <c r="S280" s="850"/>
    </row>
    <row r="281" spans="1:19" ht="14.4" customHeight="1" x14ac:dyDescent="0.3">
      <c r="A281" s="831" t="s">
        <v>3470</v>
      </c>
      <c r="B281" s="832" t="s">
        <v>3471</v>
      </c>
      <c r="C281" s="832" t="s">
        <v>593</v>
      </c>
      <c r="D281" s="832" t="s">
        <v>1481</v>
      </c>
      <c r="E281" s="832" t="s">
        <v>3472</v>
      </c>
      <c r="F281" s="832" t="s">
        <v>3509</v>
      </c>
      <c r="G281" s="832" t="s">
        <v>3508</v>
      </c>
      <c r="H281" s="849"/>
      <c r="I281" s="849"/>
      <c r="J281" s="832"/>
      <c r="K281" s="832"/>
      <c r="L281" s="849">
        <v>2</v>
      </c>
      <c r="M281" s="849">
        <v>4.88</v>
      </c>
      <c r="N281" s="832">
        <v>1</v>
      </c>
      <c r="O281" s="832">
        <v>2.44</v>
      </c>
      <c r="P281" s="849">
        <v>1</v>
      </c>
      <c r="Q281" s="849">
        <v>2.44</v>
      </c>
      <c r="R281" s="837">
        <v>0.5</v>
      </c>
      <c r="S281" s="850">
        <v>2.44</v>
      </c>
    </row>
    <row r="282" spans="1:19" ht="14.4" customHeight="1" x14ac:dyDescent="0.3">
      <c r="A282" s="831" t="s">
        <v>3470</v>
      </c>
      <c r="B282" s="832" t="s">
        <v>3471</v>
      </c>
      <c r="C282" s="832" t="s">
        <v>593</v>
      </c>
      <c r="D282" s="832" t="s">
        <v>1481</v>
      </c>
      <c r="E282" s="832" t="s">
        <v>3472</v>
      </c>
      <c r="F282" s="832" t="s">
        <v>3510</v>
      </c>
      <c r="G282" s="832" t="s">
        <v>3508</v>
      </c>
      <c r="H282" s="849"/>
      <c r="I282" s="849"/>
      <c r="J282" s="832"/>
      <c r="K282" s="832"/>
      <c r="L282" s="849">
        <v>1</v>
      </c>
      <c r="M282" s="849">
        <v>6.09</v>
      </c>
      <c r="N282" s="832">
        <v>1</v>
      </c>
      <c r="O282" s="832">
        <v>6.09</v>
      </c>
      <c r="P282" s="849">
        <v>2</v>
      </c>
      <c r="Q282" s="849">
        <v>12.18</v>
      </c>
      <c r="R282" s="837">
        <v>2</v>
      </c>
      <c r="S282" s="850">
        <v>6.09</v>
      </c>
    </row>
    <row r="283" spans="1:19" ht="14.4" customHeight="1" x14ac:dyDescent="0.3">
      <c r="A283" s="831" t="s">
        <v>3470</v>
      </c>
      <c r="B283" s="832" t="s">
        <v>3471</v>
      </c>
      <c r="C283" s="832" t="s">
        <v>593</v>
      </c>
      <c r="D283" s="832" t="s">
        <v>1481</v>
      </c>
      <c r="E283" s="832" t="s">
        <v>3472</v>
      </c>
      <c r="F283" s="832" t="s">
        <v>3515</v>
      </c>
      <c r="G283" s="832" t="s">
        <v>930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171.69</v>
      </c>
      <c r="R283" s="837"/>
      <c r="S283" s="850">
        <v>171.69</v>
      </c>
    </row>
    <row r="284" spans="1:19" ht="14.4" customHeight="1" x14ac:dyDescent="0.3">
      <c r="A284" s="831" t="s">
        <v>3470</v>
      </c>
      <c r="B284" s="832" t="s">
        <v>3471</v>
      </c>
      <c r="C284" s="832" t="s">
        <v>593</v>
      </c>
      <c r="D284" s="832" t="s">
        <v>1481</v>
      </c>
      <c r="E284" s="832" t="s">
        <v>3472</v>
      </c>
      <c r="F284" s="832" t="s">
        <v>3517</v>
      </c>
      <c r="G284" s="832" t="s">
        <v>3518</v>
      </c>
      <c r="H284" s="849">
        <v>0.2</v>
      </c>
      <c r="I284" s="849">
        <v>7.07</v>
      </c>
      <c r="J284" s="832"/>
      <c r="K284" s="832">
        <v>35.35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3470</v>
      </c>
      <c r="B285" s="832" t="s">
        <v>3471</v>
      </c>
      <c r="C285" s="832" t="s">
        <v>593</v>
      </c>
      <c r="D285" s="832" t="s">
        <v>1481</v>
      </c>
      <c r="E285" s="832" t="s">
        <v>3472</v>
      </c>
      <c r="F285" s="832" t="s">
        <v>3522</v>
      </c>
      <c r="G285" s="832" t="s">
        <v>1099</v>
      </c>
      <c r="H285" s="849"/>
      <c r="I285" s="849"/>
      <c r="J285" s="832"/>
      <c r="K285" s="832"/>
      <c r="L285" s="849"/>
      <c r="M285" s="849"/>
      <c r="N285" s="832"/>
      <c r="O285" s="832"/>
      <c r="P285" s="849">
        <v>0.2</v>
      </c>
      <c r="Q285" s="849">
        <v>10.86</v>
      </c>
      <c r="R285" s="837"/>
      <c r="S285" s="850">
        <v>54.3</v>
      </c>
    </row>
    <row r="286" spans="1:19" ht="14.4" customHeight="1" x14ac:dyDescent="0.3">
      <c r="A286" s="831" t="s">
        <v>3470</v>
      </c>
      <c r="B286" s="832" t="s">
        <v>3471</v>
      </c>
      <c r="C286" s="832" t="s">
        <v>593</v>
      </c>
      <c r="D286" s="832" t="s">
        <v>1481</v>
      </c>
      <c r="E286" s="832" t="s">
        <v>3472</v>
      </c>
      <c r="F286" s="832" t="s">
        <v>3523</v>
      </c>
      <c r="G286" s="832"/>
      <c r="H286" s="849">
        <v>0.4</v>
      </c>
      <c r="I286" s="849">
        <v>108.68</v>
      </c>
      <c r="J286" s="832"/>
      <c r="K286" s="832">
        <v>271.7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3470</v>
      </c>
      <c r="B287" s="832" t="s">
        <v>3471</v>
      </c>
      <c r="C287" s="832" t="s">
        <v>593</v>
      </c>
      <c r="D287" s="832" t="s">
        <v>1481</v>
      </c>
      <c r="E287" s="832" t="s">
        <v>3529</v>
      </c>
      <c r="F287" s="832" t="s">
        <v>3530</v>
      </c>
      <c r="G287" s="832" t="s">
        <v>3531</v>
      </c>
      <c r="H287" s="849"/>
      <c r="I287" s="849"/>
      <c r="J287" s="832"/>
      <c r="K287" s="832"/>
      <c r="L287" s="849">
        <v>1</v>
      </c>
      <c r="M287" s="849">
        <v>347</v>
      </c>
      <c r="N287" s="832">
        <v>1</v>
      </c>
      <c r="O287" s="832">
        <v>347</v>
      </c>
      <c r="P287" s="849"/>
      <c r="Q287" s="849"/>
      <c r="R287" s="837"/>
      <c r="S287" s="850"/>
    </row>
    <row r="288" spans="1:19" ht="14.4" customHeight="1" x14ac:dyDescent="0.3">
      <c r="A288" s="831" t="s">
        <v>3470</v>
      </c>
      <c r="B288" s="832" t="s">
        <v>3471</v>
      </c>
      <c r="C288" s="832" t="s">
        <v>593</v>
      </c>
      <c r="D288" s="832" t="s">
        <v>1481</v>
      </c>
      <c r="E288" s="832" t="s">
        <v>3529</v>
      </c>
      <c r="F288" s="832" t="s">
        <v>3535</v>
      </c>
      <c r="G288" s="832" t="s">
        <v>3536</v>
      </c>
      <c r="H288" s="849"/>
      <c r="I288" s="849"/>
      <c r="J288" s="832"/>
      <c r="K288" s="832"/>
      <c r="L288" s="849">
        <v>2</v>
      </c>
      <c r="M288" s="849">
        <v>600</v>
      </c>
      <c r="N288" s="832">
        <v>1</v>
      </c>
      <c r="O288" s="832">
        <v>300</v>
      </c>
      <c r="P288" s="849"/>
      <c r="Q288" s="849"/>
      <c r="R288" s="837"/>
      <c r="S288" s="850"/>
    </row>
    <row r="289" spans="1:19" ht="14.4" customHeight="1" x14ac:dyDescent="0.3">
      <c r="A289" s="831" t="s">
        <v>3470</v>
      </c>
      <c r="B289" s="832" t="s">
        <v>3471</v>
      </c>
      <c r="C289" s="832" t="s">
        <v>593</v>
      </c>
      <c r="D289" s="832" t="s">
        <v>1481</v>
      </c>
      <c r="E289" s="832" t="s">
        <v>3529</v>
      </c>
      <c r="F289" s="832" t="s">
        <v>3540</v>
      </c>
      <c r="G289" s="832" t="s">
        <v>3541</v>
      </c>
      <c r="H289" s="849"/>
      <c r="I289" s="849"/>
      <c r="J289" s="832"/>
      <c r="K289" s="832"/>
      <c r="L289" s="849">
        <v>1</v>
      </c>
      <c r="M289" s="849">
        <v>83</v>
      </c>
      <c r="N289" s="832">
        <v>1</v>
      </c>
      <c r="O289" s="832">
        <v>83</v>
      </c>
      <c r="P289" s="849"/>
      <c r="Q289" s="849"/>
      <c r="R289" s="837"/>
      <c r="S289" s="850"/>
    </row>
    <row r="290" spans="1:19" ht="14.4" customHeight="1" x14ac:dyDescent="0.3">
      <c r="A290" s="831" t="s">
        <v>3470</v>
      </c>
      <c r="B290" s="832" t="s">
        <v>3471</v>
      </c>
      <c r="C290" s="832" t="s">
        <v>593</v>
      </c>
      <c r="D290" s="832" t="s">
        <v>1481</v>
      </c>
      <c r="E290" s="832" t="s">
        <v>3529</v>
      </c>
      <c r="F290" s="832" t="s">
        <v>3544</v>
      </c>
      <c r="G290" s="832" t="s">
        <v>3545</v>
      </c>
      <c r="H290" s="849">
        <v>27</v>
      </c>
      <c r="I290" s="849">
        <v>999</v>
      </c>
      <c r="J290" s="832">
        <v>1.588235294117647</v>
      </c>
      <c r="K290" s="832">
        <v>37</v>
      </c>
      <c r="L290" s="849">
        <v>17</v>
      </c>
      <c r="M290" s="849">
        <v>629</v>
      </c>
      <c r="N290" s="832">
        <v>1</v>
      </c>
      <c r="O290" s="832">
        <v>37</v>
      </c>
      <c r="P290" s="849">
        <v>50</v>
      </c>
      <c r="Q290" s="849">
        <v>1850</v>
      </c>
      <c r="R290" s="837">
        <v>2.9411764705882355</v>
      </c>
      <c r="S290" s="850">
        <v>37</v>
      </c>
    </row>
    <row r="291" spans="1:19" ht="14.4" customHeight="1" x14ac:dyDescent="0.3">
      <c r="A291" s="831" t="s">
        <v>3470</v>
      </c>
      <c r="B291" s="832" t="s">
        <v>3471</v>
      </c>
      <c r="C291" s="832" t="s">
        <v>593</v>
      </c>
      <c r="D291" s="832" t="s">
        <v>1481</v>
      </c>
      <c r="E291" s="832" t="s">
        <v>3529</v>
      </c>
      <c r="F291" s="832" t="s">
        <v>3544</v>
      </c>
      <c r="G291" s="832" t="s">
        <v>3546</v>
      </c>
      <c r="H291" s="849">
        <v>1</v>
      </c>
      <c r="I291" s="849">
        <v>37</v>
      </c>
      <c r="J291" s="832">
        <v>0.16666666666666666</v>
      </c>
      <c r="K291" s="832">
        <v>37</v>
      </c>
      <c r="L291" s="849">
        <v>6</v>
      </c>
      <c r="M291" s="849">
        <v>222</v>
      </c>
      <c r="N291" s="832">
        <v>1</v>
      </c>
      <c r="O291" s="832">
        <v>37</v>
      </c>
      <c r="P291" s="849">
        <v>2</v>
      </c>
      <c r="Q291" s="849">
        <v>74</v>
      </c>
      <c r="R291" s="837">
        <v>0.33333333333333331</v>
      </c>
      <c r="S291" s="850">
        <v>37</v>
      </c>
    </row>
    <row r="292" spans="1:19" ht="14.4" customHeight="1" x14ac:dyDescent="0.3">
      <c r="A292" s="831" t="s">
        <v>3470</v>
      </c>
      <c r="B292" s="832" t="s">
        <v>3471</v>
      </c>
      <c r="C292" s="832" t="s">
        <v>593</v>
      </c>
      <c r="D292" s="832" t="s">
        <v>1481</v>
      </c>
      <c r="E292" s="832" t="s">
        <v>3529</v>
      </c>
      <c r="F292" s="832" t="s">
        <v>3549</v>
      </c>
      <c r="G292" s="832" t="s">
        <v>3550</v>
      </c>
      <c r="H292" s="849">
        <v>1</v>
      </c>
      <c r="I292" s="849">
        <v>5</v>
      </c>
      <c r="J292" s="832"/>
      <c r="K292" s="832">
        <v>5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3470</v>
      </c>
      <c r="B293" s="832" t="s">
        <v>3471</v>
      </c>
      <c r="C293" s="832" t="s">
        <v>593</v>
      </c>
      <c r="D293" s="832" t="s">
        <v>1481</v>
      </c>
      <c r="E293" s="832" t="s">
        <v>3529</v>
      </c>
      <c r="F293" s="832" t="s">
        <v>3551</v>
      </c>
      <c r="G293" s="832" t="s">
        <v>3552</v>
      </c>
      <c r="H293" s="849">
        <v>14</v>
      </c>
      <c r="I293" s="849">
        <v>1204</v>
      </c>
      <c r="J293" s="832">
        <v>0.60869565217391308</v>
      </c>
      <c r="K293" s="832">
        <v>86</v>
      </c>
      <c r="L293" s="849">
        <v>23</v>
      </c>
      <c r="M293" s="849">
        <v>1978</v>
      </c>
      <c r="N293" s="832">
        <v>1</v>
      </c>
      <c r="O293" s="832">
        <v>86</v>
      </c>
      <c r="P293" s="849">
        <v>4</v>
      </c>
      <c r="Q293" s="849">
        <v>348</v>
      </c>
      <c r="R293" s="837">
        <v>0.17593528816986856</v>
      </c>
      <c r="S293" s="850">
        <v>87</v>
      </c>
    </row>
    <row r="294" spans="1:19" ht="14.4" customHeight="1" x14ac:dyDescent="0.3">
      <c r="A294" s="831" t="s">
        <v>3470</v>
      </c>
      <c r="B294" s="832" t="s">
        <v>3471</v>
      </c>
      <c r="C294" s="832" t="s">
        <v>593</v>
      </c>
      <c r="D294" s="832" t="s">
        <v>1481</v>
      </c>
      <c r="E294" s="832" t="s">
        <v>3529</v>
      </c>
      <c r="F294" s="832" t="s">
        <v>3556</v>
      </c>
      <c r="G294" s="832" t="s">
        <v>3557</v>
      </c>
      <c r="H294" s="849">
        <v>1</v>
      </c>
      <c r="I294" s="849">
        <v>679</v>
      </c>
      <c r="J294" s="832"/>
      <c r="K294" s="832">
        <v>679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3470</v>
      </c>
      <c r="B295" s="832" t="s">
        <v>3471</v>
      </c>
      <c r="C295" s="832" t="s">
        <v>593</v>
      </c>
      <c r="D295" s="832" t="s">
        <v>1481</v>
      </c>
      <c r="E295" s="832" t="s">
        <v>3529</v>
      </c>
      <c r="F295" s="832" t="s">
        <v>3556</v>
      </c>
      <c r="G295" s="832" t="s">
        <v>3558</v>
      </c>
      <c r="H295" s="849">
        <v>1</v>
      </c>
      <c r="I295" s="849">
        <v>679</v>
      </c>
      <c r="J295" s="832">
        <v>0.5</v>
      </c>
      <c r="K295" s="832">
        <v>679</v>
      </c>
      <c r="L295" s="849">
        <v>2</v>
      </c>
      <c r="M295" s="849">
        <v>1358</v>
      </c>
      <c r="N295" s="832">
        <v>1</v>
      </c>
      <c r="O295" s="832">
        <v>679</v>
      </c>
      <c r="P295" s="849"/>
      <c r="Q295" s="849"/>
      <c r="R295" s="837"/>
      <c r="S295" s="850"/>
    </row>
    <row r="296" spans="1:19" ht="14.4" customHeight="1" x14ac:dyDescent="0.3">
      <c r="A296" s="831" t="s">
        <v>3470</v>
      </c>
      <c r="B296" s="832" t="s">
        <v>3471</v>
      </c>
      <c r="C296" s="832" t="s">
        <v>593</v>
      </c>
      <c r="D296" s="832" t="s">
        <v>1481</v>
      </c>
      <c r="E296" s="832" t="s">
        <v>3529</v>
      </c>
      <c r="F296" s="832" t="s">
        <v>3559</v>
      </c>
      <c r="G296" s="832" t="s">
        <v>3561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374</v>
      </c>
      <c r="R296" s="837"/>
      <c r="S296" s="850">
        <v>374</v>
      </c>
    </row>
    <row r="297" spans="1:19" ht="14.4" customHeight="1" x14ac:dyDescent="0.3">
      <c r="A297" s="831" t="s">
        <v>3470</v>
      </c>
      <c r="B297" s="832" t="s">
        <v>3471</v>
      </c>
      <c r="C297" s="832" t="s">
        <v>593</v>
      </c>
      <c r="D297" s="832" t="s">
        <v>1481</v>
      </c>
      <c r="E297" s="832" t="s">
        <v>3529</v>
      </c>
      <c r="F297" s="832" t="s">
        <v>3562</v>
      </c>
      <c r="G297" s="832" t="s">
        <v>3563</v>
      </c>
      <c r="H297" s="849">
        <v>36</v>
      </c>
      <c r="I297" s="849">
        <v>9036</v>
      </c>
      <c r="J297" s="832">
        <v>1.1612903225806452</v>
      </c>
      <c r="K297" s="832">
        <v>251</v>
      </c>
      <c r="L297" s="849">
        <v>31</v>
      </c>
      <c r="M297" s="849">
        <v>7781</v>
      </c>
      <c r="N297" s="832">
        <v>1</v>
      </c>
      <c r="O297" s="832">
        <v>251</v>
      </c>
      <c r="P297" s="849">
        <v>19</v>
      </c>
      <c r="Q297" s="849">
        <v>4788</v>
      </c>
      <c r="R297" s="837">
        <v>0.61534507132759286</v>
      </c>
      <c r="S297" s="850">
        <v>252</v>
      </c>
    </row>
    <row r="298" spans="1:19" ht="14.4" customHeight="1" x14ac:dyDescent="0.3">
      <c r="A298" s="831" t="s">
        <v>3470</v>
      </c>
      <c r="B298" s="832" t="s">
        <v>3471</v>
      </c>
      <c r="C298" s="832" t="s">
        <v>593</v>
      </c>
      <c r="D298" s="832" t="s">
        <v>1481</v>
      </c>
      <c r="E298" s="832" t="s">
        <v>3529</v>
      </c>
      <c r="F298" s="832" t="s">
        <v>3562</v>
      </c>
      <c r="G298" s="832" t="s">
        <v>3564</v>
      </c>
      <c r="H298" s="849">
        <v>1206</v>
      </c>
      <c r="I298" s="849">
        <v>302706</v>
      </c>
      <c r="J298" s="832">
        <v>1.1064220183486237</v>
      </c>
      <c r="K298" s="832">
        <v>251</v>
      </c>
      <c r="L298" s="849">
        <v>1090</v>
      </c>
      <c r="M298" s="849">
        <v>273590</v>
      </c>
      <c r="N298" s="832">
        <v>1</v>
      </c>
      <c r="O298" s="832">
        <v>251</v>
      </c>
      <c r="P298" s="849">
        <v>1078</v>
      </c>
      <c r="Q298" s="849">
        <v>271656</v>
      </c>
      <c r="R298" s="837">
        <v>0.99293102818085455</v>
      </c>
      <c r="S298" s="850">
        <v>252</v>
      </c>
    </row>
    <row r="299" spans="1:19" ht="14.4" customHeight="1" x14ac:dyDescent="0.3">
      <c r="A299" s="831" t="s">
        <v>3470</v>
      </c>
      <c r="B299" s="832" t="s">
        <v>3471</v>
      </c>
      <c r="C299" s="832" t="s">
        <v>593</v>
      </c>
      <c r="D299" s="832" t="s">
        <v>1481</v>
      </c>
      <c r="E299" s="832" t="s">
        <v>3529</v>
      </c>
      <c r="F299" s="832" t="s">
        <v>3565</v>
      </c>
      <c r="G299" s="832" t="s">
        <v>3566</v>
      </c>
      <c r="H299" s="849">
        <v>1</v>
      </c>
      <c r="I299" s="849">
        <v>126</v>
      </c>
      <c r="J299" s="832"/>
      <c r="K299" s="832">
        <v>126</v>
      </c>
      <c r="L299" s="849"/>
      <c r="M299" s="849"/>
      <c r="N299" s="832"/>
      <c r="O299" s="832"/>
      <c r="P299" s="849">
        <v>1</v>
      </c>
      <c r="Q299" s="849">
        <v>127</v>
      </c>
      <c r="R299" s="837"/>
      <c r="S299" s="850">
        <v>127</v>
      </c>
    </row>
    <row r="300" spans="1:19" ht="14.4" customHeight="1" x14ac:dyDescent="0.3">
      <c r="A300" s="831" t="s">
        <v>3470</v>
      </c>
      <c r="B300" s="832" t="s">
        <v>3471</v>
      </c>
      <c r="C300" s="832" t="s">
        <v>593</v>
      </c>
      <c r="D300" s="832" t="s">
        <v>1481</v>
      </c>
      <c r="E300" s="832" t="s">
        <v>3529</v>
      </c>
      <c r="F300" s="832" t="s">
        <v>3565</v>
      </c>
      <c r="G300" s="832" t="s">
        <v>3567</v>
      </c>
      <c r="H300" s="849">
        <v>4</v>
      </c>
      <c r="I300" s="849">
        <v>504</v>
      </c>
      <c r="J300" s="832">
        <v>4</v>
      </c>
      <c r="K300" s="832">
        <v>126</v>
      </c>
      <c r="L300" s="849">
        <v>1</v>
      </c>
      <c r="M300" s="849">
        <v>126</v>
      </c>
      <c r="N300" s="832">
        <v>1</v>
      </c>
      <c r="O300" s="832">
        <v>126</v>
      </c>
      <c r="P300" s="849">
        <v>2</v>
      </c>
      <c r="Q300" s="849">
        <v>254</v>
      </c>
      <c r="R300" s="837">
        <v>2.0158730158730158</v>
      </c>
      <c r="S300" s="850">
        <v>127</v>
      </c>
    </row>
    <row r="301" spans="1:19" ht="14.4" customHeight="1" x14ac:dyDescent="0.3">
      <c r="A301" s="831" t="s">
        <v>3470</v>
      </c>
      <c r="B301" s="832" t="s">
        <v>3471</v>
      </c>
      <c r="C301" s="832" t="s">
        <v>593</v>
      </c>
      <c r="D301" s="832" t="s">
        <v>1481</v>
      </c>
      <c r="E301" s="832" t="s">
        <v>3529</v>
      </c>
      <c r="F301" s="832" t="s">
        <v>3568</v>
      </c>
      <c r="G301" s="832" t="s">
        <v>3569</v>
      </c>
      <c r="H301" s="849">
        <v>8</v>
      </c>
      <c r="I301" s="849">
        <v>728</v>
      </c>
      <c r="J301" s="832">
        <v>1</v>
      </c>
      <c r="K301" s="832">
        <v>91</v>
      </c>
      <c r="L301" s="849">
        <v>8</v>
      </c>
      <c r="M301" s="849">
        <v>728</v>
      </c>
      <c r="N301" s="832">
        <v>1</v>
      </c>
      <c r="O301" s="832">
        <v>91</v>
      </c>
      <c r="P301" s="849">
        <v>6</v>
      </c>
      <c r="Q301" s="849">
        <v>552</v>
      </c>
      <c r="R301" s="837">
        <v>0.75824175824175821</v>
      </c>
      <c r="S301" s="850">
        <v>92</v>
      </c>
    </row>
    <row r="302" spans="1:19" ht="14.4" customHeight="1" x14ac:dyDescent="0.3">
      <c r="A302" s="831" t="s">
        <v>3470</v>
      </c>
      <c r="B302" s="832" t="s">
        <v>3471</v>
      </c>
      <c r="C302" s="832" t="s">
        <v>593</v>
      </c>
      <c r="D302" s="832" t="s">
        <v>1481</v>
      </c>
      <c r="E302" s="832" t="s">
        <v>3529</v>
      </c>
      <c r="F302" s="832" t="s">
        <v>3568</v>
      </c>
      <c r="G302" s="832" t="s">
        <v>3570</v>
      </c>
      <c r="H302" s="849">
        <v>48</v>
      </c>
      <c r="I302" s="849">
        <v>4368</v>
      </c>
      <c r="J302" s="832">
        <v>0.71641791044776115</v>
      </c>
      <c r="K302" s="832">
        <v>91</v>
      </c>
      <c r="L302" s="849">
        <v>67</v>
      </c>
      <c r="M302" s="849">
        <v>6097</v>
      </c>
      <c r="N302" s="832">
        <v>1</v>
      </c>
      <c r="O302" s="832">
        <v>91</v>
      </c>
      <c r="P302" s="849">
        <v>217</v>
      </c>
      <c r="Q302" s="849">
        <v>19964</v>
      </c>
      <c r="R302" s="837">
        <v>3.2743972445464982</v>
      </c>
      <c r="S302" s="850">
        <v>92</v>
      </c>
    </row>
    <row r="303" spans="1:19" ht="14.4" customHeight="1" x14ac:dyDescent="0.3">
      <c r="A303" s="831" t="s">
        <v>3470</v>
      </c>
      <c r="B303" s="832" t="s">
        <v>3471</v>
      </c>
      <c r="C303" s="832" t="s">
        <v>593</v>
      </c>
      <c r="D303" s="832" t="s">
        <v>1481</v>
      </c>
      <c r="E303" s="832" t="s">
        <v>3529</v>
      </c>
      <c r="F303" s="832" t="s">
        <v>3571</v>
      </c>
      <c r="G303" s="832" t="s">
        <v>3572</v>
      </c>
      <c r="H303" s="849"/>
      <c r="I303" s="849"/>
      <c r="J303" s="832"/>
      <c r="K303" s="832"/>
      <c r="L303" s="849"/>
      <c r="M303" s="849"/>
      <c r="N303" s="832"/>
      <c r="O303" s="832"/>
      <c r="P303" s="849">
        <v>4</v>
      </c>
      <c r="Q303" s="849">
        <v>840</v>
      </c>
      <c r="R303" s="837"/>
      <c r="S303" s="850">
        <v>210</v>
      </c>
    </row>
    <row r="304" spans="1:19" ht="14.4" customHeight="1" x14ac:dyDescent="0.3">
      <c r="A304" s="831" t="s">
        <v>3470</v>
      </c>
      <c r="B304" s="832" t="s">
        <v>3471</v>
      </c>
      <c r="C304" s="832" t="s">
        <v>593</v>
      </c>
      <c r="D304" s="832" t="s">
        <v>1481</v>
      </c>
      <c r="E304" s="832" t="s">
        <v>3529</v>
      </c>
      <c r="F304" s="832" t="s">
        <v>3571</v>
      </c>
      <c r="G304" s="832" t="s">
        <v>3573</v>
      </c>
      <c r="H304" s="849"/>
      <c r="I304" s="849"/>
      <c r="J304" s="832"/>
      <c r="K304" s="832"/>
      <c r="L304" s="849"/>
      <c r="M304" s="849"/>
      <c r="N304" s="832"/>
      <c r="O304" s="832"/>
      <c r="P304" s="849">
        <v>2</v>
      </c>
      <c r="Q304" s="849">
        <v>420</v>
      </c>
      <c r="R304" s="837"/>
      <c r="S304" s="850">
        <v>210</v>
      </c>
    </row>
    <row r="305" spans="1:19" ht="14.4" customHeight="1" x14ac:dyDescent="0.3">
      <c r="A305" s="831" t="s">
        <v>3470</v>
      </c>
      <c r="B305" s="832" t="s">
        <v>3471</v>
      </c>
      <c r="C305" s="832" t="s">
        <v>593</v>
      </c>
      <c r="D305" s="832" t="s">
        <v>1481</v>
      </c>
      <c r="E305" s="832" t="s">
        <v>3529</v>
      </c>
      <c r="F305" s="832" t="s">
        <v>3579</v>
      </c>
      <c r="G305" s="832" t="s">
        <v>3580</v>
      </c>
      <c r="H305" s="849">
        <v>646</v>
      </c>
      <c r="I305" s="849">
        <v>38114</v>
      </c>
      <c r="J305" s="832">
        <v>0.98776758409785936</v>
      </c>
      <c r="K305" s="832">
        <v>59</v>
      </c>
      <c r="L305" s="849">
        <v>654</v>
      </c>
      <c r="M305" s="849">
        <v>38586</v>
      </c>
      <c r="N305" s="832">
        <v>1</v>
      </c>
      <c r="O305" s="832">
        <v>59</v>
      </c>
      <c r="P305" s="849">
        <v>666</v>
      </c>
      <c r="Q305" s="849">
        <v>39960</v>
      </c>
      <c r="R305" s="837">
        <v>1.0356087700202146</v>
      </c>
      <c r="S305" s="850">
        <v>60</v>
      </c>
    </row>
    <row r="306" spans="1:19" ht="14.4" customHeight="1" x14ac:dyDescent="0.3">
      <c r="A306" s="831" t="s">
        <v>3470</v>
      </c>
      <c r="B306" s="832" t="s">
        <v>3471</v>
      </c>
      <c r="C306" s="832" t="s">
        <v>593</v>
      </c>
      <c r="D306" s="832" t="s">
        <v>1481</v>
      </c>
      <c r="E306" s="832" t="s">
        <v>3529</v>
      </c>
      <c r="F306" s="832" t="s">
        <v>3581</v>
      </c>
      <c r="G306" s="832" t="s">
        <v>3583</v>
      </c>
      <c r="H306" s="849"/>
      <c r="I306" s="849"/>
      <c r="J306" s="832"/>
      <c r="K306" s="832"/>
      <c r="L306" s="849">
        <v>1</v>
      </c>
      <c r="M306" s="849">
        <v>253</v>
      </c>
      <c r="N306" s="832">
        <v>1</v>
      </c>
      <c r="O306" s="832">
        <v>253</v>
      </c>
      <c r="P306" s="849"/>
      <c r="Q306" s="849"/>
      <c r="R306" s="837"/>
      <c r="S306" s="850"/>
    </row>
    <row r="307" spans="1:19" ht="14.4" customHeight="1" x14ac:dyDescent="0.3">
      <c r="A307" s="831" t="s">
        <v>3470</v>
      </c>
      <c r="B307" s="832" t="s">
        <v>3471</v>
      </c>
      <c r="C307" s="832" t="s">
        <v>593</v>
      </c>
      <c r="D307" s="832" t="s">
        <v>1481</v>
      </c>
      <c r="E307" s="832" t="s">
        <v>3529</v>
      </c>
      <c r="F307" s="832" t="s">
        <v>3589</v>
      </c>
      <c r="G307" s="832" t="s">
        <v>3590</v>
      </c>
      <c r="H307" s="849">
        <v>306</v>
      </c>
      <c r="I307" s="849">
        <v>117504</v>
      </c>
      <c r="J307" s="832">
        <v>1.126218431015479</v>
      </c>
      <c r="K307" s="832">
        <v>384</v>
      </c>
      <c r="L307" s="849">
        <v>271</v>
      </c>
      <c r="M307" s="849">
        <v>104335</v>
      </c>
      <c r="N307" s="832">
        <v>1</v>
      </c>
      <c r="O307" s="832">
        <v>385</v>
      </c>
      <c r="P307" s="849">
        <v>121</v>
      </c>
      <c r="Q307" s="849">
        <v>46706</v>
      </c>
      <c r="R307" s="837">
        <v>0.44765419082762259</v>
      </c>
      <c r="S307" s="850">
        <v>386</v>
      </c>
    </row>
    <row r="308" spans="1:19" ht="14.4" customHeight="1" x14ac:dyDescent="0.3">
      <c r="A308" s="831" t="s">
        <v>3470</v>
      </c>
      <c r="B308" s="832" t="s">
        <v>3471</v>
      </c>
      <c r="C308" s="832" t="s">
        <v>593</v>
      </c>
      <c r="D308" s="832" t="s">
        <v>1481</v>
      </c>
      <c r="E308" s="832" t="s">
        <v>3529</v>
      </c>
      <c r="F308" s="832" t="s">
        <v>3591</v>
      </c>
      <c r="G308" s="832" t="s">
        <v>3592</v>
      </c>
      <c r="H308" s="849">
        <v>14</v>
      </c>
      <c r="I308" s="849">
        <v>5446</v>
      </c>
      <c r="J308" s="832">
        <v>0.87275641025641026</v>
      </c>
      <c r="K308" s="832">
        <v>389</v>
      </c>
      <c r="L308" s="849">
        <v>16</v>
      </c>
      <c r="M308" s="849">
        <v>6240</v>
      </c>
      <c r="N308" s="832">
        <v>1</v>
      </c>
      <c r="O308" s="832">
        <v>390</v>
      </c>
      <c r="P308" s="849">
        <v>2</v>
      </c>
      <c r="Q308" s="849">
        <v>782</v>
      </c>
      <c r="R308" s="837">
        <v>0.12532051282051282</v>
      </c>
      <c r="S308" s="850">
        <v>391</v>
      </c>
    </row>
    <row r="309" spans="1:19" ht="14.4" customHeight="1" x14ac:dyDescent="0.3">
      <c r="A309" s="831" t="s">
        <v>3470</v>
      </c>
      <c r="B309" s="832" t="s">
        <v>3471</v>
      </c>
      <c r="C309" s="832" t="s">
        <v>593</v>
      </c>
      <c r="D309" s="832" t="s">
        <v>1481</v>
      </c>
      <c r="E309" s="832" t="s">
        <v>3529</v>
      </c>
      <c r="F309" s="832" t="s">
        <v>3591</v>
      </c>
      <c r="G309" s="832" t="s">
        <v>3593</v>
      </c>
      <c r="H309" s="849">
        <v>355</v>
      </c>
      <c r="I309" s="849">
        <v>138095</v>
      </c>
      <c r="J309" s="832">
        <v>1.0795419011882426</v>
      </c>
      <c r="K309" s="832">
        <v>389</v>
      </c>
      <c r="L309" s="849">
        <v>328</v>
      </c>
      <c r="M309" s="849">
        <v>127920</v>
      </c>
      <c r="N309" s="832">
        <v>1</v>
      </c>
      <c r="O309" s="832">
        <v>390</v>
      </c>
      <c r="P309" s="849">
        <v>103</v>
      </c>
      <c r="Q309" s="849">
        <v>40273</v>
      </c>
      <c r="R309" s="837">
        <v>0.31482958098811759</v>
      </c>
      <c r="S309" s="850">
        <v>391</v>
      </c>
    </row>
    <row r="310" spans="1:19" ht="14.4" customHeight="1" x14ac:dyDescent="0.3">
      <c r="A310" s="831" t="s">
        <v>3470</v>
      </c>
      <c r="B310" s="832" t="s">
        <v>3471</v>
      </c>
      <c r="C310" s="832" t="s">
        <v>593</v>
      </c>
      <c r="D310" s="832" t="s">
        <v>1481</v>
      </c>
      <c r="E310" s="832" t="s">
        <v>3529</v>
      </c>
      <c r="F310" s="832" t="s">
        <v>3594</v>
      </c>
      <c r="G310" s="832" t="s">
        <v>3595</v>
      </c>
      <c r="H310" s="849">
        <v>1</v>
      </c>
      <c r="I310" s="849">
        <v>63</v>
      </c>
      <c r="J310" s="832">
        <v>0.33333333333333331</v>
      </c>
      <c r="K310" s="832">
        <v>63</v>
      </c>
      <c r="L310" s="849">
        <v>3</v>
      </c>
      <c r="M310" s="849">
        <v>189</v>
      </c>
      <c r="N310" s="832">
        <v>1</v>
      </c>
      <c r="O310" s="832">
        <v>63</v>
      </c>
      <c r="P310" s="849">
        <v>10</v>
      </c>
      <c r="Q310" s="849">
        <v>630</v>
      </c>
      <c r="R310" s="837">
        <v>3.3333333333333335</v>
      </c>
      <c r="S310" s="850">
        <v>63</v>
      </c>
    </row>
    <row r="311" spans="1:19" ht="14.4" customHeight="1" x14ac:dyDescent="0.3">
      <c r="A311" s="831" t="s">
        <v>3470</v>
      </c>
      <c r="B311" s="832" t="s">
        <v>3471</v>
      </c>
      <c r="C311" s="832" t="s">
        <v>593</v>
      </c>
      <c r="D311" s="832" t="s">
        <v>1481</v>
      </c>
      <c r="E311" s="832" t="s">
        <v>3529</v>
      </c>
      <c r="F311" s="832" t="s">
        <v>3594</v>
      </c>
      <c r="G311" s="832" t="s">
        <v>3596</v>
      </c>
      <c r="H311" s="849">
        <v>2</v>
      </c>
      <c r="I311" s="849">
        <v>126</v>
      </c>
      <c r="J311" s="832">
        <v>2</v>
      </c>
      <c r="K311" s="832">
        <v>63</v>
      </c>
      <c r="L311" s="849">
        <v>1</v>
      </c>
      <c r="M311" s="849">
        <v>63</v>
      </c>
      <c r="N311" s="832">
        <v>1</v>
      </c>
      <c r="O311" s="832">
        <v>63</v>
      </c>
      <c r="P311" s="849">
        <v>2</v>
      </c>
      <c r="Q311" s="849">
        <v>126</v>
      </c>
      <c r="R311" s="837">
        <v>2</v>
      </c>
      <c r="S311" s="850">
        <v>63</v>
      </c>
    </row>
    <row r="312" spans="1:19" ht="14.4" customHeight="1" x14ac:dyDescent="0.3">
      <c r="A312" s="831" t="s">
        <v>3470</v>
      </c>
      <c r="B312" s="832" t="s">
        <v>3471</v>
      </c>
      <c r="C312" s="832" t="s">
        <v>593</v>
      </c>
      <c r="D312" s="832" t="s">
        <v>1481</v>
      </c>
      <c r="E312" s="832" t="s">
        <v>3529</v>
      </c>
      <c r="F312" s="832" t="s">
        <v>3597</v>
      </c>
      <c r="G312" s="832" t="s">
        <v>3598</v>
      </c>
      <c r="H312" s="849">
        <v>4</v>
      </c>
      <c r="I312" s="849">
        <v>984</v>
      </c>
      <c r="J312" s="832">
        <v>0.99595141700404854</v>
      </c>
      <c r="K312" s="832">
        <v>246</v>
      </c>
      <c r="L312" s="849">
        <v>4</v>
      </c>
      <c r="M312" s="849">
        <v>988</v>
      </c>
      <c r="N312" s="832">
        <v>1</v>
      </c>
      <c r="O312" s="832">
        <v>247</v>
      </c>
      <c r="P312" s="849"/>
      <c r="Q312" s="849"/>
      <c r="R312" s="837"/>
      <c r="S312" s="850"/>
    </row>
    <row r="313" spans="1:19" ht="14.4" customHeight="1" x14ac:dyDescent="0.3">
      <c r="A313" s="831" t="s">
        <v>3470</v>
      </c>
      <c r="B313" s="832" t="s">
        <v>3471</v>
      </c>
      <c r="C313" s="832" t="s">
        <v>593</v>
      </c>
      <c r="D313" s="832" t="s">
        <v>1481</v>
      </c>
      <c r="E313" s="832" t="s">
        <v>3529</v>
      </c>
      <c r="F313" s="832" t="s">
        <v>3599</v>
      </c>
      <c r="G313" s="832" t="s">
        <v>3600</v>
      </c>
      <c r="H313" s="849">
        <v>4</v>
      </c>
      <c r="I313" s="849">
        <v>612</v>
      </c>
      <c r="J313" s="832"/>
      <c r="K313" s="832">
        <v>153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3470</v>
      </c>
      <c r="B314" s="832" t="s">
        <v>3471</v>
      </c>
      <c r="C314" s="832" t="s">
        <v>593</v>
      </c>
      <c r="D314" s="832" t="s">
        <v>1481</v>
      </c>
      <c r="E314" s="832" t="s">
        <v>3529</v>
      </c>
      <c r="F314" s="832" t="s">
        <v>3599</v>
      </c>
      <c r="G314" s="832" t="s">
        <v>3601</v>
      </c>
      <c r="H314" s="849">
        <v>85</v>
      </c>
      <c r="I314" s="849">
        <v>13005</v>
      </c>
      <c r="J314" s="832">
        <v>1.1486486486486487</v>
      </c>
      <c r="K314" s="832">
        <v>153</v>
      </c>
      <c r="L314" s="849">
        <v>74</v>
      </c>
      <c r="M314" s="849">
        <v>11322</v>
      </c>
      <c r="N314" s="832">
        <v>1</v>
      </c>
      <c r="O314" s="832">
        <v>153</v>
      </c>
      <c r="P314" s="849">
        <v>37</v>
      </c>
      <c r="Q314" s="849">
        <v>5698</v>
      </c>
      <c r="R314" s="837">
        <v>0.50326797385620914</v>
      </c>
      <c r="S314" s="850">
        <v>154</v>
      </c>
    </row>
    <row r="315" spans="1:19" ht="14.4" customHeight="1" x14ac:dyDescent="0.3">
      <c r="A315" s="831" t="s">
        <v>3470</v>
      </c>
      <c r="B315" s="832" t="s">
        <v>3471</v>
      </c>
      <c r="C315" s="832" t="s">
        <v>593</v>
      </c>
      <c r="D315" s="832" t="s">
        <v>1481</v>
      </c>
      <c r="E315" s="832" t="s">
        <v>3529</v>
      </c>
      <c r="F315" s="832" t="s">
        <v>3605</v>
      </c>
      <c r="G315" s="832" t="s">
        <v>3606</v>
      </c>
      <c r="H315" s="849">
        <v>2</v>
      </c>
      <c r="I315" s="849">
        <v>276</v>
      </c>
      <c r="J315" s="832">
        <v>0.66666666666666663</v>
      </c>
      <c r="K315" s="832">
        <v>138</v>
      </c>
      <c r="L315" s="849">
        <v>3</v>
      </c>
      <c r="M315" s="849">
        <v>414</v>
      </c>
      <c r="N315" s="832">
        <v>1</v>
      </c>
      <c r="O315" s="832">
        <v>138</v>
      </c>
      <c r="P315" s="849"/>
      <c r="Q315" s="849"/>
      <c r="R315" s="837"/>
      <c r="S315" s="850"/>
    </row>
    <row r="316" spans="1:19" ht="14.4" customHeight="1" x14ac:dyDescent="0.3">
      <c r="A316" s="831" t="s">
        <v>3470</v>
      </c>
      <c r="B316" s="832" t="s">
        <v>3471</v>
      </c>
      <c r="C316" s="832" t="s">
        <v>593</v>
      </c>
      <c r="D316" s="832" t="s">
        <v>1481</v>
      </c>
      <c r="E316" s="832" t="s">
        <v>3529</v>
      </c>
      <c r="F316" s="832" t="s">
        <v>3605</v>
      </c>
      <c r="G316" s="832" t="s">
        <v>3607</v>
      </c>
      <c r="H316" s="849">
        <v>13</v>
      </c>
      <c r="I316" s="849">
        <v>1794</v>
      </c>
      <c r="J316" s="832">
        <v>0.9285714285714286</v>
      </c>
      <c r="K316" s="832">
        <v>138</v>
      </c>
      <c r="L316" s="849">
        <v>14</v>
      </c>
      <c r="M316" s="849">
        <v>1932</v>
      </c>
      <c r="N316" s="832">
        <v>1</v>
      </c>
      <c r="O316" s="832">
        <v>138</v>
      </c>
      <c r="P316" s="849">
        <v>12</v>
      </c>
      <c r="Q316" s="849">
        <v>1668</v>
      </c>
      <c r="R316" s="837">
        <v>0.86335403726708071</v>
      </c>
      <c r="S316" s="850">
        <v>139</v>
      </c>
    </row>
    <row r="317" spans="1:19" ht="14.4" customHeight="1" x14ac:dyDescent="0.3">
      <c r="A317" s="831" t="s">
        <v>3470</v>
      </c>
      <c r="B317" s="832" t="s">
        <v>3471</v>
      </c>
      <c r="C317" s="832" t="s">
        <v>593</v>
      </c>
      <c r="D317" s="832" t="s">
        <v>1481</v>
      </c>
      <c r="E317" s="832" t="s">
        <v>3529</v>
      </c>
      <c r="F317" s="832" t="s">
        <v>3608</v>
      </c>
      <c r="G317" s="832" t="s">
        <v>3609</v>
      </c>
      <c r="H317" s="849"/>
      <c r="I317" s="849"/>
      <c r="J317" s="832"/>
      <c r="K317" s="832"/>
      <c r="L317" s="849">
        <v>1</v>
      </c>
      <c r="M317" s="849">
        <v>418</v>
      </c>
      <c r="N317" s="832">
        <v>1</v>
      </c>
      <c r="O317" s="832">
        <v>418</v>
      </c>
      <c r="P317" s="849"/>
      <c r="Q317" s="849"/>
      <c r="R317" s="837"/>
      <c r="S317" s="850"/>
    </row>
    <row r="318" spans="1:19" ht="14.4" customHeight="1" x14ac:dyDescent="0.3">
      <c r="A318" s="831" t="s">
        <v>3470</v>
      </c>
      <c r="B318" s="832" t="s">
        <v>3471</v>
      </c>
      <c r="C318" s="832" t="s">
        <v>593</v>
      </c>
      <c r="D318" s="832" t="s">
        <v>1481</v>
      </c>
      <c r="E318" s="832" t="s">
        <v>3529</v>
      </c>
      <c r="F318" s="832" t="s">
        <v>3608</v>
      </c>
      <c r="G318" s="832" t="s">
        <v>3610</v>
      </c>
      <c r="H318" s="849"/>
      <c r="I318" s="849"/>
      <c r="J318" s="832"/>
      <c r="K318" s="832"/>
      <c r="L318" s="849">
        <v>1</v>
      </c>
      <c r="M318" s="849">
        <v>418</v>
      </c>
      <c r="N318" s="832">
        <v>1</v>
      </c>
      <c r="O318" s="832">
        <v>418</v>
      </c>
      <c r="P318" s="849">
        <v>1</v>
      </c>
      <c r="Q318" s="849">
        <v>419</v>
      </c>
      <c r="R318" s="837">
        <v>1.0023923444976077</v>
      </c>
      <c r="S318" s="850">
        <v>419</v>
      </c>
    </row>
    <row r="319" spans="1:19" ht="14.4" customHeight="1" x14ac:dyDescent="0.3">
      <c r="A319" s="831" t="s">
        <v>3470</v>
      </c>
      <c r="B319" s="832" t="s">
        <v>3471</v>
      </c>
      <c r="C319" s="832" t="s">
        <v>593</v>
      </c>
      <c r="D319" s="832" t="s">
        <v>1481</v>
      </c>
      <c r="E319" s="832" t="s">
        <v>3529</v>
      </c>
      <c r="F319" s="832" t="s">
        <v>3611</v>
      </c>
      <c r="G319" s="832" t="s">
        <v>3612</v>
      </c>
      <c r="H319" s="849"/>
      <c r="I319" s="849"/>
      <c r="J319" s="832"/>
      <c r="K319" s="832"/>
      <c r="L319" s="849">
        <v>2</v>
      </c>
      <c r="M319" s="849">
        <v>192</v>
      </c>
      <c r="N319" s="832">
        <v>1</v>
      </c>
      <c r="O319" s="832">
        <v>96</v>
      </c>
      <c r="P319" s="849"/>
      <c r="Q319" s="849"/>
      <c r="R319" s="837"/>
      <c r="S319" s="850"/>
    </row>
    <row r="320" spans="1:19" ht="14.4" customHeight="1" x14ac:dyDescent="0.3">
      <c r="A320" s="831" t="s">
        <v>3470</v>
      </c>
      <c r="B320" s="832" t="s">
        <v>3471</v>
      </c>
      <c r="C320" s="832" t="s">
        <v>593</v>
      </c>
      <c r="D320" s="832" t="s">
        <v>1481</v>
      </c>
      <c r="E320" s="832" t="s">
        <v>3529</v>
      </c>
      <c r="F320" s="832" t="s">
        <v>3611</v>
      </c>
      <c r="G320" s="832" t="s">
        <v>3613</v>
      </c>
      <c r="H320" s="849">
        <v>1</v>
      </c>
      <c r="I320" s="849">
        <v>96</v>
      </c>
      <c r="J320" s="832"/>
      <c r="K320" s="832">
        <v>96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3470</v>
      </c>
      <c r="B321" s="832" t="s">
        <v>3471</v>
      </c>
      <c r="C321" s="832" t="s">
        <v>593</v>
      </c>
      <c r="D321" s="832" t="s">
        <v>1481</v>
      </c>
      <c r="E321" s="832" t="s">
        <v>3529</v>
      </c>
      <c r="F321" s="832" t="s">
        <v>3624</v>
      </c>
      <c r="G321" s="832" t="s">
        <v>3625</v>
      </c>
      <c r="H321" s="849">
        <v>2</v>
      </c>
      <c r="I321" s="849">
        <v>610</v>
      </c>
      <c r="J321" s="832">
        <v>0.49836601307189543</v>
      </c>
      <c r="K321" s="832">
        <v>305</v>
      </c>
      <c r="L321" s="849">
        <v>4</v>
      </c>
      <c r="M321" s="849">
        <v>1224</v>
      </c>
      <c r="N321" s="832">
        <v>1</v>
      </c>
      <c r="O321" s="832">
        <v>306</v>
      </c>
      <c r="P321" s="849">
        <v>2</v>
      </c>
      <c r="Q321" s="849">
        <v>614</v>
      </c>
      <c r="R321" s="837">
        <v>0.50163398692810457</v>
      </c>
      <c r="S321" s="850">
        <v>307</v>
      </c>
    </row>
    <row r="322" spans="1:19" ht="14.4" customHeight="1" x14ac:dyDescent="0.3">
      <c r="A322" s="831" t="s">
        <v>3470</v>
      </c>
      <c r="B322" s="832" t="s">
        <v>3471</v>
      </c>
      <c r="C322" s="832" t="s">
        <v>593</v>
      </c>
      <c r="D322" s="832" t="s">
        <v>1481</v>
      </c>
      <c r="E322" s="832" t="s">
        <v>3529</v>
      </c>
      <c r="F322" s="832" t="s">
        <v>3633</v>
      </c>
      <c r="G322" s="832" t="s">
        <v>3634</v>
      </c>
      <c r="H322" s="849">
        <v>3</v>
      </c>
      <c r="I322" s="849">
        <v>174</v>
      </c>
      <c r="J322" s="832">
        <v>3</v>
      </c>
      <c r="K322" s="832">
        <v>58</v>
      </c>
      <c r="L322" s="849">
        <v>1</v>
      </c>
      <c r="M322" s="849">
        <v>58</v>
      </c>
      <c r="N322" s="832">
        <v>1</v>
      </c>
      <c r="O322" s="832">
        <v>58</v>
      </c>
      <c r="P322" s="849"/>
      <c r="Q322" s="849"/>
      <c r="R322" s="837"/>
      <c r="S322" s="850"/>
    </row>
    <row r="323" spans="1:19" ht="14.4" customHeight="1" x14ac:dyDescent="0.3">
      <c r="A323" s="831" t="s">
        <v>3470</v>
      </c>
      <c r="B323" s="832" t="s">
        <v>3471</v>
      </c>
      <c r="C323" s="832" t="s">
        <v>593</v>
      </c>
      <c r="D323" s="832" t="s">
        <v>1481</v>
      </c>
      <c r="E323" s="832" t="s">
        <v>3529</v>
      </c>
      <c r="F323" s="832" t="s">
        <v>3633</v>
      </c>
      <c r="G323" s="832" t="s">
        <v>3635</v>
      </c>
      <c r="H323" s="849"/>
      <c r="I323" s="849"/>
      <c r="J323" s="832"/>
      <c r="K323" s="832"/>
      <c r="L323" s="849">
        <v>5</v>
      </c>
      <c r="M323" s="849">
        <v>290</v>
      </c>
      <c r="N323" s="832">
        <v>1</v>
      </c>
      <c r="O323" s="832">
        <v>58</v>
      </c>
      <c r="P323" s="849">
        <v>6</v>
      </c>
      <c r="Q323" s="849">
        <v>354</v>
      </c>
      <c r="R323" s="837">
        <v>1.2206896551724138</v>
      </c>
      <c r="S323" s="850">
        <v>59</v>
      </c>
    </row>
    <row r="324" spans="1:19" ht="14.4" customHeight="1" x14ac:dyDescent="0.3">
      <c r="A324" s="831" t="s">
        <v>3470</v>
      </c>
      <c r="B324" s="832" t="s">
        <v>3471</v>
      </c>
      <c r="C324" s="832" t="s">
        <v>593</v>
      </c>
      <c r="D324" s="832" t="s">
        <v>1481</v>
      </c>
      <c r="E324" s="832" t="s">
        <v>3529</v>
      </c>
      <c r="F324" s="832" t="s">
        <v>3649</v>
      </c>
      <c r="G324" s="832" t="s">
        <v>3650</v>
      </c>
      <c r="H324" s="849">
        <v>38</v>
      </c>
      <c r="I324" s="849">
        <v>1266.5799999999997</v>
      </c>
      <c r="J324" s="832">
        <v>1.583343750781308</v>
      </c>
      <c r="K324" s="832">
        <v>33.331052631578942</v>
      </c>
      <c r="L324" s="849">
        <v>24</v>
      </c>
      <c r="M324" s="849">
        <v>799.94000000000017</v>
      </c>
      <c r="N324" s="832">
        <v>1</v>
      </c>
      <c r="O324" s="832">
        <v>33.330833333333338</v>
      </c>
      <c r="P324" s="849">
        <v>12</v>
      </c>
      <c r="Q324" s="849">
        <v>399.96999999999991</v>
      </c>
      <c r="R324" s="837">
        <v>0.49999999999999978</v>
      </c>
      <c r="S324" s="850">
        <v>33.330833333333324</v>
      </c>
    </row>
    <row r="325" spans="1:19" ht="14.4" customHeight="1" x14ac:dyDescent="0.3">
      <c r="A325" s="831" t="s">
        <v>3470</v>
      </c>
      <c r="B325" s="832" t="s">
        <v>3471</v>
      </c>
      <c r="C325" s="832" t="s">
        <v>593</v>
      </c>
      <c r="D325" s="832" t="s">
        <v>1481</v>
      </c>
      <c r="E325" s="832" t="s">
        <v>3529</v>
      </c>
      <c r="F325" s="832" t="s">
        <v>3649</v>
      </c>
      <c r="G325" s="832" t="s">
        <v>3651</v>
      </c>
      <c r="H325" s="849">
        <v>373</v>
      </c>
      <c r="I325" s="849">
        <v>12433.239999999998</v>
      </c>
      <c r="J325" s="832">
        <v>1.2601354672688334</v>
      </c>
      <c r="K325" s="832">
        <v>33.333083109919563</v>
      </c>
      <c r="L325" s="849">
        <v>296</v>
      </c>
      <c r="M325" s="849">
        <v>9866.5899999999983</v>
      </c>
      <c r="N325" s="832">
        <v>1</v>
      </c>
      <c r="O325" s="832">
        <v>33.333074324324322</v>
      </c>
      <c r="P325" s="849">
        <v>657</v>
      </c>
      <c r="Q325" s="849">
        <v>21899.94</v>
      </c>
      <c r="R325" s="837">
        <v>2.219605760450166</v>
      </c>
      <c r="S325" s="850">
        <v>33.33324200913242</v>
      </c>
    </row>
    <row r="326" spans="1:19" ht="14.4" customHeight="1" x14ac:dyDescent="0.3">
      <c r="A326" s="831" t="s">
        <v>3470</v>
      </c>
      <c r="B326" s="832" t="s">
        <v>3471</v>
      </c>
      <c r="C326" s="832" t="s">
        <v>593</v>
      </c>
      <c r="D326" s="832" t="s">
        <v>1481</v>
      </c>
      <c r="E326" s="832" t="s">
        <v>3529</v>
      </c>
      <c r="F326" s="832" t="s">
        <v>3652</v>
      </c>
      <c r="G326" s="832" t="s">
        <v>3653</v>
      </c>
      <c r="H326" s="849">
        <v>4</v>
      </c>
      <c r="I326" s="849">
        <v>464</v>
      </c>
      <c r="J326" s="832">
        <v>0.4</v>
      </c>
      <c r="K326" s="832">
        <v>116</v>
      </c>
      <c r="L326" s="849">
        <v>10</v>
      </c>
      <c r="M326" s="849">
        <v>1160</v>
      </c>
      <c r="N326" s="832">
        <v>1</v>
      </c>
      <c r="O326" s="832">
        <v>116</v>
      </c>
      <c r="P326" s="849">
        <v>2</v>
      </c>
      <c r="Q326" s="849">
        <v>232</v>
      </c>
      <c r="R326" s="837">
        <v>0.2</v>
      </c>
      <c r="S326" s="850">
        <v>116</v>
      </c>
    </row>
    <row r="327" spans="1:19" ht="14.4" customHeight="1" x14ac:dyDescent="0.3">
      <c r="A327" s="831" t="s">
        <v>3470</v>
      </c>
      <c r="B327" s="832" t="s">
        <v>3471</v>
      </c>
      <c r="C327" s="832" t="s">
        <v>593</v>
      </c>
      <c r="D327" s="832" t="s">
        <v>1481</v>
      </c>
      <c r="E327" s="832" t="s">
        <v>3529</v>
      </c>
      <c r="F327" s="832" t="s">
        <v>3652</v>
      </c>
      <c r="G327" s="832" t="s">
        <v>3654</v>
      </c>
      <c r="H327" s="849">
        <v>340</v>
      </c>
      <c r="I327" s="849">
        <v>39440</v>
      </c>
      <c r="J327" s="832">
        <v>1.2363636363636363</v>
      </c>
      <c r="K327" s="832">
        <v>116</v>
      </c>
      <c r="L327" s="849">
        <v>275</v>
      </c>
      <c r="M327" s="849">
        <v>31900</v>
      </c>
      <c r="N327" s="832">
        <v>1</v>
      </c>
      <c r="O327" s="832">
        <v>116</v>
      </c>
      <c r="P327" s="849">
        <v>103</v>
      </c>
      <c r="Q327" s="849">
        <v>11948</v>
      </c>
      <c r="R327" s="837">
        <v>0.37454545454545457</v>
      </c>
      <c r="S327" s="850">
        <v>116</v>
      </c>
    </row>
    <row r="328" spans="1:19" ht="14.4" customHeight="1" x14ac:dyDescent="0.3">
      <c r="A328" s="831" t="s">
        <v>3470</v>
      </c>
      <c r="B328" s="832" t="s">
        <v>3471</v>
      </c>
      <c r="C328" s="832" t="s">
        <v>593</v>
      </c>
      <c r="D328" s="832" t="s">
        <v>1481</v>
      </c>
      <c r="E328" s="832" t="s">
        <v>3529</v>
      </c>
      <c r="F328" s="832" t="s">
        <v>3655</v>
      </c>
      <c r="G328" s="832" t="s">
        <v>3656</v>
      </c>
      <c r="H328" s="849">
        <v>19</v>
      </c>
      <c r="I328" s="849">
        <v>703</v>
      </c>
      <c r="J328" s="832">
        <v>2.7142857142857144</v>
      </c>
      <c r="K328" s="832">
        <v>37</v>
      </c>
      <c r="L328" s="849">
        <v>7</v>
      </c>
      <c r="M328" s="849">
        <v>259</v>
      </c>
      <c r="N328" s="832">
        <v>1</v>
      </c>
      <c r="O328" s="832">
        <v>37</v>
      </c>
      <c r="P328" s="849">
        <v>4</v>
      </c>
      <c r="Q328" s="849">
        <v>148</v>
      </c>
      <c r="R328" s="837">
        <v>0.5714285714285714</v>
      </c>
      <c r="S328" s="850">
        <v>37</v>
      </c>
    </row>
    <row r="329" spans="1:19" ht="14.4" customHeight="1" x14ac:dyDescent="0.3">
      <c r="A329" s="831" t="s">
        <v>3470</v>
      </c>
      <c r="B329" s="832" t="s">
        <v>3471</v>
      </c>
      <c r="C329" s="832" t="s">
        <v>593</v>
      </c>
      <c r="D329" s="832" t="s">
        <v>1481</v>
      </c>
      <c r="E329" s="832" t="s">
        <v>3529</v>
      </c>
      <c r="F329" s="832" t="s">
        <v>3657</v>
      </c>
      <c r="G329" s="832" t="s">
        <v>3658</v>
      </c>
      <c r="H329" s="849"/>
      <c r="I329" s="849"/>
      <c r="J329" s="832"/>
      <c r="K329" s="832"/>
      <c r="L329" s="849">
        <v>1</v>
      </c>
      <c r="M329" s="849">
        <v>58</v>
      </c>
      <c r="N329" s="832">
        <v>1</v>
      </c>
      <c r="O329" s="832">
        <v>58</v>
      </c>
      <c r="P329" s="849"/>
      <c r="Q329" s="849"/>
      <c r="R329" s="837"/>
      <c r="S329" s="850"/>
    </row>
    <row r="330" spans="1:19" ht="14.4" customHeight="1" x14ac:dyDescent="0.3">
      <c r="A330" s="831" t="s">
        <v>3470</v>
      </c>
      <c r="B330" s="832" t="s">
        <v>3471</v>
      </c>
      <c r="C330" s="832" t="s">
        <v>593</v>
      </c>
      <c r="D330" s="832" t="s">
        <v>1481</v>
      </c>
      <c r="E330" s="832" t="s">
        <v>3529</v>
      </c>
      <c r="F330" s="832" t="s">
        <v>3659</v>
      </c>
      <c r="G330" s="832" t="s">
        <v>3660</v>
      </c>
      <c r="H330" s="849">
        <v>3</v>
      </c>
      <c r="I330" s="849">
        <v>258</v>
      </c>
      <c r="J330" s="832">
        <v>1</v>
      </c>
      <c r="K330" s="832">
        <v>86</v>
      </c>
      <c r="L330" s="849">
        <v>3</v>
      </c>
      <c r="M330" s="849">
        <v>258</v>
      </c>
      <c r="N330" s="832">
        <v>1</v>
      </c>
      <c r="O330" s="832">
        <v>86</v>
      </c>
      <c r="P330" s="849"/>
      <c r="Q330" s="849"/>
      <c r="R330" s="837"/>
      <c r="S330" s="850"/>
    </row>
    <row r="331" spans="1:19" ht="14.4" customHeight="1" x14ac:dyDescent="0.3">
      <c r="A331" s="831" t="s">
        <v>3470</v>
      </c>
      <c r="B331" s="832" t="s">
        <v>3471</v>
      </c>
      <c r="C331" s="832" t="s">
        <v>593</v>
      </c>
      <c r="D331" s="832" t="s">
        <v>1481</v>
      </c>
      <c r="E331" s="832" t="s">
        <v>3529</v>
      </c>
      <c r="F331" s="832" t="s">
        <v>3659</v>
      </c>
      <c r="G331" s="832" t="s">
        <v>3661</v>
      </c>
      <c r="H331" s="849"/>
      <c r="I331" s="849"/>
      <c r="J331" s="832"/>
      <c r="K331" s="832"/>
      <c r="L331" s="849">
        <v>2</v>
      </c>
      <c r="M331" s="849">
        <v>172</v>
      </c>
      <c r="N331" s="832">
        <v>1</v>
      </c>
      <c r="O331" s="832">
        <v>86</v>
      </c>
      <c r="P331" s="849">
        <v>2</v>
      </c>
      <c r="Q331" s="849">
        <v>172</v>
      </c>
      <c r="R331" s="837">
        <v>1</v>
      </c>
      <c r="S331" s="850">
        <v>86</v>
      </c>
    </row>
    <row r="332" spans="1:19" ht="14.4" customHeight="1" x14ac:dyDescent="0.3">
      <c r="A332" s="831" t="s">
        <v>3470</v>
      </c>
      <c r="B332" s="832" t="s">
        <v>3471</v>
      </c>
      <c r="C332" s="832" t="s">
        <v>593</v>
      </c>
      <c r="D332" s="832" t="s">
        <v>1481</v>
      </c>
      <c r="E332" s="832" t="s">
        <v>3529</v>
      </c>
      <c r="F332" s="832" t="s">
        <v>3662</v>
      </c>
      <c r="G332" s="832" t="s">
        <v>3663</v>
      </c>
      <c r="H332" s="849"/>
      <c r="I332" s="849"/>
      <c r="J332" s="832"/>
      <c r="K332" s="832"/>
      <c r="L332" s="849">
        <v>4</v>
      </c>
      <c r="M332" s="849">
        <v>128</v>
      </c>
      <c r="N332" s="832">
        <v>1</v>
      </c>
      <c r="O332" s="832">
        <v>32</v>
      </c>
      <c r="P332" s="849">
        <v>6</v>
      </c>
      <c r="Q332" s="849">
        <v>192</v>
      </c>
      <c r="R332" s="837">
        <v>1.5</v>
      </c>
      <c r="S332" s="850">
        <v>32</v>
      </c>
    </row>
    <row r="333" spans="1:19" ht="14.4" customHeight="1" x14ac:dyDescent="0.3">
      <c r="A333" s="831" t="s">
        <v>3470</v>
      </c>
      <c r="B333" s="832" t="s">
        <v>3471</v>
      </c>
      <c r="C333" s="832" t="s">
        <v>593</v>
      </c>
      <c r="D333" s="832" t="s">
        <v>1481</v>
      </c>
      <c r="E333" s="832" t="s">
        <v>3529</v>
      </c>
      <c r="F333" s="832" t="s">
        <v>3662</v>
      </c>
      <c r="G333" s="832" t="s">
        <v>3664</v>
      </c>
      <c r="H333" s="849">
        <v>15</v>
      </c>
      <c r="I333" s="849">
        <v>480</v>
      </c>
      <c r="J333" s="832">
        <v>1.875</v>
      </c>
      <c r="K333" s="832">
        <v>32</v>
      </c>
      <c r="L333" s="849">
        <v>8</v>
      </c>
      <c r="M333" s="849">
        <v>256</v>
      </c>
      <c r="N333" s="832">
        <v>1</v>
      </c>
      <c r="O333" s="832">
        <v>32</v>
      </c>
      <c r="P333" s="849">
        <v>6</v>
      </c>
      <c r="Q333" s="849">
        <v>192</v>
      </c>
      <c r="R333" s="837">
        <v>0.75</v>
      </c>
      <c r="S333" s="850">
        <v>32</v>
      </c>
    </row>
    <row r="334" spans="1:19" ht="14.4" customHeight="1" x14ac:dyDescent="0.3">
      <c r="A334" s="831" t="s">
        <v>3470</v>
      </c>
      <c r="B334" s="832" t="s">
        <v>3471</v>
      </c>
      <c r="C334" s="832" t="s">
        <v>593</v>
      </c>
      <c r="D334" s="832" t="s">
        <v>1481</v>
      </c>
      <c r="E334" s="832" t="s">
        <v>3529</v>
      </c>
      <c r="F334" s="832" t="s">
        <v>3665</v>
      </c>
      <c r="G334" s="832" t="s">
        <v>3666</v>
      </c>
      <c r="H334" s="849">
        <v>422</v>
      </c>
      <c r="I334" s="849">
        <v>0</v>
      </c>
      <c r="J334" s="832"/>
      <c r="K334" s="832">
        <v>0</v>
      </c>
      <c r="L334" s="849">
        <v>487</v>
      </c>
      <c r="M334" s="849">
        <v>0</v>
      </c>
      <c r="N334" s="832"/>
      <c r="O334" s="832">
        <v>0</v>
      </c>
      <c r="P334" s="849">
        <v>281</v>
      </c>
      <c r="Q334" s="849">
        <v>0</v>
      </c>
      <c r="R334" s="837"/>
      <c r="S334" s="850">
        <v>0</v>
      </c>
    </row>
    <row r="335" spans="1:19" ht="14.4" customHeight="1" x14ac:dyDescent="0.3">
      <c r="A335" s="831" t="s">
        <v>3470</v>
      </c>
      <c r="B335" s="832" t="s">
        <v>3471</v>
      </c>
      <c r="C335" s="832" t="s">
        <v>593</v>
      </c>
      <c r="D335" s="832" t="s">
        <v>1481</v>
      </c>
      <c r="E335" s="832" t="s">
        <v>3529</v>
      </c>
      <c r="F335" s="832" t="s">
        <v>3667</v>
      </c>
      <c r="G335" s="832" t="s">
        <v>3668</v>
      </c>
      <c r="H335" s="849">
        <v>13</v>
      </c>
      <c r="I335" s="849">
        <v>1703</v>
      </c>
      <c r="J335" s="832">
        <v>0.44487983281086729</v>
      </c>
      <c r="K335" s="832">
        <v>131</v>
      </c>
      <c r="L335" s="849">
        <v>29</v>
      </c>
      <c r="M335" s="849">
        <v>3828</v>
      </c>
      <c r="N335" s="832">
        <v>1</v>
      </c>
      <c r="O335" s="832">
        <v>132</v>
      </c>
      <c r="P335" s="849">
        <v>13</v>
      </c>
      <c r="Q335" s="849">
        <v>1716</v>
      </c>
      <c r="R335" s="837">
        <v>0.44827586206896552</v>
      </c>
      <c r="S335" s="850">
        <v>132</v>
      </c>
    </row>
    <row r="336" spans="1:19" ht="14.4" customHeight="1" x14ac:dyDescent="0.3">
      <c r="A336" s="831" t="s">
        <v>3470</v>
      </c>
      <c r="B336" s="832" t="s">
        <v>3471</v>
      </c>
      <c r="C336" s="832" t="s">
        <v>593</v>
      </c>
      <c r="D336" s="832" t="s">
        <v>1481</v>
      </c>
      <c r="E336" s="832" t="s">
        <v>3529</v>
      </c>
      <c r="F336" s="832" t="s">
        <v>3669</v>
      </c>
      <c r="G336" s="832" t="s">
        <v>3670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123</v>
      </c>
      <c r="R336" s="837"/>
      <c r="S336" s="850">
        <v>123</v>
      </c>
    </row>
    <row r="337" spans="1:19" ht="14.4" customHeight="1" x14ac:dyDescent="0.3">
      <c r="A337" s="831" t="s">
        <v>3470</v>
      </c>
      <c r="B337" s="832" t="s">
        <v>3471</v>
      </c>
      <c r="C337" s="832" t="s">
        <v>593</v>
      </c>
      <c r="D337" s="832" t="s">
        <v>1481</v>
      </c>
      <c r="E337" s="832" t="s">
        <v>3529</v>
      </c>
      <c r="F337" s="832" t="s">
        <v>3671</v>
      </c>
      <c r="G337" s="832" t="s">
        <v>3673</v>
      </c>
      <c r="H337" s="849">
        <v>1</v>
      </c>
      <c r="I337" s="849">
        <v>114</v>
      </c>
      <c r="J337" s="832"/>
      <c r="K337" s="832">
        <v>114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3470</v>
      </c>
      <c r="B338" s="832" t="s">
        <v>3471</v>
      </c>
      <c r="C338" s="832" t="s">
        <v>593</v>
      </c>
      <c r="D338" s="832" t="s">
        <v>1481</v>
      </c>
      <c r="E338" s="832" t="s">
        <v>3529</v>
      </c>
      <c r="F338" s="832" t="s">
        <v>3674</v>
      </c>
      <c r="G338" s="832" t="s">
        <v>3675</v>
      </c>
      <c r="H338" s="849">
        <v>471</v>
      </c>
      <c r="I338" s="849">
        <v>94200</v>
      </c>
      <c r="J338" s="832">
        <v>0.84107142857142858</v>
      </c>
      <c r="K338" s="832">
        <v>200</v>
      </c>
      <c r="L338" s="849">
        <v>560</v>
      </c>
      <c r="M338" s="849">
        <v>112000</v>
      </c>
      <c r="N338" s="832">
        <v>1</v>
      </c>
      <c r="O338" s="832">
        <v>200</v>
      </c>
      <c r="P338" s="849">
        <v>315</v>
      </c>
      <c r="Q338" s="849">
        <v>63000</v>
      </c>
      <c r="R338" s="837">
        <v>0.5625</v>
      </c>
      <c r="S338" s="850">
        <v>200</v>
      </c>
    </row>
    <row r="339" spans="1:19" ht="14.4" customHeight="1" x14ac:dyDescent="0.3">
      <c r="A339" s="831" t="s">
        <v>3470</v>
      </c>
      <c r="B339" s="832" t="s">
        <v>3471</v>
      </c>
      <c r="C339" s="832" t="s">
        <v>593</v>
      </c>
      <c r="D339" s="832" t="s">
        <v>1481</v>
      </c>
      <c r="E339" s="832" t="s">
        <v>3529</v>
      </c>
      <c r="F339" s="832" t="s">
        <v>3674</v>
      </c>
      <c r="G339" s="832" t="s">
        <v>3676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200</v>
      </c>
      <c r="R339" s="837"/>
      <c r="S339" s="850">
        <v>200</v>
      </c>
    </row>
    <row r="340" spans="1:19" ht="14.4" customHeight="1" x14ac:dyDescent="0.3">
      <c r="A340" s="831" t="s">
        <v>3470</v>
      </c>
      <c r="B340" s="832" t="s">
        <v>3471</v>
      </c>
      <c r="C340" s="832" t="s">
        <v>593</v>
      </c>
      <c r="D340" s="832" t="s">
        <v>1481</v>
      </c>
      <c r="E340" s="832" t="s">
        <v>3529</v>
      </c>
      <c r="F340" s="832" t="s">
        <v>3677</v>
      </c>
      <c r="G340" s="832" t="s">
        <v>3678</v>
      </c>
      <c r="H340" s="849">
        <v>11</v>
      </c>
      <c r="I340" s="849">
        <v>1243</v>
      </c>
      <c r="J340" s="832">
        <v>11</v>
      </c>
      <c r="K340" s="832">
        <v>113</v>
      </c>
      <c r="L340" s="849">
        <v>1</v>
      </c>
      <c r="M340" s="849">
        <v>113</v>
      </c>
      <c r="N340" s="832">
        <v>1</v>
      </c>
      <c r="O340" s="832">
        <v>113</v>
      </c>
      <c r="P340" s="849"/>
      <c r="Q340" s="849"/>
      <c r="R340" s="837"/>
      <c r="S340" s="850"/>
    </row>
    <row r="341" spans="1:19" ht="14.4" customHeight="1" x14ac:dyDescent="0.3">
      <c r="A341" s="831" t="s">
        <v>3470</v>
      </c>
      <c r="B341" s="832" t="s">
        <v>3471</v>
      </c>
      <c r="C341" s="832" t="s">
        <v>593</v>
      </c>
      <c r="D341" s="832" t="s">
        <v>1481</v>
      </c>
      <c r="E341" s="832" t="s">
        <v>3529</v>
      </c>
      <c r="F341" s="832" t="s">
        <v>3677</v>
      </c>
      <c r="G341" s="832" t="s">
        <v>3679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114</v>
      </c>
      <c r="R341" s="837"/>
      <c r="S341" s="850">
        <v>114</v>
      </c>
    </row>
    <row r="342" spans="1:19" ht="14.4" customHeight="1" x14ac:dyDescent="0.3">
      <c r="A342" s="831" t="s">
        <v>3470</v>
      </c>
      <c r="B342" s="832" t="s">
        <v>3471</v>
      </c>
      <c r="C342" s="832" t="s">
        <v>593</v>
      </c>
      <c r="D342" s="832" t="s">
        <v>1481</v>
      </c>
      <c r="E342" s="832" t="s">
        <v>3529</v>
      </c>
      <c r="F342" s="832" t="s">
        <v>3683</v>
      </c>
      <c r="G342" s="832" t="s">
        <v>3684</v>
      </c>
      <c r="H342" s="849"/>
      <c r="I342" s="849"/>
      <c r="J342" s="832"/>
      <c r="K342" s="832"/>
      <c r="L342" s="849"/>
      <c r="M342" s="849"/>
      <c r="N342" s="832"/>
      <c r="O342" s="832"/>
      <c r="P342" s="849">
        <v>23</v>
      </c>
      <c r="Q342" s="849">
        <v>5129</v>
      </c>
      <c r="R342" s="837"/>
      <c r="S342" s="850">
        <v>223</v>
      </c>
    </row>
    <row r="343" spans="1:19" ht="14.4" customHeight="1" x14ac:dyDescent="0.3">
      <c r="A343" s="831" t="s">
        <v>3470</v>
      </c>
      <c r="B343" s="832" t="s">
        <v>3471</v>
      </c>
      <c r="C343" s="832" t="s">
        <v>593</v>
      </c>
      <c r="D343" s="832" t="s">
        <v>1481</v>
      </c>
      <c r="E343" s="832" t="s">
        <v>3529</v>
      </c>
      <c r="F343" s="832" t="s">
        <v>3683</v>
      </c>
      <c r="G343" s="832" t="s">
        <v>3685</v>
      </c>
      <c r="H343" s="849">
        <v>5</v>
      </c>
      <c r="I343" s="849">
        <v>1110</v>
      </c>
      <c r="J343" s="832"/>
      <c r="K343" s="832">
        <v>222</v>
      </c>
      <c r="L343" s="849"/>
      <c r="M343" s="849"/>
      <c r="N343" s="832"/>
      <c r="O343" s="832"/>
      <c r="P343" s="849">
        <v>646</v>
      </c>
      <c r="Q343" s="849">
        <v>144058</v>
      </c>
      <c r="R343" s="837"/>
      <c r="S343" s="850">
        <v>223</v>
      </c>
    </row>
    <row r="344" spans="1:19" ht="14.4" customHeight="1" x14ac:dyDescent="0.3">
      <c r="A344" s="831" t="s">
        <v>3470</v>
      </c>
      <c r="B344" s="832" t="s">
        <v>3471</v>
      </c>
      <c r="C344" s="832" t="s">
        <v>593</v>
      </c>
      <c r="D344" s="832" t="s">
        <v>1481</v>
      </c>
      <c r="E344" s="832" t="s">
        <v>3529</v>
      </c>
      <c r="F344" s="832" t="s">
        <v>3686</v>
      </c>
      <c r="G344" s="832" t="s">
        <v>3687</v>
      </c>
      <c r="H344" s="849">
        <v>2</v>
      </c>
      <c r="I344" s="849">
        <v>118</v>
      </c>
      <c r="J344" s="832"/>
      <c r="K344" s="832">
        <v>59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3470</v>
      </c>
      <c r="B345" s="832" t="s">
        <v>3471</v>
      </c>
      <c r="C345" s="832" t="s">
        <v>593</v>
      </c>
      <c r="D345" s="832" t="s">
        <v>1481</v>
      </c>
      <c r="E345" s="832" t="s">
        <v>3529</v>
      </c>
      <c r="F345" s="832" t="s">
        <v>3688</v>
      </c>
      <c r="G345" s="832" t="s">
        <v>3689</v>
      </c>
      <c r="H345" s="849">
        <v>2</v>
      </c>
      <c r="I345" s="849">
        <v>112</v>
      </c>
      <c r="J345" s="832"/>
      <c r="K345" s="832">
        <v>56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3470</v>
      </c>
      <c r="B346" s="832" t="s">
        <v>3471</v>
      </c>
      <c r="C346" s="832" t="s">
        <v>593</v>
      </c>
      <c r="D346" s="832" t="s">
        <v>1481</v>
      </c>
      <c r="E346" s="832" t="s">
        <v>3529</v>
      </c>
      <c r="F346" s="832" t="s">
        <v>3688</v>
      </c>
      <c r="G346" s="832" t="s">
        <v>3690</v>
      </c>
      <c r="H346" s="849"/>
      <c r="I346" s="849"/>
      <c r="J346" s="832"/>
      <c r="K346" s="832"/>
      <c r="L346" s="849"/>
      <c r="M346" s="849"/>
      <c r="N346" s="832"/>
      <c r="O346" s="832"/>
      <c r="P346" s="849">
        <v>3</v>
      </c>
      <c r="Q346" s="849">
        <v>171</v>
      </c>
      <c r="R346" s="837"/>
      <c r="S346" s="850">
        <v>57</v>
      </c>
    </row>
    <row r="347" spans="1:19" ht="14.4" customHeight="1" x14ac:dyDescent="0.3">
      <c r="A347" s="831" t="s">
        <v>3470</v>
      </c>
      <c r="B347" s="832" t="s">
        <v>3471</v>
      </c>
      <c r="C347" s="832" t="s">
        <v>593</v>
      </c>
      <c r="D347" s="832" t="s">
        <v>1481</v>
      </c>
      <c r="E347" s="832" t="s">
        <v>3529</v>
      </c>
      <c r="F347" s="832" t="s">
        <v>3691</v>
      </c>
      <c r="G347" s="832" t="s">
        <v>3692</v>
      </c>
      <c r="H347" s="849">
        <v>4</v>
      </c>
      <c r="I347" s="849">
        <v>492</v>
      </c>
      <c r="J347" s="832">
        <v>2</v>
      </c>
      <c r="K347" s="832">
        <v>123</v>
      </c>
      <c r="L347" s="849">
        <v>2</v>
      </c>
      <c r="M347" s="849">
        <v>246</v>
      </c>
      <c r="N347" s="832">
        <v>1</v>
      </c>
      <c r="O347" s="832">
        <v>123</v>
      </c>
      <c r="P347" s="849"/>
      <c r="Q347" s="849"/>
      <c r="R347" s="837"/>
      <c r="S347" s="850"/>
    </row>
    <row r="348" spans="1:19" ht="14.4" customHeight="1" x14ac:dyDescent="0.3">
      <c r="A348" s="831" t="s">
        <v>3470</v>
      </c>
      <c r="B348" s="832" t="s">
        <v>3471</v>
      </c>
      <c r="C348" s="832" t="s">
        <v>593</v>
      </c>
      <c r="D348" s="832" t="s">
        <v>1481</v>
      </c>
      <c r="E348" s="832" t="s">
        <v>3529</v>
      </c>
      <c r="F348" s="832" t="s">
        <v>3691</v>
      </c>
      <c r="G348" s="832" t="s">
        <v>3693</v>
      </c>
      <c r="H348" s="849"/>
      <c r="I348" s="849"/>
      <c r="J348" s="832"/>
      <c r="K348" s="832"/>
      <c r="L348" s="849">
        <v>3</v>
      </c>
      <c r="M348" s="849">
        <v>369</v>
      </c>
      <c r="N348" s="832">
        <v>1</v>
      </c>
      <c r="O348" s="832">
        <v>123</v>
      </c>
      <c r="P348" s="849">
        <v>3</v>
      </c>
      <c r="Q348" s="849">
        <v>372</v>
      </c>
      <c r="R348" s="837">
        <v>1.0081300813008129</v>
      </c>
      <c r="S348" s="850">
        <v>124</v>
      </c>
    </row>
    <row r="349" spans="1:19" ht="14.4" customHeight="1" x14ac:dyDescent="0.3">
      <c r="A349" s="831" t="s">
        <v>3470</v>
      </c>
      <c r="B349" s="832" t="s">
        <v>3471</v>
      </c>
      <c r="C349" s="832" t="s">
        <v>593</v>
      </c>
      <c r="D349" s="832" t="s">
        <v>1481</v>
      </c>
      <c r="E349" s="832" t="s">
        <v>3529</v>
      </c>
      <c r="F349" s="832" t="s">
        <v>3694</v>
      </c>
      <c r="G349" s="832" t="s">
        <v>3695</v>
      </c>
      <c r="H349" s="849"/>
      <c r="I349" s="849"/>
      <c r="J349" s="832"/>
      <c r="K349" s="832"/>
      <c r="L349" s="849"/>
      <c r="M349" s="849"/>
      <c r="N349" s="832"/>
      <c r="O349" s="832"/>
      <c r="P349" s="849">
        <v>205</v>
      </c>
      <c r="Q349" s="849">
        <v>24805</v>
      </c>
      <c r="R349" s="837"/>
      <c r="S349" s="850">
        <v>121</v>
      </c>
    </row>
    <row r="350" spans="1:19" ht="14.4" customHeight="1" x14ac:dyDescent="0.3">
      <c r="A350" s="831" t="s">
        <v>3470</v>
      </c>
      <c r="B350" s="832" t="s">
        <v>3471</v>
      </c>
      <c r="C350" s="832" t="s">
        <v>593</v>
      </c>
      <c r="D350" s="832" t="s">
        <v>1481</v>
      </c>
      <c r="E350" s="832" t="s">
        <v>3529</v>
      </c>
      <c r="F350" s="832" t="s">
        <v>3696</v>
      </c>
      <c r="G350" s="832" t="s">
        <v>3697</v>
      </c>
      <c r="H350" s="849">
        <v>55</v>
      </c>
      <c r="I350" s="849">
        <v>3245</v>
      </c>
      <c r="J350" s="832">
        <v>1.5714285714285714</v>
      </c>
      <c r="K350" s="832">
        <v>59</v>
      </c>
      <c r="L350" s="849">
        <v>35</v>
      </c>
      <c r="M350" s="849">
        <v>2065</v>
      </c>
      <c r="N350" s="832">
        <v>1</v>
      </c>
      <c r="O350" s="832">
        <v>59</v>
      </c>
      <c r="P350" s="849">
        <v>18</v>
      </c>
      <c r="Q350" s="849">
        <v>1062</v>
      </c>
      <c r="R350" s="837">
        <v>0.51428571428571423</v>
      </c>
      <c r="S350" s="850">
        <v>59</v>
      </c>
    </row>
    <row r="351" spans="1:19" ht="14.4" customHeight="1" x14ac:dyDescent="0.3">
      <c r="A351" s="831" t="s">
        <v>3470</v>
      </c>
      <c r="B351" s="832" t="s">
        <v>3471</v>
      </c>
      <c r="C351" s="832" t="s">
        <v>593</v>
      </c>
      <c r="D351" s="832" t="s">
        <v>1481</v>
      </c>
      <c r="E351" s="832" t="s">
        <v>3529</v>
      </c>
      <c r="F351" s="832" t="s">
        <v>3701</v>
      </c>
      <c r="G351" s="832" t="s">
        <v>3703</v>
      </c>
      <c r="H351" s="849"/>
      <c r="I351" s="849"/>
      <c r="J351" s="832"/>
      <c r="K351" s="832"/>
      <c r="L351" s="849">
        <v>1</v>
      </c>
      <c r="M351" s="849">
        <v>183</v>
      </c>
      <c r="N351" s="832">
        <v>1</v>
      </c>
      <c r="O351" s="832">
        <v>183</v>
      </c>
      <c r="P351" s="849"/>
      <c r="Q351" s="849"/>
      <c r="R351" s="837"/>
      <c r="S351" s="850"/>
    </row>
    <row r="352" spans="1:19" ht="14.4" customHeight="1" x14ac:dyDescent="0.3">
      <c r="A352" s="831" t="s">
        <v>3470</v>
      </c>
      <c r="B352" s="832" t="s">
        <v>3471</v>
      </c>
      <c r="C352" s="832" t="s">
        <v>593</v>
      </c>
      <c r="D352" s="832" t="s">
        <v>1481</v>
      </c>
      <c r="E352" s="832" t="s">
        <v>3529</v>
      </c>
      <c r="F352" s="832" t="s">
        <v>3704</v>
      </c>
      <c r="G352" s="832" t="s">
        <v>3705</v>
      </c>
      <c r="H352" s="849">
        <v>5</v>
      </c>
      <c r="I352" s="849">
        <v>775</v>
      </c>
      <c r="J352" s="832">
        <v>1</v>
      </c>
      <c r="K352" s="832">
        <v>155</v>
      </c>
      <c r="L352" s="849">
        <v>5</v>
      </c>
      <c r="M352" s="849">
        <v>775</v>
      </c>
      <c r="N352" s="832">
        <v>1</v>
      </c>
      <c r="O352" s="832">
        <v>155</v>
      </c>
      <c r="P352" s="849">
        <v>2</v>
      </c>
      <c r="Q352" s="849">
        <v>312</v>
      </c>
      <c r="R352" s="837">
        <v>0.40258064516129033</v>
      </c>
      <c r="S352" s="850">
        <v>156</v>
      </c>
    </row>
    <row r="353" spans="1:19" ht="14.4" customHeight="1" x14ac:dyDescent="0.3">
      <c r="A353" s="831" t="s">
        <v>3470</v>
      </c>
      <c r="B353" s="832" t="s">
        <v>3471</v>
      </c>
      <c r="C353" s="832" t="s">
        <v>593</v>
      </c>
      <c r="D353" s="832" t="s">
        <v>1481</v>
      </c>
      <c r="E353" s="832" t="s">
        <v>3529</v>
      </c>
      <c r="F353" s="832" t="s">
        <v>3706</v>
      </c>
      <c r="G353" s="832" t="s">
        <v>3707</v>
      </c>
      <c r="H353" s="849">
        <v>146</v>
      </c>
      <c r="I353" s="849">
        <v>20878</v>
      </c>
      <c r="J353" s="832">
        <v>1.1587301587301588</v>
      </c>
      <c r="K353" s="832">
        <v>143</v>
      </c>
      <c r="L353" s="849">
        <v>126</v>
      </c>
      <c r="M353" s="849">
        <v>18018</v>
      </c>
      <c r="N353" s="832">
        <v>1</v>
      </c>
      <c r="O353" s="832">
        <v>143</v>
      </c>
      <c r="P353" s="849">
        <v>45</v>
      </c>
      <c r="Q353" s="849">
        <v>6480</v>
      </c>
      <c r="R353" s="837">
        <v>0.35964035964035962</v>
      </c>
      <c r="S353" s="850">
        <v>144</v>
      </c>
    </row>
    <row r="354" spans="1:19" ht="14.4" customHeight="1" x14ac:dyDescent="0.3">
      <c r="A354" s="831" t="s">
        <v>3470</v>
      </c>
      <c r="B354" s="832" t="s">
        <v>3471</v>
      </c>
      <c r="C354" s="832" t="s">
        <v>593</v>
      </c>
      <c r="D354" s="832" t="s">
        <v>1481</v>
      </c>
      <c r="E354" s="832" t="s">
        <v>3529</v>
      </c>
      <c r="F354" s="832" t="s">
        <v>3708</v>
      </c>
      <c r="G354" s="832" t="s">
        <v>3709</v>
      </c>
      <c r="H354" s="849">
        <v>1</v>
      </c>
      <c r="I354" s="849">
        <v>156</v>
      </c>
      <c r="J354" s="832"/>
      <c r="K354" s="832">
        <v>156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3470</v>
      </c>
      <c r="B355" s="832" t="s">
        <v>3471</v>
      </c>
      <c r="C355" s="832" t="s">
        <v>593</v>
      </c>
      <c r="D355" s="832" t="s">
        <v>1481</v>
      </c>
      <c r="E355" s="832" t="s">
        <v>3529</v>
      </c>
      <c r="F355" s="832" t="s">
        <v>3708</v>
      </c>
      <c r="G355" s="832" t="s">
        <v>3710</v>
      </c>
      <c r="H355" s="849">
        <v>1</v>
      </c>
      <c r="I355" s="849">
        <v>156</v>
      </c>
      <c r="J355" s="832"/>
      <c r="K355" s="832">
        <v>156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3470</v>
      </c>
      <c r="B356" s="832" t="s">
        <v>3471</v>
      </c>
      <c r="C356" s="832" t="s">
        <v>593</v>
      </c>
      <c r="D356" s="832" t="s">
        <v>1481</v>
      </c>
      <c r="E356" s="832" t="s">
        <v>3529</v>
      </c>
      <c r="F356" s="832" t="s">
        <v>3725</v>
      </c>
      <c r="G356" s="832" t="s">
        <v>3726</v>
      </c>
      <c r="H356" s="849">
        <v>3</v>
      </c>
      <c r="I356" s="849">
        <v>456</v>
      </c>
      <c r="J356" s="832">
        <v>1</v>
      </c>
      <c r="K356" s="832">
        <v>152</v>
      </c>
      <c r="L356" s="849">
        <v>3</v>
      </c>
      <c r="M356" s="849">
        <v>456</v>
      </c>
      <c r="N356" s="832">
        <v>1</v>
      </c>
      <c r="O356" s="832">
        <v>152</v>
      </c>
      <c r="P356" s="849"/>
      <c r="Q356" s="849"/>
      <c r="R356" s="837"/>
      <c r="S356" s="850"/>
    </row>
    <row r="357" spans="1:19" ht="14.4" customHeight="1" x14ac:dyDescent="0.3">
      <c r="A357" s="831" t="s">
        <v>3470</v>
      </c>
      <c r="B357" s="832" t="s">
        <v>3471</v>
      </c>
      <c r="C357" s="832" t="s">
        <v>593</v>
      </c>
      <c r="D357" s="832" t="s">
        <v>1481</v>
      </c>
      <c r="E357" s="832" t="s">
        <v>3529</v>
      </c>
      <c r="F357" s="832" t="s">
        <v>3725</v>
      </c>
      <c r="G357" s="832" t="s">
        <v>3727</v>
      </c>
      <c r="H357" s="849">
        <v>6</v>
      </c>
      <c r="I357" s="849">
        <v>912</v>
      </c>
      <c r="J357" s="832">
        <v>1.5</v>
      </c>
      <c r="K357" s="832">
        <v>152</v>
      </c>
      <c r="L357" s="849">
        <v>4</v>
      </c>
      <c r="M357" s="849">
        <v>608</v>
      </c>
      <c r="N357" s="832">
        <v>1</v>
      </c>
      <c r="O357" s="832">
        <v>152</v>
      </c>
      <c r="P357" s="849"/>
      <c r="Q357" s="849"/>
      <c r="R357" s="837"/>
      <c r="S357" s="850"/>
    </row>
    <row r="358" spans="1:19" ht="14.4" customHeight="1" x14ac:dyDescent="0.3">
      <c r="A358" s="831" t="s">
        <v>3470</v>
      </c>
      <c r="B358" s="832" t="s">
        <v>3471</v>
      </c>
      <c r="C358" s="832" t="s">
        <v>593</v>
      </c>
      <c r="D358" s="832" t="s">
        <v>1481</v>
      </c>
      <c r="E358" s="832" t="s">
        <v>3529</v>
      </c>
      <c r="F358" s="832" t="s">
        <v>3733</v>
      </c>
      <c r="G358" s="832" t="s">
        <v>3734</v>
      </c>
      <c r="H358" s="849"/>
      <c r="I358" s="849"/>
      <c r="J358" s="832"/>
      <c r="K358" s="832"/>
      <c r="L358" s="849">
        <v>1</v>
      </c>
      <c r="M358" s="849">
        <v>386</v>
      </c>
      <c r="N358" s="832">
        <v>1</v>
      </c>
      <c r="O358" s="832">
        <v>386</v>
      </c>
      <c r="P358" s="849"/>
      <c r="Q358" s="849"/>
      <c r="R358" s="837"/>
      <c r="S358" s="850"/>
    </row>
    <row r="359" spans="1:19" ht="14.4" customHeight="1" x14ac:dyDescent="0.3">
      <c r="A359" s="831" t="s">
        <v>3470</v>
      </c>
      <c r="B359" s="832" t="s">
        <v>3471</v>
      </c>
      <c r="C359" s="832" t="s">
        <v>593</v>
      </c>
      <c r="D359" s="832" t="s">
        <v>1481</v>
      </c>
      <c r="E359" s="832" t="s">
        <v>3529</v>
      </c>
      <c r="F359" s="832" t="s">
        <v>3742</v>
      </c>
      <c r="G359" s="832" t="s">
        <v>3743</v>
      </c>
      <c r="H359" s="849"/>
      <c r="I359" s="849"/>
      <c r="J359" s="832"/>
      <c r="K359" s="832"/>
      <c r="L359" s="849"/>
      <c r="M359" s="849"/>
      <c r="N359" s="832"/>
      <c r="O359" s="832"/>
      <c r="P359" s="849">
        <v>162</v>
      </c>
      <c r="Q359" s="849">
        <v>21870</v>
      </c>
      <c r="R359" s="837"/>
      <c r="S359" s="850">
        <v>135</v>
      </c>
    </row>
    <row r="360" spans="1:19" ht="14.4" customHeight="1" x14ac:dyDescent="0.3">
      <c r="A360" s="831" t="s">
        <v>3470</v>
      </c>
      <c r="B360" s="832" t="s">
        <v>3471</v>
      </c>
      <c r="C360" s="832" t="s">
        <v>593</v>
      </c>
      <c r="D360" s="832" t="s">
        <v>1481</v>
      </c>
      <c r="E360" s="832" t="s">
        <v>3529</v>
      </c>
      <c r="F360" s="832" t="s">
        <v>3742</v>
      </c>
      <c r="G360" s="832" t="s">
        <v>3744</v>
      </c>
      <c r="H360" s="849"/>
      <c r="I360" s="849"/>
      <c r="J360" s="832"/>
      <c r="K360" s="832"/>
      <c r="L360" s="849"/>
      <c r="M360" s="849"/>
      <c r="N360" s="832"/>
      <c r="O360" s="832"/>
      <c r="P360" s="849">
        <v>18</v>
      </c>
      <c r="Q360" s="849">
        <v>2430</v>
      </c>
      <c r="R360" s="837"/>
      <c r="S360" s="850">
        <v>135</v>
      </c>
    </row>
    <row r="361" spans="1:19" ht="14.4" customHeight="1" x14ac:dyDescent="0.3">
      <c r="A361" s="831" t="s">
        <v>3470</v>
      </c>
      <c r="B361" s="832" t="s">
        <v>3471</v>
      </c>
      <c r="C361" s="832" t="s">
        <v>593</v>
      </c>
      <c r="D361" s="832" t="s">
        <v>1481</v>
      </c>
      <c r="E361" s="832" t="s">
        <v>3529</v>
      </c>
      <c r="F361" s="832" t="s">
        <v>3757</v>
      </c>
      <c r="G361" s="832" t="s">
        <v>3758</v>
      </c>
      <c r="H361" s="849"/>
      <c r="I361" s="849"/>
      <c r="J361" s="832"/>
      <c r="K361" s="832"/>
      <c r="L361" s="849"/>
      <c r="M361" s="849"/>
      <c r="N361" s="832"/>
      <c r="O361" s="832"/>
      <c r="P361" s="849">
        <v>7</v>
      </c>
      <c r="Q361" s="849">
        <v>1869</v>
      </c>
      <c r="R361" s="837"/>
      <c r="S361" s="850">
        <v>267</v>
      </c>
    </row>
    <row r="362" spans="1:19" ht="14.4" customHeight="1" x14ac:dyDescent="0.3">
      <c r="A362" s="831" t="s">
        <v>3470</v>
      </c>
      <c r="B362" s="832" t="s">
        <v>3471</v>
      </c>
      <c r="C362" s="832" t="s">
        <v>593</v>
      </c>
      <c r="D362" s="832" t="s">
        <v>1481</v>
      </c>
      <c r="E362" s="832" t="s">
        <v>3529</v>
      </c>
      <c r="F362" s="832" t="s">
        <v>3757</v>
      </c>
      <c r="G362" s="832" t="s">
        <v>3759</v>
      </c>
      <c r="H362" s="849"/>
      <c r="I362" s="849"/>
      <c r="J362" s="832"/>
      <c r="K362" s="832"/>
      <c r="L362" s="849"/>
      <c r="M362" s="849"/>
      <c r="N362" s="832"/>
      <c r="O362" s="832"/>
      <c r="P362" s="849">
        <v>15</v>
      </c>
      <c r="Q362" s="849">
        <v>4005</v>
      </c>
      <c r="R362" s="837"/>
      <c r="S362" s="850">
        <v>267</v>
      </c>
    </row>
    <row r="363" spans="1:19" ht="14.4" customHeight="1" x14ac:dyDescent="0.3">
      <c r="A363" s="831" t="s">
        <v>3470</v>
      </c>
      <c r="B363" s="832" t="s">
        <v>3471</v>
      </c>
      <c r="C363" s="832" t="s">
        <v>593</v>
      </c>
      <c r="D363" s="832" t="s">
        <v>1481</v>
      </c>
      <c r="E363" s="832" t="s">
        <v>3529</v>
      </c>
      <c r="F363" s="832" t="s">
        <v>3760</v>
      </c>
      <c r="G363" s="832" t="s">
        <v>3761</v>
      </c>
      <c r="H363" s="849"/>
      <c r="I363" s="849"/>
      <c r="J363" s="832"/>
      <c r="K363" s="832"/>
      <c r="L363" s="849"/>
      <c r="M363" s="849"/>
      <c r="N363" s="832"/>
      <c r="O363" s="832"/>
      <c r="P363" s="849">
        <v>4</v>
      </c>
      <c r="Q363" s="849">
        <v>2464</v>
      </c>
      <c r="R363" s="837"/>
      <c r="S363" s="850">
        <v>616</v>
      </c>
    </row>
    <row r="364" spans="1:19" ht="14.4" customHeight="1" x14ac:dyDescent="0.3">
      <c r="A364" s="831" t="s">
        <v>3470</v>
      </c>
      <c r="B364" s="832" t="s">
        <v>3471</v>
      </c>
      <c r="C364" s="832" t="s">
        <v>593</v>
      </c>
      <c r="D364" s="832" t="s">
        <v>1481</v>
      </c>
      <c r="E364" s="832" t="s">
        <v>3529</v>
      </c>
      <c r="F364" s="832" t="s">
        <v>3762</v>
      </c>
      <c r="G364" s="832" t="s">
        <v>3763</v>
      </c>
      <c r="H364" s="849"/>
      <c r="I364" s="849"/>
      <c r="J364" s="832"/>
      <c r="K364" s="832"/>
      <c r="L364" s="849"/>
      <c r="M364" s="849"/>
      <c r="N364" s="832"/>
      <c r="O364" s="832"/>
      <c r="P364" s="849">
        <v>5</v>
      </c>
      <c r="Q364" s="849">
        <v>2400</v>
      </c>
      <c r="R364" s="837"/>
      <c r="S364" s="850">
        <v>480</v>
      </c>
    </row>
    <row r="365" spans="1:19" ht="14.4" customHeight="1" x14ac:dyDescent="0.3">
      <c r="A365" s="831" t="s">
        <v>3470</v>
      </c>
      <c r="B365" s="832" t="s">
        <v>3471</v>
      </c>
      <c r="C365" s="832" t="s">
        <v>593</v>
      </c>
      <c r="D365" s="832" t="s">
        <v>1482</v>
      </c>
      <c r="E365" s="832" t="s">
        <v>3524</v>
      </c>
      <c r="F365" s="832" t="s">
        <v>3525</v>
      </c>
      <c r="G365" s="832" t="s">
        <v>3526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520</v>
      </c>
      <c r="R365" s="837"/>
      <c r="S365" s="850">
        <v>520</v>
      </c>
    </row>
    <row r="366" spans="1:19" ht="14.4" customHeight="1" x14ac:dyDescent="0.3">
      <c r="A366" s="831" t="s">
        <v>3470</v>
      </c>
      <c r="B366" s="832" t="s">
        <v>3471</v>
      </c>
      <c r="C366" s="832" t="s">
        <v>593</v>
      </c>
      <c r="D366" s="832" t="s">
        <v>1482</v>
      </c>
      <c r="E366" s="832" t="s">
        <v>3529</v>
      </c>
      <c r="F366" s="832" t="s">
        <v>3544</v>
      </c>
      <c r="G366" s="832" t="s">
        <v>3546</v>
      </c>
      <c r="H366" s="849"/>
      <c r="I366" s="849"/>
      <c r="J366" s="832"/>
      <c r="K366" s="832"/>
      <c r="L366" s="849">
        <v>1</v>
      </c>
      <c r="M366" s="849">
        <v>37</v>
      </c>
      <c r="N366" s="832">
        <v>1</v>
      </c>
      <c r="O366" s="832">
        <v>37</v>
      </c>
      <c r="P366" s="849"/>
      <c r="Q366" s="849"/>
      <c r="R366" s="837"/>
      <c r="S366" s="850"/>
    </row>
    <row r="367" spans="1:19" ht="14.4" customHeight="1" x14ac:dyDescent="0.3">
      <c r="A367" s="831" t="s">
        <v>3470</v>
      </c>
      <c r="B367" s="832" t="s">
        <v>3471</v>
      </c>
      <c r="C367" s="832" t="s">
        <v>593</v>
      </c>
      <c r="D367" s="832" t="s">
        <v>1482</v>
      </c>
      <c r="E367" s="832" t="s">
        <v>3529</v>
      </c>
      <c r="F367" s="832" t="s">
        <v>3547</v>
      </c>
      <c r="G367" s="832" t="s">
        <v>3548</v>
      </c>
      <c r="H367" s="849">
        <v>1</v>
      </c>
      <c r="I367" s="849">
        <v>5</v>
      </c>
      <c r="J367" s="832"/>
      <c r="K367" s="832">
        <v>5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3470</v>
      </c>
      <c r="B368" s="832" t="s">
        <v>3471</v>
      </c>
      <c r="C368" s="832" t="s">
        <v>593</v>
      </c>
      <c r="D368" s="832" t="s">
        <v>1482</v>
      </c>
      <c r="E368" s="832" t="s">
        <v>3529</v>
      </c>
      <c r="F368" s="832" t="s">
        <v>3549</v>
      </c>
      <c r="G368" s="832" t="s">
        <v>3550</v>
      </c>
      <c r="H368" s="849">
        <v>1</v>
      </c>
      <c r="I368" s="849">
        <v>5</v>
      </c>
      <c r="J368" s="832"/>
      <c r="K368" s="832">
        <v>5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3470</v>
      </c>
      <c r="B369" s="832" t="s">
        <v>3471</v>
      </c>
      <c r="C369" s="832" t="s">
        <v>593</v>
      </c>
      <c r="D369" s="832" t="s">
        <v>1482</v>
      </c>
      <c r="E369" s="832" t="s">
        <v>3529</v>
      </c>
      <c r="F369" s="832" t="s">
        <v>3556</v>
      </c>
      <c r="G369" s="832" t="s">
        <v>3558</v>
      </c>
      <c r="H369" s="849"/>
      <c r="I369" s="849"/>
      <c r="J369" s="832"/>
      <c r="K369" s="832"/>
      <c r="L369" s="849">
        <v>3</v>
      </c>
      <c r="M369" s="849">
        <v>2037</v>
      </c>
      <c r="N369" s="832">
        <v>1</v>
      </c>
      <c r="O369" s="832">
        <v>679</v>
      </c>
      <c r="P369" s="849"/>
      <c r="Q369" s="849"/>
      <c r="R369" s="837"/>
      <c r="S369" s="850"/>
    </row>
    <row r="370" spans="1:19" ht="14.4" customHeight="1" x14ac:dyDescent="0.3">
      <c r="A370" s="831" t="s">
        <v>3470</v>
      </c>
      <c r="B370" s="832" t="s">
        <v>3471</v>
      </c>
      <c r="C370" s="832" t="s">
        <v>593</v>
      </c>
      <c r="D370" s="832" t="s">
        <v>1482</v>
      </c>
      <c r="E370" s="832" t="s">
        <v>3529</v>
      </c>
      <c r="F370" s="832" t="s">
        <v>3562</v>
      </c>
      <c r="G370" s="832" t="s">
        <v>3563</v>
      </c>
      <c r="H370" s="849">
        <v>2</v>
      </c>
      <c r="I370" s="849">
        <v>502</v>
      </c>
      <c r="J370" s="832">
        <v>0.2857142857142857</v>
      </c>
      <c r="K370" s="832">
        <v>251</v>
      </c>
      <c r="L370" s="849">
        <v>7</v>
      </c>
      <c r="M370" s="849">
        <v>1757</v>
      </c>
      <c r="N370" s="832">
        <v>1</v>
      </c>
      <c r="O370" s="832">
        <v>251</v>
      </c>
      <c r="P370" s="849">
        <v>21</v>
      </c>
      <c r="Q370" s="849">
        <v>5292</v>
      </c>
      <c r="R370" s="837">
        <v>3.0119521912350598</v>
      </c>
      <c r="S370" s="850">
        <v>252</v>
      </c>
    </row>
    <row r="371" spans="1:19" ht="14.4" customHeight="1" x14ac:dyDescent="0.3">
      <c r="A371" s="831" t="s">
        <v>3470</v>
      </c>
      <c r="B371" s="832" t="s">
        <v>3471</v>
      </c>
      <c r="C371" s="832" t="s">
        <v>593</v>
      </c>
      <c r="D371" s="832" t="s">
        <v>1482</v>
      </c>
      <c r="E371" s="832" t="s">
        <v>3529</v>
      </c>
      <c r="F371" s="832" t="s">
        <v>3562</v>
      </c>
      <c r="G371" s="832" t="s">
        <v>3564</v>
      </c>
      <c r="H371" s="849">
        <v>72</v>
      </c>
      <c r="I371" s="849">
        <v>18072</v>
      </c>
      <c r="J371" s="832">
        <v>0.69230769230769229</v>
      </c>
      <c r="K371" s="832">
        <v>251</v>
      </c>
      <c r="L371" s="849">
        <v>104</v>
      </c>
      <c r="M371" s="849">
        <v>26104</v>
      </c>
      <c r="N371" s="832">
        <v>1</v>
      </c>
      <c r="O371" s="832">
        <v>251</v>
      </c>
      <c r="P371" s="849">
        <v>115</v>
      </c>
      <c r="Q371" s="849">
        <v>28980</v>
      </c>
      <c r="R371" s="837">
        <v>1.110174685871897</v>
      </c>
      <c r="S371" s="850">
        <v>252</v>
      </c>
    </row>
    <row r="372" spans="1:19" ht="14.4" customHeight="1" x14ac:dyDescent="0.3">
      <c r="A372" s="831" t="s">
        <v>3470</v>
      </c>
      <c r="B372" s="832" t="s">
        <v>3471</v>
      </c>
      <c r="C372" s="832" t="s">
        <v>593</v>
      </c>
      <c r="D372" s="832" t="s">
        <v>1482</v>
      </c>
      <c r="E372" s="832" t="s">
        <v>3529</v>
      </c>
      <c r="F372" s="832" t="s">
        <v>3565</v>
      </c>
      <c r="G372" s="832" t="s">
        <v>3567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127</v>
      </c>
      <c r="R372" s="837"/>
      <c r="S372" s="850">
        <v>127</v>
      </c>
    </row>
    <row r="373" spans="1:19" ht="14.4" customHeight="1" x14ac:dyDescent="0.3">
      <c r="A373" s="831" t="s">
        <v>3470</v>
      </c>
      <c r="B373" s="832" t="s">
        <v>3471</v>
      </c>
      <c r="C373" s="832" t="s">
        <v>593</v>
      </c>
      <c r="D373" s="832" t="s">
        <v>1482</v>
      </c>
      <c r="E373" s="832" t="s">
        <v>3529</v>
      </c>
      <c r="F373" s="832" t="s">
        <v>3579</v>
      </c>
      <c r="G373" s="832" t="s">
        <v>3580</v>
      </c>
      <c r="H373" s="849">
        <v>2</v>
      </c>
      <c r="I373" s="849">
        <v>118</v>
      </c>
      <c r="J373" s="832"/>
      <c r="K373" s="832">
        <v>59</v>
      </c>
      <c r="L373" s="849"/>
      <c r="M373" s="849"/>
      <c r="N373" s="832"/>
      <c r="O373" s="832"/>
      <c r="P373" s="849">
        <v>1</v>
      </c>
      <c r="Q373" s="849">
        <v>60</v>
      </c>
      <c r="R373" s="837"/>
      <c r="S373" s="850">
        <v>60</v>
      </c>
    </row>
    <row r="374" spans="1:19" ht="14.4" customHeight="1" x14ac:dyDescent="0.3">
      <c r="A374" s="831" t="s">
        <v>3470</v>
      </c>
      <c r="B374" s="832" t="s">
        <v>3471</v>
      </c>
      <c r="C374" s="832" t="s">
        <v>593</v>
      </c>
      <c r="D374" s="832" t="s">
        <v>1482</v>
      </c>
      <c r="E374" s="832" t="s">
        <v>3529</v>
      </c>
      <c r="F374" s="832" t="s">
        <v>3649</v>
      </c>
      <c r="G374" s="832" t="s">
        <v>3650</v>
      </c>
      <c r="H374" s="849"/>
      <c r="I374" s="849"/>
      <c r="J374" s="832"/>
      <c r="K374" s="832"/>
      <c r="L374" s="849">
        <v>5</v>
      </c>
      <c r="M374" s="849">
        <v>166.64999999999998</v>
      </c>
      <c r="N374" s="832">
        <v>1</v>
      </c>
      <c r="O374" s="832">
        <v>33.33</v>
      </c>
      <c r="P374" s="849">
        <v>16</v>
      </c>
      <c r="Q374" s="849">
        <v>533.28999999999985</v>
      </c>
      <c r="R374" s="837">
        <v>3.2000600060005997</v>
      </c>
      <c r="S374" s="850">
        <v>33.330624999999991</v>
      </c>
    </row>
    <row r="375" spans="1:19" ht="14.4" customHeight="1" x14ac:dyDescent="0.3">
      <c r="A375" s="831" t="s">
        <v>3470</v>
      </c>
      <c r="B375" s="832" t="s">
        <v>3471</v>
      </c>
      <c r="C375" s="832" t="s">
        <v>593</v>
      </c>
      <c r="D375" s="832" t="s">
        <v>1482</v>
      </c>
      <c r="E375" s="832" t="s">
        <v>3529</v>
      </c>
      <c r="F375" s="832" t="s">
        <v>3649</v>
      </c>
      <c r="G375" s="832" t="s">
        <v>3651</v>
      </c>
      <c r="H375" s="849">
        <v>65</v>
      </c>
      <c r="I375" s="849">
        <v>2166.64</v>
      </c>
      <c r="J375" s="832">
        <v>0.72222296297283961</v>
      </c>
      <c r="K375" s="832">
        <v>33.332923076923073</v>
      </c>
      <c r="L375" s="849">
        <v>90</v>
      </c>
      <c r="M375" s="849">
        <v>2999.96</v>
      </c>
      <c r="N375" s="832">
        <v>1</v>
      </c>
      <c r="O375" s="832">
        <v>33.332888888888888</v>
      </c>
      <c r="P375" s="849">
        <v>95</v>
      </c>
      <c r="Q375" s="849">
        <v>3166.6199999999994</v>
      </c>
      <c r="R375" s="837">
        <v>1.0555540740543206</v>
      </c>
      <c r="S375" s="850">
        <v>33.332842105263154</v>
      </c>
    </row>
    <row r="376" spans="1:19" ht="14.4" customHeight="1" x14ac:dyDescent="0.3">
      <c r="A376" s="831" t="s">
        <v>3470</v>
      </c>
      <c r="B376" s="832" t="s">
        <v>3471</v>
      </c>
      <c r="C376" s="832" t="s">
        <v>593</v>
      </c>
      <c r="D376" s="832" t="s">
        <v>1482</v>
      </c>
      <c r="E376" s="832" t="s">
        <v>3529</v>
      </c>
      <c r="F376" s="832" t="s">
        <v>3714</v>
      </c>
      <c r="G376" s="832" t="s">
        <v>3715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313</v>
      </c>
      <c r="R376" s="837"/>
      <c r="S376" s="850">
        <v>313</v>
      </c>
    </row>
    <row r="377" spans="1:19" ht="14.4" customHeight="1" x14ac:dyDescent="0.3">
      <c r="A377" s="831" t="s">
        <v>3470</v>
      </c>
      <c r="B377" s="832" t="s">
        <v>3471</v>
      </c>
      <c r="C377" s="832" t="s">
        <v>593</v>
      </c>
      <c r="D377" s="832" t="s">
        <v>1484</v>
      </c>
      <c r="E377" s="832" t="s">
        <v>3529</v>
      </c>
      <c r="F377" s="832" t="s">
        <v>3535</v>
      </c>
      <c r="G377" s="832" t="s">
        <v>3536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300</v>
      </c>
      <c r="R377" s="837"/>
      <c r="S377" s="850">
        <v>300</v>
      </c>
    </row>
    <row r="378" spans="1:19" ht="14.4" customHeight="1" x14ac:dyDescent="0.3">
      <c r="A378" s="831" t="s">
        <v>3470</v>
      </c>
      <c r="B378" s="832" t="s">
        <v>3471</v>
      </c>
      <c r="C378" s="832" t="s">
        <v>593</v>
      </c>
      <c r="D378" s="832" t="s">
        <v>1484</v>
      </c>
      <c r="E378" s="832" t="s">
        <v>3529</v>
      </c>
      <c r="F378" s="832" t="s">
        <v>3544</v>
      </c>
      <c r="G378" s="832" t="s">
        <v>3545</v>
      </c>
      <c r="H378" s="849">
        <v>14</v>
      </c>
      <c r="I378" s="849">
        <v>518</v>
      </c>
      <c r="J378" s="832">
        <v>1.5555555555555556</v>
      </c>
      <c r="K378" s="832">
        <v>37</v>
      </c>
      <c r="L378" s="849">
        <v>9</v>
      </c>
      <c r="M378" s="849">
        <v>333</v>
      </c>
      <c r="N378" s="832">
        <v>1</v>
      </c>
      <c r="O378" s="832">
        <v>37</v>
      </c>
      <c r="P378" s="849">
        <v>8</v>
      </c>
      <c r="Q378" s="849">
        <v>296</v>
      </c>
      <c r="R378" s="837">
        <v>0.88888888888888884</v>
      </c>
      <c r="S378" s="850">
        <v>37</v>
      </c>
    </row>
    <row r="379" spans="1:19" ht="14.4" customHeight="1" x14ac:dyDescent="0.3">
      <c r="A379" s="831" t="s">
        <v>3470</v>
      </c>
      <c r="B379" s="832" t="s">
        <v>3471</v>
      </c>
      <c r="C379" s="832" t="s">
        <v>593</v>
      </c>
      <c r="D379" s="832" t="s">
        <v>1484</v>
      </c>
      <c r="E379" s="832" t="s">
        <v>3529</v>
      </c>
      <c r="F379" s="832" t="s">
        <v>3544</v>
      </c>
      <c r="G379" s="832" t="s">
        <v>3546</v>
      </c>
      <c r="H379" s="849">
        <v>1</v>
      </c>
      <c r="I379" s="849">
        <v>37</v>
      </c>
      <c r="J379" s="832"/>
      <c r="K379" s="832">
        <v>37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3470</v>
      </c>
      <c r="B380" s="832" t="s">
        <v>3471</v>
      </c>
      <c r="C380" s="832" t="s">
        <v>593</v>
      </c>
      <c r="D380" s="832" t="s">
        <v>1484</v>
      </c>
      <c r="E380" s="832" t="s">
        <v>3529</v>
      </c>
      <c r="F380" s="832" t="s">
        <v>3549</v>
      </c>
      <c r="G380" s="832" t="s">
        <v>3550</v>
      </c>
      <c r="H380" s="849">
        <v>1</v>
      </c>
      <c r="I380" s="849">
        <v>5</v>
      </c>
      <c r="J380" s="832"/>
      <c r="K380" s="832">
        <v>5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3470</v>
      </c>
      <c r="B381" s="832" t="s">
        <v>3471</v>
      </c>
      <c r="C381" s="832" t="s">
        <v>593</v>
      </c>
      <c r="D381" s="832" t="s">
        <v>1484</v>
      </c>
      <c r="E381" s="832" t="s">
        <v>3529</v>
      </c>
      <c r="F381" s="832" t="s">
        <v>3556</v>
      </c>
      <c r="G381" s="832" t="s">
        <v>3558</v>
      </c>
      <c r="H381" s="849"/>
      <c r="I381" s="849"/>
      <c r="J381" s="832"/>
      <c r="K381" s="832"/>
      <c r="L381" s="849">
        <v>1</v>
      </c>
      <c r="M381" s="849">
        <v>679</v>
      </c>
      <c r="N381" s="832">
        <v>1</v>
      </c>
      <c r="O381" s="832">
        <v>679</v>
      </c>
      <c r="P381" s="849">
        <v>2</v>
      </c>
      <c r="Q381" s="849">
        <v>1360</v>
      </c>
      <c r="R381" s="837">
        <v>2.0029455081001473</v>
      </c>
      <c r="S381" s="850">
        <v>680</v>
      </c>
    </row>
    <row r="382" spans="1:19" ht="14.4" customHeight="1" x14ac:dyDescent="0.3">
      <c r="A382" s="831" t="s">
        <v>3470</v>
      </c>
      <c r="B382" s="832" t="s">
        <v>3471</v>
      </c>
      <c r="C382" s="832" t="s">
        <v>593</v>
      </c>
      <c r="D382" s="832" t="s">
        <v>1484</v>
      </c>
      <c r="E382" s="832" t="s">
        <v>3529</v>
      </c>
      <c r="F382" s="832" t="s">
        <v>3562</v>
      </c>
      <c r="G382" s="832" t="s">
        <v>3563</v>
      </c>
      <c r="H382" s="849">
        <v>7</v>
      </c>
      <c r="I382" s="849">
        <v>1757</v>
      </c>
      <c r="J382" s="832">
        <v>0.875</v>
      </c>
      <c r="K382" s="832">
        <v>251</v>
      </c>
      <c r="L382" s="849">
        <v>8</v>
      </c>
      <c r="M382" s="849">
        <v>2008</v>
      </c>
      <c r="N382" s="832">
        <v>1</v>
      </c>
      <c r="O382" s="832">
        <v>251</v>
      </c>
      <c r="P382" s="849">
        <v>10</v>
      </c>
      <c r="Q382" s="849">
        <v>2520</v>
      </c>
      <c r="R382" s="837">
        <v>1.2549800796812749</v>
      </c>
      <c r="S382" s="850">
        <v>252</v>
      </c>
    </row>
    <row r="383" spans="1:19" ht="14.4" customHeight="1" x14ac:dyDescent="0.3">
      <c r="A383" s="831" t="s">
        <v>3470</v>
      </c>
      <c r="B383" s="832" t="s">
        <v>3471</v>
      </c>
      <c r="C383" s="832" t="s">
        <v>593</v>
      </c>
      <c r="D383" s="832" t="s">
        <v>1484</v>
      </c>
      <c r="E383" s="832" t="s">
        <v>3529</v>
      </c>
      <c r="F383" s="832" t="s">
        <v>3562</v>
      </c>
      <c r="G383" s="832" t="s">
        <v>3564</v>
      </c>
      <c r="H383" s="849">
        <v>391</v>
      </c>
      <c r="I383" s="849">
        <v>98141</v>
      </c>
      <c r="J383" s="832">
        <v>0.86696230598669621</v>
      </c>
      <c r="K383" s="832">
        <v>251</v>
      </c>
      <c r="L383" s="849">
        <v>451</v>
      </c>
      <c r="M383" s="849">
        <v>113201</v>
      </c>
      <c r="N383" s="832">
        <v>1</v>
      </c>
      <c r="O383" s="832">
        <v>251</v>
      </c>
      <c r="P383" s="849">
        <v>462</v>
      </c>
      <c r="Q383" s="849">
        <v>116424</v>
      </c>
      <c r="R383" s="837">
        <v>1.0284714799339227</v>
      </c>
      <c r="S383" s="850">
        <v>252</v>
      </c>
    </row>
    <row r="384" spans="1:19" ht="14.4" customHeight="1" x14ac:dyDescent="0.3">
      <c r="A384" s="831" t="s">
        <v>3470</v>
      </c>
      <c r="B384" s="832" t="s">
        <v>3471</v>
      </c>
      <c r="C384" s="832" t="s">
        <v>593</v>
      </c>
      <c r="D384" s="832" t="s">
        <v>1484</v>
      </c>
      <c r="E384" s="832" t="s">
        <v>3529</v>
      </c>
      <c r="F384" s="832" t="s">
        <v>3568</v>
      </c>
      <c r="G384" s="832" t="s">
        <v>3569</v>
      </c>
      <c r="H384" s="849">
        <v>1</v>
      </c>
      <c r="I384" s="849">
        <v>91</v>
      </c>
      <c r="J384" s="832"/>
      <c r="K384" s="832">
        <v>91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3470</v>
      </c>
      <c r="B385" s="832" t="s">
        <v>3471</v>
      </c>
      <c r="C385" s="832" t="s">
        <v>593</v>
      </c>
      <c r="D385" s="832" t="s">
        <v>1484</v>
      </c>
      <c r="E385" s="832" t="s">
        <v>3529</v>
      </c>
      <c r="F385" s="832" t="s">
        <v>3568</v>
      </c>
      <c r="G385" s="832" t="s">
        <v>3570</v>
      </c>
      <c r="H385" s="849">
        <v>6</v>
      </c>
      <c r="I385" s="849">
        <v>546</v>
      </c>
      <c r="J385" s="832">
        <v>0.75</v>
      </c>
      <c r="K385" s="832">
        <v>91</v>
      </c>
      <c r="L385" s="849">
        <v>8</v>
      </c>
      <c r="M385" s="849">
        <v>728</v>
      </c>
      <c r="N385" s="832">
        <v>1</v>
      </c>
      <c r="O385" s="832">
        <v>91</v>
      </c>
      <c r="P385" s="849">
        <v>8</v>
      </c>
      <c r="Q385" s="849">
        <v>736</v>
      </c>
      <c r="R385" s="837">
        <v>1.0109890109890109</v>
      </c>
      <c r="S385" s="850">
        <v>92</v>
      </c>
    </row>
    <row r="386" spans="1:19" ht="14.4" customHeight="1" x14ac:dyDescent="0.3">
      <c r="A386" s="831" t="s">
        <v>3470</v>
      </c>
      <c r="B386" s="832" t="s">
        <v>3471</v>
      </c>
      <c r="C386" s="832" t="s">
        <v>593</v>
      </c>
      <c r="D386" s="832" t="s">
        <v>1484</v>
      </c>
      <c r="E386" s="832" t="s">
        <v>3529</v>
      </c>
      <c r="F386" s="832" t="s">
        <v>3579</v>
      </c>
      <c r="G386" s="832" t="s">
        <v>3580</v>
      </c>
      <c r="H386" s="849">
        <v>41</v>
      </c>
      <c r="I386" s="849">
        <v>2419</v>
      </c>
      <c r="J386" s="832">
        <v>1.5769230769230769</v>
      </c>
      <c r="K386" s="832">
        <v>59</v>
      </c>
      <c r="L386" s="849">
        <v>26</v>
      </c>
      <c r="M386" s="849">
        <v>1534</v>
      </c>
      <c r="N386" s="832">
        <v>1</v>
      </c>
      <c r="O386" s="832">
        <v>59</v>
      </c>
      <c r="P386" s="849">
        <v>28</v>
      </c>
      <c r="Q386" s="849">
        <v>1680</v>
      </c>
      <c r="R386" s="837">
        <v>1.0951760104302477</v>
      </c>
      <c r="S386" s="850">
        <v>60</v>
      </c>
    </row>
    <row r="387" spans="1:19" ht="14.4" customHeight="1" x14ac:dyDescent="0.3">
      <c r="A387" s="831" t="s">
        <v>3470</v>
      </c>
      <c r="B387" s="832" t="s">
        <v>3471</v>
      </c>
      <c r="C387" s="832" t="s">
        <v>593</v>
      </c>
      <c r="D387" s="832" t="s">
        <v>1484</v>
      </c>
      <c r="E387" s="832" t="s">
        <v>3529</v>
      </c>
      <c r="F387" s="832" t="s">
        <v>3587</v>
      </c>
      <c r="G387" s="832" t="s">
        <v>3588</v>
      </c>
      <c r="H387" s="849"/>
      <c r="I387" s="849"/>
      <c r="J387" s="832"/>
      <c r="K387" s="832"/>
      <c r="L387" s="849"/>
      <c r="M387" s="849"/>
      <c r="N387" s="832"/>
      <c r="O387" s="832"/>
      <c r="P387" s="849">
        <v>97</v>
      </c>
      <c r="Q387" s="849">
        <v>42001</v>
      </c>
      <c r="R387" s="837"/>
      <c r="S387" s="850">
        <v>433</v>
      </c>
    </row>
    <row r="388" spans="1:19" ht="14.4" customHeight="1" x14ac:dyDescent="0.3">
      <c r="A388" s="831" t="s">
        <v>3470</v>
      </c>
      <c r="B388" s="832" t="s">
        <v>3471</v>
      </c>
      <c r="C388" s="832" t="s">
        <v>593</v>
      </c>
      <c r="D388" s="832" t="s">
        <v>1484</v>
      </c>
      <c r="E388" s="832" t="s">
        <v>3529</v>
      </c>
      <c r="F388" s="832" t="s">
        <v>3589</v>
      </c>
      <c r="G388" s="832" t="s">
        <v>3590</v>
      </c>
      <c r="H388" s="849">
        <v>16</v>
      </c>
      <c r="I388" s="849">
        <v>6144</v>
      </c>
      <c r="J388" s="832">
        <v>1.2275724275724276</v>
      </c>
      <c r="K388" s="832">
        <v>384</v>
      </c>
      <c r="L388" s="849">
        <v>13</v>
      </c>
      <c r="M388" s="849">
        <v>5005</v>
      </c>
      <c r="N388" s="832">
        <v>1</v>
      </c>
      <c r="O388" s="832">
        <v>385</v>
      </c>
      <c r="P388" s="849">
        <v>7</v>
      </c>
      <c r="Q388" s="849">
        <v>2702</v>
      </c>
      <c r="R388" s="837">
        <v>0.53986013986013981</v>
      </c>
      <c r="S388" s="850">
        <v>386</v>
      </c>
    </row>
    <row r="389" spans="1:19" ht="14.4" customHeight="1" x14ac:dyDescent="0.3">
      <c r="A389" s="831" t="s">
        <v>3470</v>
      </c>
      <c r="B389" s="832" t="s">
        <v>3471</v>
      </c>
      <c r="C389" s="832" t="s">
        <v>593</v>
      </c>
      <c r="D389" s="832" t="s">
        <v>1484</v>
      </c>
      <c r="E389" s="832" t="s">
        <v>3529</v>
      </c>
      <c r="F389" s="832" t="s">
        <v>3591</v>
      </c>
      <c r="G389" s="832" t="s">
        <v>3592</v>
      </c>
      <c r="H389" s="849">
        <v>4</v>
      </c>
      <c r="I389" s="849">
        <v>1556</v>
      </c>
      <c r="J389" s="832">
        <v>0.66495726495726493</v>
      </c>
      <c r="K389" s="832">
        <v>389</v>
      </c>
      <c r="L389" s="849">
        <v>6</v>
      </c>
      <c r="M389" s="849">
        <v>2340</v>
      </c>
      <c r="N389" s="832">
        <v>1</v>
      </c>
      <c r="O389" s="832">
        <v>390</v>
      </c>
      <c r="P389" s="849">
        <v>5</v>
      </c>
      <c r="Q389" s="849">
        <v>1955</v>
      </c>
      <c r="R389" s="837">
        <v>0.8354700854700855</v>
      </c>
      <c r="S389" s="850">
        <v>391</v>
      </c>
    </row>
    <row r="390" spans="1:19" ht="14.4" customHeight="1" x14ac:dyDescent="0.3">
      <c r="A390" s="831" t="s">
        <v>3470</v>
      </c>
      <c r="B390" s="832" t="s">
        <v>3471</v>
      </c>
      <c r="C390" s="832" t="s">
        <v>593</v>
      </c>
      <c r="D390" s="832" t="s">
        <v>1484</v>
      </c>
      <c r="E390" s="832" t="s">
        <v>3529</v>
      </c>
      <c r="F390" s="832" t="s">
        <v>3591</v>
      </c>
      <c r="G390" s="832" t="s">
        <v>3593</v>
      </c>
      <c r="H390" s="849">
        <v>209</v>
      </c>
      <c r="I390" s="849">
        <v>81301</v>
      </c>
      <c r="J390" s="832">
        <v>0.74718316331219559</v>
      </c>
      <c r="K390" s="832">
        <v>389</v>
      </c>
      <c r="L390" s="849">
        <v>279</v>
      </c>
      <c r="M390" s="849">
        <v>108810</v>
      </c>
      <c r="N390" s="832">
        <v>1</v>
      </c>
      <c r="O390" s="832">
        <v>390</v>
      </c>
      <c r="P390" s="849">
        <v>319</v>
      </c>
      <c r="Q390" s="849">
        <v>124729</v>
      </c>
      <c r="R390" s="837">
        <v>1.1463008914621817</v>
      </c>
      <c r="S390" s="850">
        <v>391</v>
      </c>
    </row>
    <row r="391" spans="1:19" ht="14.4" customHeight="1" x14ac:dyDescent="0.3">
      <c r="A391" s="831" t="s">
        <v>3470</v>
      </c>
      <c r="B391" s="832" t="s">
        <v>3471</v>
      </c>
      <c r="C391" s="832" t="s">
        <v>593</v>
      </c>
      <c r="D391" s="832" t="s">
        <v>1484</v>
      </c>
      <c r="E391" s="832" t="s">
        <v>3529</v>
      </c>
      <c r="F391" s="832" t="s">
        <v>3599</v>
      </c>
      <c r="G391" s="832" t="s">
        <v>3600</v>
      </c>
      <c r="H391" s="849"/>
      <c r="I391" s="849"/>
      <c r="J391" s="832"/>
      <c r="K391" s="832"/>
      <c r="L391" s="849">
        <v>1</v>
      </c>
      <c r="M391" s="849">
        <v>153</v>
      </c>
      <c r="N391" s="832">
        <v>1</v>
      </c>
      <c r="O391" s="832">
        <v>153</v>
      </c>
      <c r="P391" s="849"/>
      <c r="Q391" s="849"/>
      <c r="R391" s="837"/>
      <c r="S391" s="850"/>
    </row>
    <row r="392" spans="1:19" ht="14.4" customHeight="1" x14ac:dyDescent="0.3">
      <c r="A392" s="831" t="s">
        <v>3470</v>
      </c>
      <c r="B392" s="832" t="s">
        <v>3471</v>
      </c>
      <c r="C392" s="832" t="s">
        <v>593</v>
      </c>
      <c r="D392" s="832" t="s">
        <v>1484</v>
      </c>
      <c r="E392" s="832" t="s">
        <v>3529</v>
      </c>
      <c r="F392" s="832" t="s">
        <v>3599</v>
      </c>
      <c r="G392" s="832" t="s">
        <v>3601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154</v>
      </c>
      <c r="R392" s="837"/>
      <c r="S392" s="850">
        <v>154</v>
      </c>
    </row>
    <row r="393" spans="1:19" ht="14.4" customHeight="1" x14ac:dyDescent="0.3">
      <c r="A393" s="831" t="s">
        <v>3470</v>
      </c>
      <c r="B393" s="832" t="s">
        <v>3471</v>
      </c>
      <c r="C393" s="832" t="s">
        <v>593</v>
      </c>
      <c r="D393" s="832" t="s">
        <v>1484</v>
      </c>
      <c r="E393" s="832" t="s">
        <v>3529</v>
      </c>
      <c r="F393" s="832" t="s">
        <v>3630</v>
      </c>
      <c r="G393" s="832" t="s">
        <v>3631</v>
      </c>
      <c r="H393" s="849">
        <v>4</v>
      </c>
      <c r="I393" s="849">
        <v>172</v>
      </c>
      <c r="J393" s="832">
        <v>0.8</v>
      </c>
      <c r="K393" s="832">
        <v>43</v>
      </c>
      <c r="L393" s="849">
        <v>5</v>
      </c>
      <c r="M393" s="849">
        <v>215</v>
      </c>
      <c r="N393" s="832">
        <v>1</v>
      </c>
      <c r="O393" s="832">
        <v>43</v>
      </c>
      <c r="P393" s="849"/>
      <c r="Q393" s="849"/>
      <c r="R393" s="837"/>
      <c r="S393" s="850"/>
    </row>
    <row r="394" spans="1:19" ht="14.4" customHeight="1" x14ac:dyDescent="0.3">
      <c r="A394" s="831" t="s">
        <v>3470</v>
      </c>
      <c r="B394" s="832" t="s">
        <v>3471</v>
      </c>
      <c r="C394" s="832" t="s">
        <v>593</v>
      </c>
      <c r="D394" s="832" t="s">
        <v>1484</v>
      </c>
      <c r="E394" s="832" t="s">
        <v>3529</v>
      </c>
      <c r="F394" s="832" t="s">
        <v>3649</v>
      </c>
      <c r="G394" s="832" t="s">
        <v>3650</v>
      </c>
      <c r="H394" s="849">
        <v>5</v>
      </c>
      <c r="I394" s="849">
        <v>166.64999999999998</v>
      </c>
      <c r="J394" s="832">
        <v>0.7142857142857143</v>
      </c>
      <c r="K394" s="832">
        <v>33.33</v>
      </c>
      <c r="L394" s="849">
        <v>7</v>
      </c>
      <c r="M394" s="849">
        <v>233.30999999999995</v>
      </c>
      <c r="N394" s="832">
        <v>1</v>
      </c>
      <c r="O394" s="832">
        <v>33.329999999999991</v>
      </c>
      <c r="P394" s="849">
        <v>7</v>
      </c>
      <c r="Q394" s="849">
        <v>233.30999999999995</v>
      </c>
      <c r="R394" s="837">
        <v>1</v>
      </c>
      <c r="S394" s="850">
        <v>33.329999999999991</v>
      </c>
    </row>
    <row r="395" spans="1:19" ht="14.4" customHeight="1" x14ac:dyDescent="0.3">
      <c r="A395" s="831" t="s">
        <v>3470</v>
      </c>
      <c r="B395" s="832" t="s">
        <v>3471</v>
      </c>
      <c r="C395" s="832" t="s">
        <v>593</v>
      </c>
      <c r="D395" s="832" t="s">
        <v>1484</v>
      </c>
      <c r="E395" s="832" t="s">
        <v>3529</v>
      </c>
      <c r="F395" s="832" t="s">
        <v>3649</v>
      </c>
      <c r="G395" s="832" t="s">
        <v>3651</v>
      </c>
      <c r="H395" s="849">
        <v>345</v>
      </c>
      <c r="I395" s="849">
        <v>11499.98</v>
      </c>
      <c r="J395" s="832">
        <v>0.86683505909187186</v>
      </c>
      <c r="K395" s="832">
        <v>33.333275362318837</v>
      </c>
      <c r="L395" s="849">
        <v>398</v>
      </c>
      <c r="M395" s="849">
        <v>13266.63</v>
      </c>
      <c r="N395" s="832">
        <v>1</v>
      </c>
      <c r="O395" s="832">
        <v>33.333241206030152</v>
      </c>
      <c r="P395" s="849">
        <v>392</v>
      </c>
      <c r="Q395" s="849">
        <v>13066.619999999999</v>
      </c>
      <c r="R395" s="837">
        <v>0.98492382767892073</v>
      </c>
      <c r="S395" s="850">
        <v>33.333214285714284</v>
      </c>
    </row>
    <row r="396" spans="1:19" ht="14.4" customHeight="1" x14ac:dyDescent="0.3">
      <c r="A396" s="831" t="s">
        <v>3470</v>
      </c>
      <c r="B396" s="832" t="s">
        <v>3471</v>
      </c>
      <c r="C396" s="832" t="s">
        <v>593</v>
      </c>
      <c r="D396" s="832" t="s">
        <v>1484</v>
      </c>
      <c r="E396" s="832" t="s">
        <v>3529</v>
      </c>
      <c r="F396" s="832" t="s">
        <v>3659</v>
      </c>
      <c r="G396" s="832" t="s">
        <v>3660</v>
      </c>
      <c r="H396" s="849"/>
      <c r="I396" s="849"/>
      <c r="J396" s="832"/>
      <c r="K396" s="832"/>
      <c r="L396" s="849">
        <v>1</v>
      </c>
      <c r="M396" s="849">
        <v>86</v>
      </c>
      <c r="N396" s="832">
        <v>1</v>
      </c>
      <c r="O396" s="832">
        <v>86</v>
      </c>
      <c r="P396" s="849">
        <v>2</v>
      </c>
      <c r="Q396" s="849">
        <v>172</v>
      </c>
      <c r="R396" s="837">
        <v>2</v>
      </c>
      <c r="S396" s="850">
        <v>86</v>
      </c>
    </row>
    <row r="397" spans="1:19" ht="14.4" customHeight="1" x14ac:dyDescent="0.3">
      <c r="A397" s="831" t="s">
        <v>3470</v>
      </c>
      <c r="B397" s="832" t="s">
        <v>3471</v>
      </c>
      <c r="C397" s="832" t="s">
        <v>593</v>
      </c>
      <c r="D397" s="832" t="s">
        <v>1484</v>
      </c>
      <c r="E397" s="832" t="s">
        <v>3529</v>
      </c>
      <c r="F397" s="832" t="s">
        <v>3665</v>
      </c>
      <c r="G397" s="832" t="s">
        <v>3666</v>
      </c>
      <c r="H397" s="849"/>
      <c r="I397" s="849"/>
      <c r="J397" s="832"/>
      <c r="K397" s="832"/>
      <c r="L397" s="849"/>
      <c r="M397" s="849"/>
      <c r="N397" s="832"/>
      <c r="O397" s="832"/>
      <c r="P397" s="849">
        <v>8</v>
      </c>
      <c r="Q397" s="849">
        <v>0</v>
      </c>
      <c r="R397" s="837"/>
      <c r="S397" s="850">
        <v>0</v>
      </c>
    </row>
    <row r="398" spans="1:19" ht="14.4" customHeight="1" x14ac:dyDescent="0.3">
      <c r="A398" s="831" t="s">
        <v>3470</v>
      </c>
      <c r="B398" s="832" t="s">
        <v>3471</v>
      </c>
      <c r="C398" s="832" t="s">
        <v>593</v>
      </c>
      <c r="D398" s="832" t="s">
        <v>1484</v>
      </c>
      <c r="E398" s="832" t="s">
        <v>3529</v>
      </c>
      <c r="F398" s="832" t="s">
        <v>3723</v>
      </c>
      <c r="G398" s="832" t="s">
        <v>3724</v>
      </c>
      <c r="H398" s="849">
        <v>4</v>
      </c>
      <c r="I398" s="849">
        <v>1576</v>
      </c>
      <c r="J398" s="832">
        <v>0.28499095840867994</v>
      </c>
      <c r="K398" s="832">
        <v>394</v>
      </c>
      <c r="L398" s="849">
        <v>14</v>
      </c>
      <c r="M398" s="849">
        <v>5530</v>
      </c>
      <c r="N398" s="832">
        <v>1</v>
      </c>
      <c r="O398" s="832">
        <v>395</v>
      </c>
      <c r="P398" s="849">
        <v>35</v>
      </c>
      <c r="Q398" s="849">
        <v>13860</v>
      </c>
      <c r="R398" s="837">
        <v>2.5063291139240507</v>
      </c>
      <c r="S398" s="850">
        <v>396</v>
      </c>
    </row>
    <row r="399" spans="1:19" ht="14.4" customHeight="1" x14ac:dyDescent="0.3">
      <c r="A399" s="831" t="s">
        <v>3470</v>
      </c>
      <c r="B399" s="832" t="s">
        <v>3471</v>
      </c>
      <c r="C399" s="832" t="s">
        <v>593</v>
      </c>
      <c r="D399" s="832" t="s">
        <v>1485</v>
      </c>
      <c r="E399" s="832" t="s">
        <v>3472</v>
      </c>
      <c r="F399" s="832" t="s">
        <v>3492</v>
      </c>
      <c r="G399" s="832" t="s">
        <v>3493</v>
      </c>
      <c r="H399" s="849">
        <v>0.2</v>
      </c>
      <c r="I399" s="849">
        <v>54.34</v>
      </c>
      <c r="J399" s="832">
        <v>1</v>
      </c>
      <c r="K399" s="832">
        <v>271.7</v>
      </c>
      <c r="L399" s="849">
        <v>0.2</v>
      </c>
      <c r="M399" s="849">
        <v>54.34</v>
      </c>
      <c r="N399" s="832">
        <v>1</v>
      </c>
      <c r="O399" s="832">
        <v>271.7</v>
      </c>
      <c r="P399" s="849"/>
      <c r="Q399" s="849"/>
      <c r="R399" s="837"/>
      <c r="S399" s="850"/>
    </row>
    <row r="400" spans="1:19" ht="14.4" customHeight="1" x14ac:dyDescent="0.3">
      <c r="A400" s="831" t="s">
        <v>3470</v>
      </c>
      <c r="B400" s="832" t="s">
        <v>3471</v>
      </c>
      <c r="C400" s="832" t="s">
        <v>593</v>
      </c>
      <c r="D400" s="832" t="s">
        <v>1485</v>
      </c>
      <c r="E400" s="832" t="s">
        <v>3472</v>
      </c>
      <c r="F400" s="832" t="s">
        <v>3499</v>
      </c>
      <c r="G400" s="832" t="s">
        <v>691</v>
      </c>
      <c r="H400" s="849">
        <v>0.2</v>
      </c>
      <c r="I400" s="849">
        <v>14.14</v>
      </c>
      <c r="J400" s="832">
        <v>1</v>
      </c>
      <c r="K400" s="832">
        <v>70.7</v>
      </c>
      <c r="L400" s="849">
        <v>0.2</v>
      </c>
      <c r="M400" s="849">
        <v>14.14</v>
      </c>
      <c r="N400" s="832">
        <v>1</v>
      </c>
      <c r="O400" s="832">
        <v>70.7</v>
      </c>
      <c r="P400" s="849"/>
      <c r="Q400" s="849"/>
      <c r="R400" s="837"/>
      <c r="S400" s="850"/>
    </row>
    <row r="401" spans="1:19" ht="14.4" customHeight="1" x14ac:dyDescent="0.3">
      <c r="A401" s="831" t="s">
        <v>3470</v>
      </c>
      <c r="B401" s="832" t="s">
        <v>3471</v>
      </c>
      <c r="C401" s="832" t="s">
        <v>593</v>
      </c>
      <c r="D401" s="832" t="s">
        <v>1485</v>
      </c>
      <c r="E401" s="832" t="s">
        <v>3524</v>
      </c>
      <c r="F401" s="832" t="s">
        <v>3525</v>
      </c>
      <c r="G401" s="832" t="s">
        <v>3526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520</v>
      </c>
      <c r="R401" s="837"/>
      <c r="S401" s="850">
        <v>520</v>
      </c>
    </row>
    <row r="402" spans="1:19" ht="14.4" customHeight="1" x14ac:dyDescent="0.3">
      <c r="A402" s="831" t="s">
        <v>3470</v>
      </c>
      <c r="B402" s="832" t="s">
        <v>3471</v>
      </c>
      <c r="C402" s="832" t="s">
        <v>593</v>
      </c>
      <c r="D402" s="832" t="s">
        <v>1485</v>
      </c>
      <c r="E402" s="832" t="s">
        <v>3529</v>
      </c>
      <c r="F402" s="832" t="s">
        <v>3544</v>
      </c>
      <c r="G402" s="832" t="s">
        <v>3545</v>
      </c>
      <c r="H402" s="849">
        <v>57</v>
      </c>
      <c r="I402" s="849">
        <v>2109</v>
      </c>
      <c r="J402" s="832">
        <v>11.4</v>
      </c>
      <c r="K402" s="832">
        <v>37</v>
      </c>
      <c r="L402" s="849">
        <v>5</v>
      </c>
      <c r="M402" s="849">
        <v>185</v>
      </c>
      <c r="N402" s="832">
        <v>1</v>
      </c>
      <c r="O402" s="832">
        <v>37</v>
      </c>
      <c r="P402" s="849">
        <v>4</v>
      </c>
      <c r="Q402" s="849">
        <v>148</v>
      </c>
      <c r="R402" s="837">
        <v>0.8</v>
      </c>
      <c r="S402" s="850">
        <v>37</v>
      </c>
    </row>
    <row r="403" spans="1:19" ht="14.4" customHeight="1" x14ac:dyDescent="0.3">
      <c r="A403" s="831" t="s">
        <v>3470</v>
      </c>
      <c r="B403" s="832" t="s">
        <v>3471</v>
      </c>
      <c r="C403" s="832" t="s">
        <v>593</v>
      </c>
      <c r="D403" s="832" t="s">
        <v>1485</v>
      </c>
      <c r="E403" s="832" t="s">
        <v>3529</v>
      </c>
      <c r="F403" s="832" t="s">
        <v>3544</v>
      </c>
      <c r="G403" s="832" t="s">
        <v>3546</v>
      </c>
      <c r="H403" s="849">
        <v>1</v>
      </c>
      <c r="I403" s="849">
        <v>37</v>
      </c>
      <c r="J403" s="832"/>
      <c r="K403" s="832">
        <v>37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3470</v>
      </c>
      <c r="B404" s="832" t="s">
        <v>3471</v>
      </c>
      <c r="C404" s="832" t="s">
        <v>593</v>
      </c>
      <c r="D404" s="832" t="s">
        <v>1485</v>
      </c>
      <c r="E404" s="832" t="s">
        <v>3529</v>
      </c>
      <c r="F404" s="832" t="s">
        <v>3547</v>
      </c>
      <c r="G404" s="832" t="s">
        <v>3548</v>
      </c>
      <c r="H404" s="849">
        <v>1</v>
      </c>
      <c r="I404" s="849">
        <v>5</v>
      </c>
      <c r="J404" s="832"/>
      <c r="K404" s="832">
        <v>5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3470</v>
      </c>
      <c r="B405" s="832" t="s">
        <v>3471</v>
      </c>
      <c r="C405" s="832" t="s">
        <v>593</v>
      </c>
      <c r="D405" s="832" t="s">
        <v>1485</v>
      </c>
      <c r="E405" s="832" t="s">
        <v>3529</v>
      </c>
      <c r="F405" s="832" t="s">
        <v>3551</v>
      </c>
      <c r="G405" s="832" t="s">
        <v>3552</v>
      </c>
      <c r="H405" s="849"/>
      <c r="I405" s="849"/>
      <c r="J405" s="832"/>
      <c r="K405" s="832"/>
      <c r="L405" s="849"/>
      <c r="M405" s="849"/>
      <c r="N405" s="832"/>
      <c r="O405" s="832"/>
      <c r="P405" s="849">
        <v>3</v>
      </c>
      <c r="Q405" s="849">
        <v>261</v>
      </c>
      <c r="R405" s="837"/>
      <c r="S405" s="850">
        <v>87</v>
      </c>
    </row>
    <row r="406" spans="1:19" ht="14.4" customHeight="1" x14ac:dyDescent="0.3">
      <c r="A406" s="831" t="s">
        <v>3470</v>
      </c>
      <c r="B406" s="832" t="s">
        <v>3471</v>
      </c>
      <c r="C406" s="832" t="s">
        <v>593</v>
      </c>
      <c r="D406" s="832" t="s">
        <v>1485</v>
      </c>
      <c r="E406" s="832" t="s">
        <v>3529</v>
      </c>
      <c r="F406" s="832" t="s">
        <v>3556</v>
      </c>
      <c r="G406" s="832" t="s">
        <v>3557</v>
      </c>
      <c r="H406" s="849">
        <v>1</v>
      </c>
      <c r="I406" s="849">
        <v>679</v>
      </c>
      <c r="J406" s="832"/>
      <c r="K406" s="832">
        <v>679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3470</v>
      </c>
      <c r="B407" s="832" t="s">
        <v>3471</v>
      </c>
      <c r="C407" s="832" t="s">
        <v>593</v>
      </c>
      <c r="D407" s="832" t="s">
        <v>1485</v>
      </c>
      <c r="E407" s="832" t="s">
        <v>3529</v>
      </c>
      <c r="F407" s="832" t="s">
        <v>3556</v>
      </c>
      <c r="G407" s="832" t="s">
        <v>3558</v>
      </c>
      <c r="H407" s="849"/>
      <c r="I407" s="849"/>
      <c r="J407" s="832"/>
      <c r="K407" s="832"/>
      <c r="L407" s="849">
        <v>2</v>
      </c>
      <c r="M407" s="849">
        <v>1358</v>
      </c>
      <c r="N407" s="832">
        <v>1</v>
      </c>
      <c r="O407" s="832">
        <v>679</v>
      </c>
      <c r="P407" s="849"/>
      <c r="Q407" s="849"/>
      <c r="R407" s="837"/>
      <c r="S407" s="850"/>
    </row>
    <row r="408" spans="1:19" ht="14.4" customHeight="1" x14ac:dyDescent="0.3">
      <c r="A408" s="831" t="s">
        <v>3470</v>
      </c>
      <c r="B408" s="832" t="s">
        <v>3471</v>
      </c>
      <c r="C408" s="832" t="s">
        <v>593</v>
      </c>
      <c r="D408" s="832" t="s">
        <v>1485</v>
      </c>
      <c r="E408" s="832" t="s">
        <v>3529</v>
      </c>
      <c r="F408" s="832" t="s">
        <v>3562</v>
      </c>
      <c r="G408" s="832" t="s">
        <v>3563</v>
      </c>
      <c r="H408" s="849">
        <v>38</v>
      </c>
      <c r="I408" s="849">
        <v>9538</v>
      </c>
      <c r="J408" s="832">
        <v>2</v>
      </c>
      <c r="K408" s="832">
        <v>251</v>
      </c>
      <c r="L408" s="849">
        <v>19</v>
      </c>
      <c r="M408" s="849">
        <v>4769</v>
      </c>
      <c r="N408" s="832">
        <v>1</v>
      </c>
      <c r="O408" s="832">
        <v>251</v>
      </c>
      <c r="P408" s="849">
        <v>20</v>
      </c>
      <c r="Q408" s="849">
        <v>5040</v>
      </c>
      <c r="R408" s="837">
        <v>1.0568253302579158</v>
      </c>
      <c r="S408" s="850">
        <v>252</v>
      </c>
    </row>
    <row r="409" spans="1:19" ht="14.4" customHeight="1" x14ac:dyDescent="0.3">
      <c r="A409" s="831" t="s">
        <v>3470</v>
      </c>
      <c r="B409" s="832" t="s">
        <v>3471</v>
      </c>
      <c r="C409" s="832" t="s">
        <v>593</v>
      </c>
      <c r="D409" s="832" t="s">
        <v>1485</v>
      </c>
      <c r="E409" s="832" t="s">
        <v>3529</v>
      </c>
      <c r="F409" s="832" t="s">
        <v>3562</v>
      </c>
      <c r="G409" s="832" t="s">
        <v>3564</v>
      </c>
      <c r="H409" s="849">
        <v>1031</v>
      </c>
      <c r="I409" s="849">
        <v>258781</v>
      </c>
      <c r="J409" s="832">
        <v>2.460620525059666</v>
      </c>
      <c r="K409" s="832">
        <v>251</v>
      </c>
      <c r="L409" s="849">
        <v>419</v>
      </c>
      <c r="M409" s="849">
        <v>105169</v>
      </c>
      <c r="N409" s="832">
        <v>1</v>
      </c>
      <c r="O409" s="832">
        <v>251</v>
      </c>
      <c r="P409" s="849">
        <v>436</v>
      </c>
      <c r="Q409" s="849">
        <v>109872</v>
      </c>
      <c r="R409" s="837">
        <v>1.0447185006988751</v>
      </c>
      <c r="S409" s="850">
        <v>252</v>
      </c>
    </row>
    <row r="410" spans="1:19" ht="14.4" customHeight="1" x14ac:dyDescent="0.3">
      <c r="A410" s="831" t="s">
        <v>3470</v>
      </c>
      <c r="B410" s="832" t="s">
        <v>3471</v>
      </c>
      <c r="C410" s="832" t="s">
        <v>593</v>
      </c>
      <c r="D410" s="832" t="s">
        <v>1485</v>
      </c>
      <c r="E410" s="832" t="s">
        <v>3529</v>
      </c>
      <c r="F410" s="832" t="s">
        <v>3565</v>
      </c>
      <c r="G410" s="832" t="s">
        <v>3566</v>
      </c>
      <c r="H410" s="849"/>
      <c r="I410" s="849"/>
      <c r="J410" s="832"/>
      <c r="K410" s="832"/>
      <c r="L410" s="849">
        <v>2</v>
      </c>
      <c r="M410" s="849">
        <v>252</v>
      </c>
      <c r="N410" s="832">
        <v>1</v>
      </c>
      <c r="O410" s="832">
        <v>126</v>
      </c>
      <c r="P410" s="849"/>
      <c r="Q410" s="849"/>
      <c r="R410" s="837"/>
      <c r="S410" s="850"/>
    </row>
    <row r="411" spans="1:19" ht="14.4" customHeight="1" x14ac:dyDescent="0.3">
      <c r="A411" s="831" t="s">
        <v>3470</v>
      </c>
      <c r="B411" s="832" t="s">
        <v>3471</v>
      </c>
      <c r="C411" s="832" t="s">
        <v>593</v>
      </c>
      <c r="D411" s="832" t="s">
        <v>1485</v>
      </c>
      <c r="E411" s="832" t="s">
        <v>3529</v>
      </c>
      <c r="F411" s="832" t="s">
        <v>3565</v>
      </c>
      <c r="G411" s="832" t="s">
        <v>3567</v>
      </c>
      <c r="H411" s="849">
        <v>24</v>
      </c>
      <c r="I411" s="849">
        <v>3024</v>
      </c>
      <c r="J411" s="832"/>
      <c r="K411" s="832">
        <v>126</v>
      </c>
      <c r="L411" s="849"/>
      <c r="M411" s="849"/>
      <c r="N411" s="832"/>
      <c r="O411" s="832"/>
      <c r="P411" s="849">
        <v>2</v>
      </c>
      <c r="Q411" s="849">
        <v>254</v>
      </c>
      <c r="R411" s="837"/>
      <c r="S411" s="850">
        <v>127</v>
      </c>
    </row>
    <row r="412" spans="1:19" ht="14.4" customHeight="1" x14ac:dyDescent="0.3">
      <c r="A412" s="831" t="s">
        <v>3470</v>
      </c>
      <c r="B412" s="832" t="s">
        <v>3471</v>
      </c>
      <c r="C412" s="832" t="s">
        <v>593</v>
      </c>
      <c r="D412" s="832" t="s">
        <v>1485</v>
      </c>
      <c r="E412" s="832" t="s">
        <v>3529</v>
      </c>
      <c r="F412" s="832" t="s">
        <v>3568</v>
      </c>
      <c r="G412" s="832" t="s">
        <v>3569</v>
      </c>
      <c r="H412" s="849">
        <v>1</v>
      </c>
      <c r="I412" s="849">
        <v>91</v>
      </c>
      <c r="J412" s="832">
        <v>0.5</v>
      </c>
      <c r="K412" s="832">
        <v>91</v>
      </c>
      <c r="L412" s="849">
        <v>2</v>
      </c>
      <c r="M412" s="849">
        <v>182</v>
      </c>
      <c r="N412" s="832">
        <v>1</v>
      </c>
      <c r="O412" s="832">
        <v>91</v>
      </c>
      <c r="P412" s="849">
        <v>3</v>
      </c>
      <c r="Q412" s="849">
        <v>276</v>
      </c>
      <c r="R412" s="837">
        <v>1.5164835164835164</v>
      </c>
      <c r="S412" s="850">
        <v>92</v>
      </c>
    </row>
    <row r="413" spans="1:19" ht="14.4" customHeight="1" x14ac:dyDescent="0.3">
      <c r="A413" s="831" t="s">
        <v>3470</v>
      </c>
      <c r="B413" s="832" t="s">
        <v>3471</v>
      </c>
      <c r="C413" s="832" t="s">
        <v>593</v>
      </c>
      <c r="D413" s="832" t="s">
        <v>1485</v>
      </c>
      <c r="E413" s="832" t="s">
        <v>3529</v>
      </c>
      <c r="F413" s="832" t="s">
        <v>3568</v>
      </c>
      <c r="G413" s="832" t="s">
        <v>3570</v>
      </c>
      <c r="H413" s="849"/>
      <c r="I413" s="849"/>
      <c r="J413" s="832"/>
      <c r="K413" s="832"/>
      <c r="L413" s="849"/>
      <c r="M413" s="849"/>
      <c r="N413" s="832"/>
      <c r="O413" s="832"/>
      <c r="P413" s="849">
        <v>5</v>
      </c>
      <c r="Q413" s="849">
        <v>460</v>
      </c>
      <c r="R413" s="837"/>
      <c r="S413" s="850">
        <v>92</v>
      </c>
    </row>
    <row r="414" spans="1:19" ht="14.4" customHeight="1" x14ac:dyDescent="0.3">
      <c r="A414" s="831" t="s">
        <v>3470</v>
      </c>
      <c r="B414" s="832" t="s">
        <v>3471</v>
      </c>
      <c r="C414" s="832" t="s">
        <v>593</v>
      </c>
      <c r="D414" s="832" t="s">
        <v>1485</v>
      </c>
      <c r="E414" s="832" t="s">
        <v>3529</v>
      </c>
      <c r="F414" s="832" t="s">
        <v>3571</v>
      </c>
      <c r="G414" s="832" t="s">
        <v>3572</v>
      </c>
      <c r="H414" s="849">
        <v>1</v>
      </c>
      <c r="I414" s="849">
        <v>208</v>
      </c>
      <c r="J414" s="832"/>
      <c r="K414" s="832">
        <v>208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3470</v>
      </c>
      <c r="B415" s="832" t="s">
        <v>3471</v>
      </c>
      <c r="C415" s="832" t="s">
        <v>593</v>
      </c>
      <c r="D415" s="832" t="s">
        <v>1485</v>
      </c>
      <c r="E415" s="832" t="s">
        <v>3529</v>
      </c>
      <c r="F415" s="832" t="s">
        <v>3579</v>
      </c>
      <c r="G415" s="832" t="s">
        <v>3580</v>
      </c>
      <c r="H415" s="849">
        <v>440</v>
      </c>
      <c r="I415" s="849">
        <v>25960</v>
      </c>
      <c r="J415" s="832">
        <v>4.536082474226804</v>
      </c>
      <c r="K415" s="832">
        <v>59</v>
      </c>
      <c r="L415" s="849">
        <v>97</v>
      </c>
      <c r="M415" s="849">
        <v>5723</v>
      </c>
      <c r="N415" s="832">
        <v>1</v>
      </c>
      <c r="O415" s="832">
        <v>59</v>
      </c>
      <c r="P415" s="849">
        <v>71</v>
      </c>
      <c r="Q415" s="849">
        <v>4260</v>
      </c>
      <c r="R415" s="837">
        <v>0.74436484361348942</v>
      </c>
      <c r="S415" s="850">
        <v>60</v>
      </c>
    </row>
    <row r="416" spans="1:19" ht="14.4" customHeight="1" x14ac:dyDescent="0.3">
      <c r="A416" s="831" t="s">
        <v>3470</v>
      </c>
      <c r="B416" s="832" t="s">
        <v>3471</v>
      </c>
      <c r="C416" s="832" t="s">
        <v>593</v>
      </c>
      <c r="D416" s="832" t="s">
        <v>1485</v>
      </c>
      <c r="E416" s="832" t="s">
        <v>3529</v>
      </c>
      <c r="F416" s="832" t="s">
        <v>3589</v>
      </c>
      <c r="G416" s="832" t="s">
        <v>3590</v>
      </c>
      <c r="H416" s="849">
        <v>262</v>
      </c>
      <c r="I416" s="849">
        <v>100608</v>
      </c>
      <c r="J416" s="832">
        <v>4.4291437376183138</v>
      </c>
      <c r="K416" s="832">
        <v>384</v>
      </c>
      <c r="L416" s="849">
        <v>59</v>
      </c>
      <c r="M416" s="849">
        <v>22715</v>
      </c>
      <c r="N416" s="832">
        <v>1</v>
      </c>
      <c r="O416" s="832">
        <v>385</v>
      </c>
      <c r="P416" s="849">
        <v>70</v>
      </c>
      <c r="Q416" s="849">
        <v>27020</v>
      </c>
      <c r="R416" s="837">
        <v>1.189522342064715</v>
      </c>
      <c r="S416" s="850">
        <v>386</v>
      </c>
    </row>
    <row r="417" spans="1:19" ht="14.4" customHeight="1" x14ac:dyDescent="0.3">
      <c r="A417" s="831" t="s">
        <v>3470</v>
      </c>
      <c r="B417" s="832" t="s">
        <v>3471</v>
      </c>
      <c r="C417" s="832" t="s">
        <v>593</v>
      </c>
      <c r="D417" s="832" t="s">
        <v>1485</v>
      </c>
      <c r="E417" s="832" t="s">
        <v>3529</v>
      </c>
      <c r="F417" s="832" t="s">
        <v>3591</v>
      </c>
      <c r="G417" s="832" t="s">
        <v>3592</v>
      </c>
      <c r="H417" s="849">
        <v>17</v>
      </c>
      <c r="I417" s="849">
        <v>6613</v>
      </c>
      <c r="J417" s="832">
        <v>1.4130341880341881</v>
      </c>
      <c r="K417" s="832">
        <v>389</v>
      </c>
      <c r="L417" s="849">
        <v>12</v>
      </c>
      <c r="M417" s="849">
        <v>4680</v>
      </c>
      <c r="N417" s="832">
        <v>1</v>
      </c>
      <c r="O417" s="832">
        <v>390</v>
      </c>
      <c r="P417" s="849">
        <v>11</v>
      </c>
      <c r="Q417" s="849">
        <v>4301</v>
      </c>
      <c r="R417" s="837">
        <v>0.91901709401709397</v>
      </c>
      <c r="S417" s="850">
        <v>391</v>
      </c>
    </row>
    <row r="418" spans="1:19" ht="14.4" customHeight="1" x14ac:dyDescent="0.3">
      <c r="A418" s="831" t="s">
        <v>3470</v>
      </c>
      <c r="B418" s="832" t="s">
        <v>3471</v>
      </c>
      <c r="C418" s="832" t="s">
        <v>593</v>
      </c>
      <c r="D418" s="832" t="s">
        <v>1485</v>
      </c>
      <c r="E418" s="832" t="s">
        <v>3529</v>
      </c>
      <c r="F418" s="832" t="s">
        <v>3591</v>
      </c>
      <c r="G418" s="832" t="s">
        <v>3593</v>
      </c>
      <c r="H418" s="849">
        <v>262</v>
      </c>
      <c r="I418" s="849">
        <v>101918</v>
      </c>
      <c r="J418" s="832">
        <v>1.1264146772767463</v>
      </c>
      <c r="K418" s="832">
        <v>389</v>
      </c>
      <c r="L418" s="849">
        <v>232</v>
      </c>
      <c r="M418" s="849">
        <v>90480</v>
      </c>
      <c r="N418" s="832">
        <v>1</v>
      </c>
      <c r="O418" s="832">
        <v>390</v>
      </c>
      <c r="P418" s="849">
        <v>272</v>
      </c>
      <c r="Q418" s="849">
        <v>106352</v>
      </c>
      <c r="R418" s="837">
        <v>1.1754199823165341</v>
      </c>
      <c r="S418" s="850">
        <v>391</v>
      </c>
    </row>
    <row r="419" spans="1:19" ht="14.4" customHeight="1" x14ac:dyDescent="0.3">
      <c r="A419" s="831" t="s">
        <v>3470</v>
      </c>
      <c r="B419" s="832" t="s">
        <v>3471</v>
      </c>
      <c r="C419" s="832" t="s">
        <v>593</v>
      </c>
      <c r="D419" s="832" t="s">
        <v>1485</v>
      </c>
      <c r="E419" s="832" t="s">
        <v>3529</v>
      </c>
      <c r="F419" s="832" t="s">
        <v>3597</v>
      </c>
      <c r="G419" s="832" t="s">
        <v>3598</v>
      </c>
      <c r="H419" s="849"/>
      <c r="I419" s="849"/>
      <c r="J419" s="832"/>
      <c r="K419" s="832"/>
      <c r="L419" s="849">
        <v>1</v>
      </c>
      <c r="M419" s="849">
        <v>247</v>
      </c>
      <c r="N419" s="832">
        <v>1</v>
      </c>
      <c r="O419" s="832">
        <v>247</v>
      </c>
      <c r="P419" s="849"/>
      <c r="Q419" s="849"/>
      <c r="R419" s="837"/>
      <c r="S419" s="850"/>
    </row>
    <row r="420" spans="1:19" ht="14.4" customHeight="1" x14ac:dyDescent="0.3">
      <c r="A420" s="831" t="s">
        <v>3470</v>
      </c>
      <c r="B420" s="832" t="s">
        <v>3471</v>
      </c>
      <c r="C420" s="832" t="s">
        <v>593</v>
      </c>
      <c r="D420" s="832" t="s">
        <v>1485</v>
      </c>
      <c r="E420" s="832" t="s">
        <v>3529</v>
      </c>
      <c r="F420" s="832" t="s">
        <v>3599</v>
      </c>
      <c r="G420" s="832" t="s">
        <v>3600</v>
      </c>
      <c r="H420" s="849"/>
      <c r="I420" s="849"/>
      <c r="J420" s="832"/>
      <c r="K420" s="832"/>
      <c r="L420" s="849">
        <v>1</v>
      </c>
      <c r="M420" s="849">
        <v>153</v>
      </c>
      <c r="N420" s="832">
        <v>1</v>
      </c>
      <c r="O420" s="832">
        <v>153</v>
      </c>
      <c r="P420" s="849"/>
      <c r="Q420" s="849"/>
      <c r="R420" s="837"/>
      <c r="S420" s="850"/>
    </row>
    <row r="421" spans="1:19" ht="14.4" customHeight="1" x14ac:dyDescent="0.3">
      <c r="A421" s="831" t="s">
        <v>3470</v>
      </c>
      <c r="B421" s="832" t="s">
        <v>3471</v>
      </c>
      <c r="C421" s="832" t="s">
        <v>593</v>
      </c>
      <c r="D421" s="832" t="s">
        <v>1485</v>
      </c>
      <c r="E421" s="832" t="s">
        <v>3529</v>
      </c>
      <c r="F421" s="832" t="s">
        <v>3599</v>
      </c>
      <c r="G421" s="832" t="s">
        <v>3601</v>
      </c>
      <c r="H421" s="849">
        <v>130</v>
      </c>
      <c r="I421" s="849">
        <v>19890</v>
      </c>
      <c r="J421" s="832">
        <v>18.571428571428573</v>
      </c>
      <c r="K421" s="832">
        <v>153</v>
      </c>
      <c r="L421" s="849">
        <v>7</v>
      </c>
      <c r="M421" s="849">
        <v>1071</v>
      </c>
      <c r="N421" s="832">
        <v>1</v>
      </c>
      <c r="O421" s="832">
        <v>153</v>
      </c>
      <c r="P421" s="849">
        <v>11</v>
      </c>
      <c r="Q421" s="849">
        <v>1694</v>
      </c>
      <c r="R421" s="837">
        <v>1.5816993464052287</v>
      </c>
      <c r="S421" s="850">
        <v>154</v>
      </c>
    </row>
    <row r="422" spans="1:19" ht="14.4" customHeight="1" x14ac:dyDescent="0.3">
      <c r="A422" s="831" t="s">
        <v>3470</v>
      </c>
      <c r="B422" s="832" t="s">
        <v>3471</v>
      </c>
      <c r="C422" s="832" t="s">
        <v>593</v>
      </c>
      <c r="D422" s="832" t="s">
        <v>1485</v>
      </c>
      <c r="E422" s="832" t="s">
        <v>3529</v>
      </c>
      <c r="F422" s="832" t="s">
        <v>3614</v>
      </c>
      <c r="G422" s="832" t="s">
        <v>3615</v>
      </c>
      <c r="H422" s="849"/>
      <c r="I422" s="849"/>
      <c r="J422" s="832"/>
      <c r="K422" s="832"/>
      <c r="L422" s="849">
        <v>1</v>
      </c>
      <c r="M422" s="849">
        <v>237</v>
      </c>
      <c r="N422" s="832">
        <v>1</v>
      </c>
      <c r="O422" s="832">
        <v>237</v>
      </c>
      <c r="P422" s="849"/>
      <c r="Q422" s="849"/>
      <c r="R422" s="837"/>
      <c r="S422" s="850"/>
    </row>
    <row r="423" spans="1:19" ht="14.4" customHeight="1" x14ac:dyDescent="0.3">
      <c r="A423" s="831" t="s">
        <v>3470</v>
      </c>
      <c r="B423" s="832" t="s">
        <v>3471</v>
      </c>
      <c r="C423" s="832" t="s">
        <v>593</v>
      </c>
      <c r="D423" s="832" t="s">
        <v>1485</v>
      </c>
      <c r="E423" s="832" t="s">
        <v>3529</v>
      </c>
      <c r="F423" s="832" t="s">
        <v>3617</v>
      </c>
      <c r="G423" s="832" t="s">
        <v>3618</v>
      </c>
      <c r="H423" s="849">
        <v>1</v>
      </c>
      <c r="I423" s="849">
        <v>499</v>
      </c>
      <c r="J423" s="832"/>
      <c r="K423" s="832">
        <v>499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3470</v>
      </c>
      <c r="B424" s="832" t="s">
        <v>3471</v>
      </c>
      <c r="C424" s="832" t="s">
        <v>593</v>
      </c>
      <c r="D424" s="832" t="s">
        <v>1485</v>
      </c>
      <c r="E424" s="832" t="s">
        <v>3529</v>
      </c>
      <c r="F424" s="832" t="s">
        <v>3624</v>
      </c>
      <c r="G424" s="832" t="s">
        <v>3625</v>
      </c>
      <c r="H424" s="849">
        <v>6</v>
      </c>
      <c r="I424" s="849">
        <v>1830</v>
      </c>
      <c r="J424" s="832">
        <v>5.9803921568627452</v>
      </c>
      <c r="K424" s="832">
        <v>305</v>
      </c>
      <c r="L424" s="849">
        <v>1</v>
      </c>
      <c r="M424" s="849">
        <v>306</v>
      </c>
      <c r="N424" s="832">
        <v>1</v>
      </c>
      <c r="O424" s="832">
        <v>306</v>
      </c>
      <c r="P424" s="849"/>
      <c r="Q424" s="849"/>
      <c r="R424" s="837"/>
      <c r="S424" s="850"/>
    </row>
    <row r="425" spans="1:19" ht="14.4" customHeight="1" x14ac:dyDescent="0.3">
      <c r="A425" s="831" t="s">
        <v>3470</v>
      </c>
      <c r="B425" s="832" t="s">
        <v>3471</v>
      </c>
      <c r="C425" s="832" t="s">
        <v>593</v>
      </c>
      <c r="D425" s="832" t="s">
        <v>1485</v>
      </c>
      <c r="E425" s="832" t="s">
        <v>3529</v>
      </c>
      <c r="F425" s="832" t="s">
        <v>3642</v>
      </c>
      <c r="G425" s="832" t="s">
        <v>3643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156</v>
      </c>
      <c r="R425" s="837"/>
      <c r="S425" s="850">
        <v>156</v>
      </c>
    </row>
    <row r="426" spans="1:19" ht="14.4" customHeight="1" x14ac:dyDescent="0.3">
      <c r="A426" s="831" t="s">
        <v>3470</v>
      </c>
      <c r="B426" s="832" t="s">
        <v>3471</v>
      </c>
      <c r="C426" s="832" t="s">
        <v>593</v>
      </c>
      <c r="D426" s="832" t="s">
        <v>1485</v>
      </c>
      <c r="E426" s="832" t="s">
        <v>3529</v>
      </c>
      <c r="F426" s="832" t="s">
        <v>3649</v>
      </c>
      <c r="G426" s="832" t="s">
        <v>3650</v>
      </c>
      <c r="H426" s="849">
        <v>40</v>
      </c>
      <c r="I426" s="849">
        <v>1333.24</v>
      </c>
      <c r="J426" s="832">
        <v>2.500075007500751</v>
      </c>
      <c r="K426" s="832">
        <v>33.331000000000003</v>
      </c>
      <c r="L426" s="849">
        <v>16</v>
      </c>
      <c r="M426" s="849">
        <v>533.27999999999986</v>
      </c>
      <c r="N426" s="832">
        <v>1</v>
      </c>
      <c r="O426" s="832">
        <v>33.329999999999991</v>
      </c>
      <c r="P426" s="849">
        <v>17</v>
      </c>
      <c r="Q426" s="849">
        <v>566.6099999999999</v>
      </c>
      <c r="R426" s="837">
        <v>1.0625</v>
      </c>
      <c r="S426" s="850">
        <v>33.329999999999991</v>
      </c>
    </row>
    <row r="427" spans="1:19" ht="14.4" customHeight="1" x14ac:dyDescent="0.3">
      <c r="A427" s="831" t="s">
        <v>3470</v>
      </c>
      <c r="B427" s="832" t="s">
        <v>3471</v>
      </c>
      <c r="C427" s="832" t="s">
        <v>593</v>
      </c>
      <c r="D427" s="832" t="s">
        <v>1485</v>
      </c>
      <c r="E427" s="832" t="s">
        <v>3529</v>
      </c>
      <c r="F427" s="832" t="s">
        <v>3649</v>
      </c>
      <c r="G427" s="832" t="s">
        <v>3651</v>
      </c>
      <c r="H427" s="849">
        <v>486</v>
      </c>
      <c r="I427" s="849">
        <v>16199.96</v>
      </c>
      <c r="J427" s="832">
        <v>1.4210566020522917</v>
      </c>
      <c r="K427" s="832">
        <v>33.333251028806579</v>
      </c>
      <c r="L427" s="849">
        <v>342</v>
      </c>
      <c r="M427" s="849">
        <v>11399.939999999999</v>
      </c>
      <c r="N427" s="832">
        <v>1</v>
      </c>
      <c r="O427" s="832">
        <v>33.333157894736836</v>
      </c>
      <c r="P427" s="849">
        <v>370</v>
      </c>
      <c r="Q427" s="849">
        <v>12333.279999999999</v>
      </c>
      <c r="R427" s="837">
        <v>1.0818723607317231</v>
      </c>
      <c r="S427" s="850">
        <v>33.333189189189184</v>
      </c>
    </row>
    <row r="428" spans="1:19" ht="14.4" customHeight="1" x14ac:dyDescent="0.3">
      <c r="A428" s="831" t="s">
        <v>3470</v>
      </c>
      <c r="B428" s="832" t="s">
        <v>3471</v>
      </c>
      <c r="C428" s="832" t="s">
        <v>593</v>
      </c>
      <c r="D428" s="832" t="s">
        <v>1485</v>
      </c>
      <c r="E428" s="832" t="s">
        <v>3529</v>
      </c>
      <c r="F428" s="832" t="s">
        <v>3659</v>
      </c>
      <c r="G428" s="832" t="s">
        <v>3660</v>
      </c>
      <c r="H428" s="849"/>
      <c r="I428" s="849"/>
      <c r="J428" s="832"/>
      <c r="K428" s="832"/>
      <c r="L428" s="849">
        <v>3</v>
      </c>
      <c r="M428" s="849">
        <v>258</v>
      </c>
      <c r="N428" s="832">
        <v>1</v>
      </c>
      <c r="O428" s="832">
        <v>86</v>
      </c>
      <c r="P428" s="849"/>
      <c r="Q428" s="849"/>
      <c r="R428" s="837"/>
      <c r="S428" s="850"/>
    </row>
    <row r="429" spans="1:19" ht="14.4" customHeight="1" x14ac:dyDescent="0.3">
      <c r="A429" s="831" t="s">
        <v>3470</v>
      </c>
      <c r="B429" s="832" t="s">
        <v>3471</v>
      </c>
      <c r="C429" s="832" t="s">
        <v>593</v>
      </c>
      <c r="D429" s="832" t="s">
        <v>1485</v>
      </c>
      <c r="E429" s="832" t="s">
        <v>3529</v>
      </c>
      <c r="F429" s="832" t="s">
        <v>3659</v>
      </c>
      <c r="G429" s="832" t="s">
        <v>3661</v>
      </c>
      <c r="H429" s="849">
        <v>1</v>
      </c>
      <c r="I429" s="849">
        <v>86</v>
      </c>
      <c r="J429" s="832"/>
      <c r="K429" s="832">
        <v>86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3470</v>
      </c>
      <c r="B430" s="832" t="s">
        <v>3471</v>
      </c>
      <c r="C430" s="832" t="s">
        <v>593</v>
      </c>
      <c r="D430" s="832" t="s">
        <v>1485</v>
      </c>
      <c r="E430" s="832" t="s">
        <v>3529</v>
      </c>
      <c r="F430" s="832" t="s">
        <v>3665</v>
      </c>
      <c r="G430" s="832" t="s">
        <v>3666</v>
      </c>
      <c r="H430" s="849">
        <v>397</v>
      </c>
      <c r="I430" s="849">
        <v>0</v>
      </c>
      <c r="J430" s="832"/>
      <c r="K430" s="832">
        <v>0</v>
      </c>
      <c r="L430" s="849">
        <v>5</v>
      </c>
      <c r="M430" s="849">
        <v>0</v>
      </c>
      <c r="N430" s="832"/>
      <c r="O430" s="832">
        <v>0</v>
      </c>
      <c r="P430" s="849">
        <v>2</v>
      </c>
      <c r="Q430" s="849">
        <v>0</v>
      </c>
      <c r="R430" s="837"/>
      <c r="S430" s="850">
        <v>0</v>
      </c>
    </row>
    <row r="431" spans="1:19" ht="14.4" customHeight="1" x14ac:dyDescent="0.3">
      <c r="A431" s="831" t="s">
        <v>3470</v>
      </c>
      <c r="B431" s="832" t="s">
        <v>3471</v>
      </c>
      <c r="C431" s="832" t="s">
        <v>593</v>
      </c>
      <c r="D431" s="832" t="s">
        <v>1485</v>
      </c>
      <c r="E431" s="832" t="s">
        <v>3529</v>
      </c>
      <c r="F431" s="832" t="s">
        <v>3667</v>
      </c>
      <c r="G431" s="832" t="s">
        <v>3668</v>
      </c>
      <c r="H431" s="849"/>
      <c r="I431" s="849"/>
      <c r="J431" s="832"/>
      <c r="K431" s="832"/>
      <c r="L431" s="849">
        <v>1</v>
      </c>
      <c r="M431" s="849">
        <v>132</v>
      </c>
      <c r="N431" s="832">
        <v>1</v>
      </c>
      <c r="O431" s="832">
        <v>132</v>
      </c>
      <c r="P431" s="849"/>
      <c r="Q431" s="849"/>
      <c r="R431" s="837"/>
      <c r="S431" s="850"/>
    </row>
    <row r="432" spans="1:19" ht="14.4" customHeight="1" x14ac:dyDescent="0.3">
      <c r="A432" s="831" t="s">
        <v>3470</v>
      </c>
      <c r="B432" s="832" t="s">
        <v>3471</v>
      </c>
      <c r="C432" s="832" t="s">
        <v>593</v>
      </c>
      <c r="D432" s="832" t="s">
        <v>1485</v>
      </c>
      <c r="E432" s="832" t="s">
        <v>3529</v>
      </c>
      <c r="F432" s="832" t="s">
        <v>3674</v>
      </c>
      <c r="G432" s="832" t="s">
        <v>3675</v>
      </c>
      <c r="H432" s="849">
        <v>394</v>
      </c>
      <c r="I432" s="849">
        <v>78800</v>
      </c>
      <c r="J432" s="832">
        <v>78.8</v>
      </c>
      <c r="K432" s="832">
        <v>200</v>
      </c>
      <c r="L432" s="849">
        <v>5</v>
      </c>
      <c r="M432" s="849">
        <v>1000</v>
      </c>
      <c r="N432" s="832">
        <v>1</v>
      </c>
      <c r="O432" s="832">
        <v>200</v>
      </c>
      <c r="P432" s="849">
        <v>2</v>
      </c>
      <c r="Q432" s="849">
        <v>400</v>
      </c>
      <c r="R432" s="837">
        <v>0.4</v>
      </c>
      <c r="S432" s="850">
        <v>200</v>
      </c>
    </row>
    <row r="433" spans="1:19" ht="14.4" customHeight="1" x14ac:dyDescent="0.3">
      <c r="A433" s="831" t="s">
        <v>3470</v>
      </c>
      <c r="B433" s="832" t="s">
        <v>3471</v>
      </c>
      <c r="C433" s="832" t="s">
        <v>593</v>
      </c>
      <c r="D433" s="832" t="s">
        <v>1485</v>
      </c>
      <c r="E433" s="832" t="s">
        <v>3529</v>
      </c>
      <c r="F433" s="832" t="s">
        <v>3677</v>
      </c>
      <c r="G433" s="832" t="s">
        <v>3678</v>
      </c>
      <c r="H433" s="849">
        <v>5</v>
      </c>
      <c r="I433" s="849">
        <v>565</v>
      </c>
      <c r="J433" s="832"/>
      <c r="K433" s="832">
        <v>113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3470</v>
      </c>
      <c r="B434" s="832" t="s">
        <v>3471</v>
      </c>
      <c r="C434" s="832" t="s">
        <v>593</v>
      </c>
      <c r="D434" s="832" t="s">
        <v>1485</v>
      </c>
      <c r="E434" s="832" t="s">
        <v>3529</v>
      </c>
      <c r="F434" s="832" t="s">
        <v>3677</v>
      </c>
      <c r="G434" s="832" t="s">
        <v>3679</v>
      </c>
      <c r="H434" s="849">
        <v>1</v>
      </c>
      <c r="I434" s="849">
        <v>113</v>
      </c>
      <c r="J434" s="832"/>
      <c r="K434" s="832">
        <v>113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3470</v>
      </c>
      <c r="B435" s="832" t="s">
        <v>3471</v>
      </c>
      <c r="C435" s="832" t="s">
        <v>593</v>
      </c>
      <c r="D435" s="832" t="s">
        <v>1485</v>
      </c>
      <c r="E435" s="832" t="s">
        <v>3529</v>
      </c>
      <c r="F435" s="832" t="s">
        <v>3714</v>
      </c>
      <c r="G435" s="832" t="s">
        <v>3715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313</v>
      </c>
      <c r="R435" s="837"/>
      <c r="S435" s="850">
        <v>313</v>
      </c>
    </row>
    <row r="436" spans="1:19" ht="14.4" customHeight="1" x14ac:dyDescent="0.3">
      <c r="A436" s="831" t="s">
        <v>3470</v>
      </c>
      <c r="B436" s="832" t="s">
        <v>3471</v>
      </c>
      <c r="C436" s="832" t="s">
        <v>593</v>
      </c>
      <c r="D436" s="832" t="s">
        <v>1485</v>
      </c>
      <c r="E436" s="832" t="s">
        <v>3529</v>
      </c>
      <c r="F436" s="832" t="s">
        <v>3720</v>
      </c>
      <c r="G436" s="832" t="s">
        <v>3722</v>
      </c>
      <c r="H436" s="849"/>
      <c r="I436" s="849"/>
      <c r="J436" s="832"/>
      <c r="K436" s="832"/>
      <c r="L436" s="849"/>
      <c r="M436" s="849"/>
      <c r="N436" s="832"/>
      <c r="O436" s="832"/>
      <c r="P436" s="849">
        <v>4</v>
      </c>
      <c r="Q436" s="849">
        <v>400</v>
      </c>
      <c r="R436" s="837"/>
      <c r="S436" s="850">
        <v>100</v>
      </c>
    </row>
    <row r="437" spans="1:19" ht="14.4" customHeight="1" x14ac:dyDescent="0.3">
      <c r="A437" s="831" t="s">
        <v>3470</v>
      </c>
      <c r="B437" s="832" t="s">
        <v>3471</v>
      </c>
      <c r="C437" s="832" t="s">
        <v>593</v>
      </c>
      <c r="D437" s="832" t="s">
        <v>1485</v>
      </c>
      <c r="E437" s="832" t="s">
        <v>3529</v>
      </c>
      <c r="F437" s="832" t="s">
        <v>3725</v>
      </c>
      <c r="G437" s="832" t="s">
        <v>3726</v>
      </c>
      <c r="H437" s="849">
        <v>1</v>
      </c>
      <c r="I437" s="849">
        <v>152</v>
      </c>
      <c r="J437" s="832"/>
      <c r="K437" s="832">
        <v>152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3470</v>
      </c>
      <c r="B438" s="832" t="s">
        <v>3471</v>
      </c>
      <c r="C438" s="832" t="s">
        <v>593</v>
      </c>
      <c r="D438" s="832" t="s">
        <v>1485</v>
      </c>
      <c r="E438" s="832" t="s">
        <v>3529</v>
      </c>
      <c r="F438" s="832" t="s">
        <v>3745</v>
      </c>
      <c r="G438" s="832" t="s">
        <v>3746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313</v>
      </c>
      <c r="R438" s="837"/>
      <c r="S438" s="850">
        <v>313</v>
      </c>
    </row>
    <row r="439" spans="1:19" ht="14.4" customHeight="1" x14ac:dyDescent="0.3">
      <c r="A439" s="831" t="s">
        <v>3470</v>
      </c>
      <c r="B439" s="832" t="s">
        <v>3471</v>
      </c>
      <c r="C439" s="832" t="s">
        <v>593</v>
      </c>
      <c r="D439" s="832" t="s">
        <v>1485</v>
      </c>
      <c r="E439" s="832" t="s">
        <v>3529</v>
      </c>
      <c r="F439" s="832" t="s">
        <v>3745</v>
      </c>
      <c r="G439" s="832" t="s">
        <v>3747</v>
      </c>
      <c r="H439" s="849">
        <v>1</v>
      </c>
      <c r="I439" s="849">
        <v>312</v>
      </c>
      <c r="J439" s="832"/>
      <c r="K439" s="832">
        <v>312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3470</v>
      </c>
      <c r="B440" s="832" t="s">
        <v>3471</v>
      </c>
      <c r="C440" s="832" t="s">
        <v>593</v>
      </c>
      <c r="D440" s="832" t="s">
        <v>1486</v>
      </c>
      <c r="E440" s="832" t="s">
        <v>3472</v>
      </c>
      <c r="F440" s="832" t="s">
        <v>3480</v>
      </c>
      <c r="G440" s="832" t="s">
        <v>3481</v>
      </c>
      <c r="H440" s="849"/>
      <c r="I440" s="849"/>
      <c r="J440" s="832"/>
      <c r="K440" s="832"/>
      <c r="L440" s="849"/>
      <c r="M440" s="849"/>
      <c r="N440" s="832"/>
      <c r="O440" s="832"/>
      <c r="P440" s="849">
        <v>0.2</v>
      </c>
      <c r="Q440" s="849">
        <v>13.94</v>
      </c>
      <c r="R440" s="837"/>
      <c r="S440" s="850">
        <v>69.699999999999989</v>
      </c>
    </row>
    <row r="441" spans="1:19" ht="14.4" customHeight="1" x14ac:dyDescent="0.3">
      <c r="A441" s="831" t="s">
        <v>3470</v>
      </c>
      <c r="B441" s="832" t="s">
        <v>3471</v>
      </c>
      <c r="C441" s="832" t="s">
        <v>593</v>
      </c>
      <c r="D441" s="832" t="s">
        <v>1486</v>
      </c>
      <c r="E441" s="832" t="s">
        <v>3472</v>
      </c>
      <c r="F441" s="832" t="s">
        <v>3482</v>
      </c>
      <c r="G441" s="832" t="s">
        <v>691</v>
      </c>
      <c r="H441" s="849"/>
      <c r="I441" s="849"/>
      <c r="J441" s="832"/>
      <c r="K441" s="832"/>
      <c r="L441" s="849">
        <v>0.02</v>
      </c>
      <c r="M441" s="849">
        <v>14.14</v>
      </c>
      <c r="N441" s="832">
        <v>1</v>
      </c>
      <c r="O441" s="832">
        <v>707</v>
      </c>
      <c r="P441" s="849">
        <v>0.34</v>
      </c>
      <c r="Q441" s="849">
        <v>252.05</v>
      </c>
      <c r="R441" s="837">
        <v>17.825318246110324</v>
      </c>
      <c r="S441" s="850">
        <v>741.32352941176464</v>
      </c>
    </row>
    <row r="442" spans="1:19" ht="14.4" customHeight="1" x14ac:dyDescent="0.3">
      <c r="A442" s="831" t="s">
        <v>3470</v>
      </c>
      <c r="B442" s="832" t="s">
        <v>3471</v>
      </c>
      <c r="C442" s="832" t="s">
        <v>593</v>
      </c>
      <c r="D442" s="832" t="s">
        <v>1486</v>
      </c>
      <c r="E442" s="832" t="s">
        <v>3472</v>
      </c>
      <c r="F442" s="832" t="s">
        <v>3483</v>
      </c>
      <c r="G442" s="832" t="s">
        <v>3484</v>
      </c>
      <c r="H442" s="849"/>
      <c r="I442" s="849"/>
      <c r="J442" s="832"/>
      <c r="K442" s="832"/>
      <c r="L442" s="849">
        <v>0.1</v>
      </c>
      <c r="M442" s="849">
        <v>20.54</v>
      </c>
      <c r="N442" s="832">
        <v>1</v>
      </c>
      <c r="O442" s="832">
        <v>205.39999999999998</v>
      </c>
      <c r="P442" s="849"/>
      <c r="Q442" s="849"/>
      <c r="R442" s="837"/>
      <c r="S442" s="850"/>
    </row>
    <row r="443" spans="1:19" ht="14.4" customHeight="1" x14ac:dyDescent="0.3">
      <c r="A443" s="831" t="s">
        <v>3470</v>
      </c>
      <c r="B443" s="832" t="s">
        <v>3471</v>
      </c>
      <c r="C443" s="832" t="s">
        <v>593</v>
      </c>
      <c r="D443" s="832" t="s">
        <v>1486</v>
      </c>
      <c r="E443" s="832" t="s">
        <v>3472</v>
      </c>
      <c r="F443" s="832" t="s">
        <v>3485</v>
      </c>
      <c r="G443" s="832" t="s">
        <v>3486</v>
      </c>
      <c r="H443" s="849">
        <v>0.2</v>
      </c>
      <c r="I443" s="849">
        <v>12.29</v>
      </c>
      <c r="J443" s="832"/>
      <c r="K443" s="832">
        <v>61.449999999999996</v>
      </c>
      <c r="L443" s="849"/>
      <c r="M443" s="849"/>
      <c r="N443" s="832"/>
      <c r="O443" s="832"/>
      <c r="P443" s="849">
        <v>0.1</v>
      </c>
      <c r="Q443" s="849">
        <v>6.14</v>
      </c>
      <c r="R443" s="837"/>
      <c r="S443" s="850">
        <v>61.399999999999991</v>
      </c>
    </row>
    <row r="444" spans="1:19" ht="14.4" customHeight="1" x14ac:dyDescent="0.3">
      <c r="A444" s="831" t="s">
        <v>3470</v>
      </c>
      <c r="B444" s="832" t="s">
        <v>3471</v>
      </c>
      <c r="C444" s="832" t="s">
        <v>593</v>
      </c>
      <c r="D444" s="832" t="s">
        <v>1486</v>
      </c>
      <c r="E444" s="832" t="s">
        <v>3472</v>
      </c>
      <c r="F444" s="832" t="s">
        <v>3487</v>
      </c>
      <c r="G444" s="832" t="s">
        <v>930</v>
      </c>
      <c r="H444" s="849"/>
      <c r="I444" s="849"/>
      <c r="J444" s="832"/>
      <c r="K444" s="832"/>
      <c r="L444" s="849"/>
      <c r="M444" s="849"/>
      <c r="N444" s="832"/>
      <c r="O444" s="832"/>
      <c r="P444" s="849">
        <v>5</v>
      </c>
      <c r="Q444" s="849">
        <v>66.849999999999994</v>
      </c>
      <c r="R444" s="837"/>
      <c r="S444" s="850">
        <v>13.37</v>
      </c>
    </row>
    <row r="445" spans="1:19" ht="14.4" customHeight="1" x14ac:dyDescent="0.3">
      <c r="A445" s="831" t="s">
        <v>3470</v>
      </c>
      <c r="B445" s="832" t="s">
        <v>3471</v>
      </c>
      <c r="C445" s="832" t="s">
        <v>593</v>
      </c>
      <c r="D445" s="832" t="s">
        <v>1486</v>
      </c>
      <c r="E445" s="832" t="s">
        <v>3472</v>
      </c>
      <c r="F445" s="832" t="s">
        <v>3492</v>
      </c>
      <c r="G445" s="832" t="s">
        <v>3493</v>
      </c>
      <c r="H445" s="849">
        <v>0.1</v>
      </c>
      <c r="I445" s="849">
        <v>27.17</v>
      </c>
      <c r="J445" s="832"/>
      <c r="K445" s="832">
        <v>271.7</v>
      </c>
      <c r="L445" s="849"/>
      <c r="M445" s="849"/>
      <c r="N445" s="832"/>
      <c r="O445" s="832"/>
      <c r="P445" s="849">
        <v>0.60000000000000009</v>
      </c>
      <c r="Q445" s="849">
        <v>163.02000000000001</v>
      </c>
      <c r="R445" s="837"/>
      <c r="S445" s="850">
        <v>271.7</v>
      </c>
    </row>
    <row r="446" spans="1:19" ht="14.4" customHeight="1" x14ac:dyDescent="0.3">
      <c r="A446" s="831" t="s">
        <v>3470</v>
      </c>
      <c r="B446" s="832" t="s">
        <v>3471</v>
      </c>
      <c r="C446" s="832" t="s">
        <v>593</v>
      </c>
      <c r="D446" s="832" t="s">
        <v>1486</v>
      </c>
      <c r="E446" s="832" t="s">
        <v>3472</v>
      </c>
      <c r="F446" s="832" t="s">
        <v>3496</v>
      </c>
      <c r="G446" s="832" t="s">
        <v>3497</v>
      </c>
      <c r="H446" s="849">
        <v>1</v>
      </c>
      <c r="I446" s="849">
        <v>68.12</v>
      </c>
      <c r="J446" s="832"/>
      <c r="K446" s="832">
        <v>68.12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3470</v>
      </c>
      <c r="B447" s="832" t="s">
        <v>3471</v>
      </c>
      <c r="C447" s="832" t="s">
        <v>593</v>
      </c>
      <c r="D447" s="832" t="s">
        <v>1486</v>
      </c>
      <c r="E447" s="832" t="s">
        <v>3472</v>
      </c>
      <c r="F447" s="832" t="s">
        <v>3499</v>
      </c>
      <c r="G447" s="832" t="s">
        <v>691</v>
      </c>
      <c r="H447" s="849">
        <v>2.1</v>
      </c>
      <c r="I447" s="849">
        <v>148.55000000000001</v>
      </c>
      <c r="J447" s="832">
        <v>1.6155519303969552</v>
      </c>
      <c r="K447" s="832">
        <v>70.738095238095241</v>
      </c>
      <c r="L447" s="849">
        <v>1.2999999999999998</v>
      </c>
      <c r="M447" s="849">
        <v>91.949999999999989</v>
      </c>
      <c r="N447" s="832">
        <v>1</v>
      </c>
      <c r="O447" s="832">
        <v>70.730769230769226</v>
      </c>
      <c r="P447" s="849">
        <v>1.8000000000000003</v>
      </c>
      <c r="Q447" s="849">
        <v>143.96999999999997</v>
      </c>
      <c r="R447" s="837">
        <v>1.5657422512234909</v>
      </c>
      <c r="S447" s="850">
        <v>79.983333333333306</v>
      </c>
    </row>
    <row r="448" spans="1:19" ht="14.4" customHeight="1" x14ac:dyDescent="0.3">
      <c r="A448" s="831" t="s">
        <v>3470</v>
      </c>
      <c r="B448" s="832" t="s">
        <v>3471</v>
      </c>
      <c r="C448" s="832" t="s">
        <v>593</v>
      </c>
      <c r="D448" s="832" t="s">
        <v>1486</v>
      </c>
      <c r="E448" s="832" t="s">
        <v>3472</v>
      </c>
      <c r="F448" s="832" t="s">
        <v>3502</v>
      </c>
      <c r="G448" s="832" t="s">
        <v>3503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0.02</v>
      </c>
      <c r="Q448" s="849">
        <v>2.4300000000000002</v>
      </c>
      <c r="R448" s="837"/>
      <c r="S448" s="850">
        <v>121.5</v>
      </c>
    </row>
    <row r="449" spans="1:19" ht="14.4" customHeight="1" x14ac:dyDescent="0.3">
      <c r="A449" s="831" t="s">
        <v>3470</v>
      </c>
      <c r="B449" s="832" t="s">
        <v>3471</v>
      </c>
      <c r="C449" s="832" t="s">
        <v>593</v>
      </c>
      <c r="D449" s="832" t="s">
        <v>1486</v>
      </c>
      <c r="E449" s="832" t="s">
        <v>3472</v>
      </c>
      <c r="F449" s="832" t="s">
        <v>3504</v>
      </c>
      <c r="G449" s="832" t="s">
        <v>3503</v>
      </c>
      <c r="H449" s="849"/>
      <c r="I449" s="849"/>
      <c r="J449" s="832"/>
      <c r="K449" s="832"/>
      <c r="L449" s="849">
        <v>0.03</v>
      </c>
      <c r="M449" s="849">
        <v>6.02</v>
      </c>
      <c r="N449" s="832">
        <v>1</v>
      </c>
      <c r="O449" s="832">
        <v>200.66666666666666</v>
      </c>
      <c r="P449" s="849">
        <v>0.21</v>
      </c>
      <c r="Q449" s="849">
        <v>42.14</v>
      </c>
      <c r="R449" s="837">
        <v>7.0000000000000009</v>
      </c>
      <c r="S449" s="850">
        <v>200.66666666666669</v>
      </c>
    </row>
    <row r="450" spans="1:19" ht="14.4" customHeight="1" x14ac:dyDescent="0.3">
      <c r="A450" s="831" t="s">
        <v>3470</v>
      </c>
      <c r="B450" s="832" t="s">
        <v>3471</v>
      </c>
      <c r="C450" s="832" t="s">
        <v>593</v>
      </c>
      <c r="D450" s="832" t="s">
        <v>1486</v>
      </c>
      <c r="E450" s="832" t="s">
        <v>3472</v>
      </c>
      <c r="F450" s="832" t="s">
        <v>3505</v>
      </c>
      <c r="G450" s="832" t="s">
        <v>3503</v>
      </c>
      <c r="H450" s="849">
        <v>0.05</v>
      </c>
      <c r="I450" s="849">
        <v>12.17</v>
      </c>
      <c r="J450" s="832"/>
      <c r="K450" s="832">
        <v>243.39999999999998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3470</v>
      </c>
      <c r="B451" s="832" t="s">
        <v>3471</v>
      </c>
      <c r="C451" s="832" t="s">
        <v>593</v>
      </c>
      <c r="D451" s="832" t="s">
        <v>1486</v>
      </c>
      <c r="E451" s="832" t="s">
        <v>3472</v>
      </c>
      <c r="F451" s="832" t="s">
        <v>3506</v>
      </c>
      <c r="G451" s="832" t="s">
        <v>3503</v>
      </c>
      <c r="H451" s="849"/>
      <c r="I451" s="849"/>
      <c r="J451" s="832"/>
      <c r="K451" s="832"/>
      <c r="L451" s="849"/>
      <c r="M451" s="849"/>
      <c r="N451" s="832"/>
      <c r="O451" s="832"/>
      <c r="P451" s="849">
        <v>0.4</v>
      </c>
      <c r="Q451" s="849">
        <v>93.179999999999993</v>
      </c>
      <c r="R451" s="837"/>
      <c r="S451" s="850">
        <v>232.94999999999996</v>
      </c>
    </row>
    <row r="452" spans="1:19" ht="14.4" customHeight="1" x14ac:dyDescent="0.3">
      <c r="A452" s="831" t="s">
        <v>3470</v>
      </c>
      <c r="B452" s="832" t="s">
        <v>3471</v>
      </c>
      <c r="C452" s="832" t="s">
        <v>593</v>
      </c>
      <c r="D452" s="832" t="s">
        <v>1486</v>
      </c>
      <c r="E452" s="832" t="s">
        <v>3472</v>
      </c>
      <c r="F452" s="832" t="s">
        <v>3513</v>
      </c>
      <c r="G452" s="832" t="s">
        <v>3514</v>
      </c>
      <c r="H452" s="849"/>
      <c r="I452" s="849"/>
      <c r="J452" s="832"/>
      <c r="K452" s="832"/>
      <c r="L452" s="849">
        <v>0.05</v>
      </c>
      <c r="M452" s="849">
        <v>14.31</v>
      </c>
      <c r="N452" s="832">
        <v>1</v>
      </c>
      <c r="O452" s="832">
        <v>286.2</v>
      </c>
      <c r="P452" s="849"/>
      <c r="Q452" s="849"/>
      <c r="R452" s="837"/>
      <c r="S452" s="850"/>
    </row>
    <row r="453" spans="1:19" ht="14.4" customHeight="1" x14ac:dyDescent="0.3">
      <c r="A453" s="831" t="s">
        <v>3470</v>
      </c>
      <c r="B453" s="832" t="s">
        <v>3471</v>
      </c>
      <c r="C453" s="832" t="s">
        <v>593</v>
      </c>
      <c r="D453" s="832" t="s">
        <v>1486</v>
      </c>
      <c r="E453" s="832" t="s">
        <v>3524</v>
      </c>
      <c r="F453" s="832" t="s">
        <v>3527</v>
      </c>
      <c r="G453" s="832" t="s">
        <v>3528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5757.2</v>
      </c>
      <c r="R453" s="837"/>
      <c r="S453" s="850">
        <v>5757.2</v>
      </c>
    </row>
    <row r="454" spans="1:19" ht="14.4" customHeight="1" x14ac:dyDescent="0.3">
      <c r="A454" s="831" t="s">
        <v>3470</v>
      </c>
      <c r="B454" s="832" t="s">
        <v>3471</v>
      </c>
      <c r="C454" s="832" t="s">
        <v>593</v>
      </c>
      <c r="D454" s="832" t="s">
        <v>1486</v>
      </c>
      <c r="E454" s="832" t="s">
        <v>3529</v>
      </c>
      <c r="F454" s="832" t="s">
        <v>3535</v>
      </c>
      <c r="G454" s="832" t="s">
        <v>3536</v>
      </c>
      <c r="H454" s="849">
        <v>1</v>
      </c>
      <c r="I454" s="849">
        <v>299</v>
      </c>
      <c r="J454" s="832"/>
      <c r="K454" s="832">
        <v>299</v>
      </c>
      <c r="L454" s="849"/>
      <c r="M454" s="849"/>
      <c r="N454" s="832"/>
      <c r="O454" s="832"/>
      <c r="P454" s="849">
        <v>1</v>
      </c>
      <c r="Q454" s="849">
        <v>300</v>
      </c>
      <c r="R454" s="837"/>
      <c r="S454" s="850">
        <v>300</v>
      </c>
    </row>
    <row r="455" spans="1:19" ht="14.4" customHeight="1" x14ac:dyDescent="0.3">
      <c r="A455" s="831" t="s">
        <v>3470</v>
      </c>
      <c r="B455" s="832" t="s">
        <v>3471</v>
      </c>
      <c r="C455" s="832" t="s">
        <v>593</v>
      </c>
      <c r="D455" s="832" t="s">
        <v>1486</v>
      </c>
      <c r="E455" s="832" t="s">
        <v>3529</v>
      </c>
      <c r="F455" s="832" t="s">
        <v>3535</v>
      </c>
      <c r="G455" s="832" t="s">
        <v>3537</v>
      </c>
      <c r="H455" s="849"/>
      <c r="I455" s="849"/>
      <c r="J455" s="832"/>
      <c r="K455" s="832"/>
      <c r="L455" s="849"/>
      <c r="M455" s="849"/>
      <c r="N455" s="832"/>
      <c r="O455" s="832"/>
      <c r="P455" s="849">
        <v>2</v>
      </c>
      <c r="Q455" s="849">
        <v>600</v>
      </c>
      <c r="R455" s="837"/>
      <c r="S455" s="850">
        <v>300</v>
      </c>
    </row>
    <row r="456" spans="1:19" ht="14.4" customHeight="1" x14ac:dyDescent="0.3">
      <c r="A456" s="831" t="s">
        <v>3470</v>
      </c>
      <c r="B456" s="832" t="s">
        <v>3471</v>
      </c>
      <c r="C456" s="832" t="s">
        <v>593</v>
      </c>
      <c r="D456" s="832" t="s">
        <v>1486</v>
      </c>
      <c r="E456" s="832" t="s">
        <v>3529</v>
      </c>
      <c r="F456" s="832" t="s">
        <v>3540</v>
      </c>
      <c r="G456" s="832" t="s">
        <v>3541</v>
      </c>
      <c r="H456" s="849">
        <v>2</v>
      </c>
      <c r="I456" s="849">
        <v>166</v>
      </c>
      <c r="J456" s="832"/>
      <c r="K456" s="832">
        <v>83</v>
      </c>
      <c r="L456" s="849"/>
      <c r="M456" s="849"/>
      <c r="N456" s="832"/>
      <c r="O456" s="832"/>
      <c r="P456" s="849">
        <v>4</v>
      </c>
      <c r="Q456" s="849">
        <v>332</v>
      </c>
      <c r="R456" s="837"/>
      <c r="S456" s="850">
        <v>83</v>
      </c>
    </row>
    <row r="457" spans="1:19" ht="14.4" customHeight="1" x14ac:dyDescent="0.3">
      <c r="A457" s="831" t="s">
        <v>3470</v>
      </c>
      <c r="B457" s="832" t="s">
        <v>3471</v>
      </c>
      <c r="C457" s="832" t="s">
        <v>593</v>
      </c>
      <c r="D457" s="832" t="s">
        <v>1486</v>
      </c>
      <c r="E457" s="832" t="s">
        <v>3529</v>
      </c>
      <c r="F457" s="832" t="s">
        <v>3542</v>
      </c>
      <c r="G457" s="832" t="s">
        <v>3543</v>
      </c>
      <c r="H457" s="849"/>
      <c r="I457" s="849"/>
      <c r="J457" s="832"/>
      <c r="K457" s="832"/>
      <c r="L457" s="849"/>
      <c r="M457" s="849"/>
      <c r="N457" s="832"/>
      <c r="O457" s="832"/>
      <c r="P457" s="849">
        <v>5</v>
      </c>
      <c r="Q457" s="849">
        <v>530</v>
      </c>
      <c r="R457" s="837"/>
      <c r="S457" s="850">
        <v>106</v>
      </c>
    </row>
    <row r="458" spans="1:19" ht="14.4" customHeight="1" x14ac:dyDescent="0.3">
      <c r="A458" s="831" t="s">
        <v>3470</v>
      </c>
      <c r="B458" s="832" t="s">
        <v>3471</v>
      </c>
      <c r="C458" s="832" t="s">
        <v>593</v>
      </c>
      <c r="D458" s="832" t="s">
        <v>1486</v>
      </c>
      <c r="E458" s="832" t="s">
        <v>3529</v>
      </c>
      <c r="F458" s="832" t="s">
        <v>3544</v>
      </c>
      <c r="G458" s="832" t="s">
        <v>3545</v>
      </c>
      <c r="H458" s="849">
        <v>14</v>
      </c>
      <c r="I458" s="849">
        <v>518</v>
      </c>
      <c r="J458" s="832">
        <v>1.5555555555555556</v>
      </c>
      <c r="K458" s="832">
        <v>37</v>
      </c>
      <c r="L458" s="849">
        <v>9</v>
      </c>
      <c r="M458" s="849">
        <v>333</v>
      </c>
      <c r="N458" s="832">
        <v>1</v>
      </c>
      <c r="O458" s="832">
        <v>37</v>
      </c>
      <c r="P458" s="849">
        <v>4</v>
      </c>
      <c r="Q458" s="849">
        <v>148</v>
      </c>
      <c r="R458" s="837">
        <v>0.44444444444444442</v>
      </c>
      <c r="S458" s="850">
        <v>37</v>
      </c>
    </row>
    <row r="459" spans="1:19" ht="14.4" customHeight="1" x14ac:dyDescent="0.3">
      <c r="A459" s="831" t="s">
        <v>3470</v>
      </c>
      <c r="B459" s="832" t="s">
        <v>3471</v>
      </c>
      <c r="C459" s="832" t="s">
        <v>593</v>
      </c>
      <c r="D459" s="832" t="s">
        <v>1486</v>
      </c>
      <c r="E459" s="832" t="s">
        <v>3529</v>
      </c>
      <c r="F459" s="832" t="s">
        <v>3544</v>
      </c>
      <c r="G459" s="832" t="s">
        <v>3546</v>
      </c>
      <c r="H459" s="849">
        <v>4</v>
      </c>
      <c r="I459" s="849">
        <v>148</v>
      </c>
      <c r="J459" s="832">
        <v>4</v>
      </c>
      <c r="K459" s="832">
        <v>37</v>
      </c>
      <c r="L459" s="849">
        <v>1</v>
      </c>
      <c r="M459" s="849">
        <v>37</v>
      </c>
      <c r="N459" s="832">
        <v>1</v>
      </c>
      <c r="O459" s="832">
        <v>37</v>
      </c>
      <c r="P459" s="849">
        <v>7</v>
      </c>
      <c r="Q459" s="849">
        <v>259</v>
      </c>
      <c r="R459" s="837">
        <v>7</v>
      </c>
      <c r="S459" s="850">
        <v>37</v>
      </c>
    </row>
    <row r="460" spans="1:19" ht="14.4" customHeight="1" x14ac:dyDescent="0.3">
      <c r="A460" s="831" t="s">
        <v>3470</v>
      </c>
      <c r="B460" s="832" t="s">
        <v>3471</v>
      </c>
      <c r="C460" s="832" t="s">
        <v>593</v>
      </c>
      <c r="D460" s="832" t="s">
        <v>1486</v>
      </c>
      <c r="E460" s="832" t="s">
        <v>3529</v>
      </c>
      <c r="F460" s="832" t="s">
        <v>3547</v>
      </c>
      <c r="G460" s="832" t="s">
        <v>3548</v>
      </c>
      <c r="H460" s="849">
        <v>1</v>
      </c>
      <c r="I460" s="849">
        <v>5</v>
      </c>
      <c r="J460" s="832">
        <v>0.5</v>
      </c>
      <c r="K460" s="832">
        <v>5</v>
      </c>
      <c r="L460" s="849">
        <v>2</v>
      </c>
      <c r="M460" s="849">
        <v>10</v>
      </c>
      <c r="N460" s="832">
        <v>1</v>
      </c>
      <c r="O460" s="832">
        <v>5</v>
      </c>
      <c r="P460" s="849"/>
      <c r="Q460" s="849"/>
      <c r="R460" s="837"/>
      <c r="S460" s="850"/>
    </row>
    <row r="461" spans="1:19" ht="14.4" customHeight="1" x14ac:dyDescent="0.3">
      <c r="A461" s="831" t="s">
        <v>3470</v>
      </c>
      <c r="B461" s="832" t="s">
        <v>3471</v>
      </c>
      <c r="C461" s="832" t="s">
        <v>593</v>
      </c>
      <c r="D461" s="832" t="s">
        <v>1486</v>
      </c>
      <c r="E461" s="832" t="s">
        <v>3529</v>
      </c>
      <c r="F461" s="832" t="s">
        <v>3549</v>
      </c>
      <c r="G461" s="832" t="s">
        <v>3550</v>
      </c>
      <c r="H461" s="849">
        <v>1</v>
      </c>
      <c r="I461" s="849">
        <v>5</v>
      </c>
      <c r="J461" s="832">
        <v>1</v>
      </c>
      <c r="K461" s="832">
        <v>5</v>
      </c>
      <c r="L461" s="849">
        <v>1</v>
      </c>
      <c r="M461" s="849">
        <v>5</v>
      </c>
      <c r="N461" s="832">
        <v>1</v>
      </c>
      <c r="O461" s="832">
        <v>5</v>
      </c>
      <c r="P461" s="849">
        <v>2</v>
      </c>
      <c r="Q461" s="849">
        <v>10</v>
      </c>
      <c r="R461" s="837">
        <v>2</v>
      </c>
      <c r="S461" s="850">
        <v>5</v>
      </c>
    </row>
    <row r="462" spans="1:19" ht="14.4" customHeight="1" x14ac:dyDescent="0.3">
      <c r="A462" s="831" t="s">
        <v>3470</v>
      </c>
      <c r="B462" s="832" t="s">
        <v>3471</v>
      </c>
      <c r="C462" s="832" t="s">
        <v>593</v>
      </c>
      <c r="D462" s="832" t="s">
        <v>1486</v>
      </c>
      <c r="E462" s="832" t="s">
        <v>3529</v>
      </c>
      <c r="F462" s="832" t="s">
        <v>3551</v>
      </c>
      <c r="G462" s="832" t="s">
        <v>3552</v>
      </c>
      <c r="H462" s="849"/>
      <c r="I462" s="849"/>
      <c r="J462" s="832"/>
      <c r="K462" s="832"/>
      <c r="L462" s="849">
        <v>27</v>
      </c>
      <c r="M462" s="849">
        <v>2322</v>
      </c>
      <c r="N462" s="832">
        <v>1</v>
      </c>
      <c r="O462" s="832">
        <v>86</v>
      </c>
      <c r="P462" s="849">
        <v>3</v>
      </c>
      <c r="Q462" s="849">
        <v>261</v>
      </c>
      <c r="R462" s="837">
        <v>0.1124031007751938</v>
      </c>
      <c r="S462" s="850">
        <v>87</v>
      </c>
    </row>
    <row r="463" spans="1:19" ht="14.4" customHeight="1" x14ac:dyDescent="0.3">
      <c r="A463" s="831" t="s">
        <v>3470</v>
      </c>
      <c r="B463" s="832" t="s">
        <v>3471</v>
      </c>
      <c r="C463" s="832" t="s">
        <v>593</v>
      </c>
      <c r="D463" s="832" t="s">
        <v>1486</v>
      </c>
      <c r="E463" s="832" t="s">
        <v>3529</v>
      </c>
      <c r="F463" s="832" t="s">
        <v>3551</v>
      </c>
      <c r="G463" s="832" t="s">
        <v>3553</v>
      </c>
      <c r="H463" s="849">
        <v>2</v>
      </c>
      <c r="I463" s="849">
        <v>172</v>
      </c>
      <c r="J463" s="832">
        <v>2</v>
      </c>
      <c r="K463" s="832">
        <v>86</v>
      </c>
      <c r="L463" s="849">
        <v>1</v>
      </c>
      <c r="M463" s="849">
        <v>86</v>
      </c>
      <c r="N463" s="832">
        <v>1</v>
      </c>
      <c r="O463" s="832">
        <v>86</v>
      </c>
      <c r="P463" s="849">
        <v>13</v>
      </c>
      <c r="Q463" s="849">
        <v>1131</v>
      </c>
      <c r="R463" s="837">
        <v>13.151162790697674</v>
      </c>
      <c r="S463" s="850">
        <v>87</v>
      </c>
    </row>
    <row r="464" spans="1:19" ht="14.4" customHeight="1" x14ac:dyDescent="0.3">
      <c r="A464" s="831" t="s">
        <v>3470</v>
      </c>
      <c r="B464" s="832" t="s">
        <v>3471</v>
      </c>
      <c r="C464" s="832" t="s">
        <v>593</v>
      </c>
      <c r="D464" s="832" t="s">
        <v>1486</v>
      </c>
      <c r="E464" s="832" t="s">
        <v>3529</v>
      </c>
      <c r="F464" s="832" t="s">
        <v>3556</v>
      </c>
      <c r="G464" s="832" t="s">
        <v>3557</v>
      </c>
      <c r="H464" s="849"/>
      <c r="I464" s="849"/>
      <c r="J464" s="832"/>
      <c r="K464" s="832"/>
      <c r="L464" s="849">
        <v>1</v>
      </c>
      <c r="M464" s="849">
        <v>679</v>
      </c>
      <c r="N464" s="832">
        <v>1</v>
      </c>
      <c r="O464" s="832">
        <v>679</v>
      </c>
      <c r="P464" s="849"/>
      <c r="Q464" s="849"/>
      <c r="R464" s="837"/>
      <c r="S464" s="850"/>
    </row>
    <row r="465" spans="1:19" ht="14.4" customHeight="1" x14ac:dyDescent="0.3">
      <c r="A465" s="831" t="s">
        <v>3470</v>
      </c>
      <c r="B465" s="832" t="s">
        <v>3471</v>
      </c>
      <c r="C465" s="832" t="s">
        <v>593</v>
      </c>
      <c r="D465" s="832" t="s">
        <v>1486</v>
      </c>
      <c r="E465" s="832" t="s">
        <v>3529</v>
      </c>
      <c r="F465" s="832" t="s">
        <v>3556</v>
      </c>
      <c r="G465" s="832" t="s">
        <v>3558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680</v>
      </c>
      <c r="R465" s="837"/>
      <c r="S465" s="850">
        <v>680</v>
      </c>
    </row>
    <row r="466" spans="1:19" ht="14.4" customHeight="1" x14ac:dyDescent="0.3">
      <c r="A466" s="831" t="s">
        <v>3470</v>
      </c>
      <c r="B466" s="832" t="s">
        <v>3471</v>
      </c>
      <c r="C466" s="832" t="s">
        <v>593</v>
      </c>
      <c r="D466" s="832" t="s">
        <v>1486</v>
      </c>
      <c r="E466" s="832" t="s">
        <v>3529</v>
      </c>
      <c r="F466" s="832" t="s">
        <v>3562</v>
      </c>
      <c r="G466" s="832" t="s">
        <v>3563</v>
      </c>
      <c r="H466" s="849">
        <v>19</v>
      </c>
      <c r="I466" s="849">
        <v>4769</v>
      </c>
      <c r="J466" s="832">
        <v>1.2666666666666666</v>
      </c>
      <c r="K466" s="832">
        <v>251</v>
      </c>
      <c r="L466" s="849">
        <v>15</v>
      </c>
      <c r="M466" s="849">
        <v>3765</v>
      </c>
      <c r="N466" s="832">
        <v>1</v>
      </c>
      <c r="O466" s="832">
        <v>251</v>
      </c>
      <c r="P466" s="849">
        <v>106</v>
      </c>
      <c r="Q466" s="849">
        <v>26712</v>
      </c>
      <c r="R466" s="837">
        <v>7.0948207171314737</v>
      </c>
      <c r="S466" s="850">
        <v>252</v>
      </c>
    </row>
    <row r="467" spans="1:19" ht="14.4" customHeight="1" x14ac:dyDescent="0.3">
      <c r="A467" s="831" t="s">
        <v>3470</v>
      </c>
      <c r="B467" s="832" t="s">
        <v>3471</v>
      </c>
      <c r="C467" s="832" t="s">
        <v>593</v>
      </c>
      <c r="D467" s="832" t="s">
        <v>1486</v>
      </c>
      <c r="E467" s="832" t="s">
        <v>3529</v>
      </c>
      <c r="F467" s="832" t="s">
        <v>3562</v>
      </c>
      <c r="G467" s="832" t="s">
        <v>3564</v>
      </c>
      <c r="H467" s="849">
        <v>638</v>
      </c>
      <c r="I467" s="849">
        <v>160138</v>
      </c>
      <c r="J467" s="832">
        <v>0.87757909215955987</v>
      </c>
      <c r="K467" s="832">
        <v>251</v>
      </c>
      <c r="L467" s="849">
        <v>727</v>
      </c>
      <c r="M467" s="849">
        <v>182477</v>
      </c>
      <c r="N467" s="832">
        <v>1</v>
      </c>
      <c r="O467" s="832">
        <v>251</v>
      </c>
      <c r="P467" s="849">
        <v>543</v>
      </c>
      <c r="Q467" s="849">
        <v>136836</v>
      </c>
      <c r="R467" s="837">
        <v>0.74988080689621162</v>
      </c>
      <c r="S467" s="850">
        <v>252</v>
      </c>
    </row>
    <row r="468" spans="1:19" ht="14.4" customHeight="1" x14ac:dyDescent="0.3">
      <c r="A468" s="831" t="s">
        <v>3470</v>
      </c>
      <c r="B468" s="832" t="s">
        <v>3471</v>
      </c>
      <c r="C468" s="832" t="s">
        <v>593</v>
      </c>
      <c r="D468" s="832" t="s">
        <v>1486</v>
      </c>
      <c r="E468" s="832" t="s">
        <v>3529</v>
      </c>
      <c r="F468" s="832" t="s">
        <v>3565</v>
      </c>
      <c r="G468" s="832" t="s">
        <v>3566</v>
      </c>
      <c r="H468" s="849">
        <v>1</v>
      </c>
      <c r="I468" s="849">
        <v>126</v>
      </c>
      <c r="J468" s="832">
        <v>0.5</v>
      </c>
      <c r="K468" s="832">
        <v>126</v>
      </c>
      <c r="L468" s="849">
        <v>2</v>
      </c>
      <c r="M468" s="849">
        <v>252</v>
      </c>
      <c r="N468" s="832">
        <v>1</v>
      </c>
      <c r="O468" s="832">
        <v>126</v>
      </c>
      <c r="P468" s="849">
        <v>20</v>
      </c>
      <c r="Q468" s="849">
        <v>2540</v>
      </c>
      <c r="R468" s="837">
        <v>10.079365079365079</v>
      </c>
      <c r="S468" s="850">
        <v>127</v>
      </c>
    </row>
    <row r="469" spans="1:19" ht="14.4" customHeight="1" x14ac:dyDescent="0.3">
      <c r="A469" s="831" t="s">
        <v>3470</v>
      </c>
      <c r="B469" s="832" t="s">
        <v>3471</v>
      </c>
      <c r="C469" s="832" t="s">
        <v>593</v>
      </c>
      <c r="D469" s="832" t="s">
        <v>1486</v>
      </c>
      <c r="E469" s="832" t="s">
        <v>3529</v>
      </c>
      <c r="F469" s="832" t="s">
        <v>3565</v>
      </c>
      <c r="G469" s="832" t="s">
        <v>3567</v>
      </c>
      <c r="H469" s="849">
        <v>134</v>
      </c>
      <c r="I469" s="849">
        <v>16884</v>
      </c>
      <c r="J469" s="832">
        <v>0.45270270270270269</v>
      </c>
      <c r="K469" s="832">
        <v>126</v>
      </c>
      <c r="L469" s="849">
        <v>296</v>
      </c>
      <c r="M469" s="849">
        <v>37296</v>
      </c>
      <c r="N469" s="832">
        <v>1</v>
      </c>
      <c r="O469" s="832">
        <v>126</v>
      </c>
      <c r="P469" s="849">
        <v>275</v>
      </c>
      <c r="Q469" s="849">
        <v>34925</v>
      </c>
      <c r="R469" s="837">
        <v>0.93642749892749888</v>
      </c>
      <c r="S469" s="850">
        <v>127</v>
      </c>
    </row>
    <row r="470" spans="1:19" ht="14.4" customHeight="1" x14ac:dyDescent="0.3">
      <c r="A470" s="831" t="s">
        <v>3470</v>
      </c>
      <c r="B470" s="832" t="s">
        <v>3471</v>
      </c>
      <c r="C470" s="832" t="s">
        <v>593</v>
      </c>
      <c r="D470" s="832" t="s">
        <v>1486</v>
      </c>
      <c r="E470" s="832" t="s">
        <v>3529</v>
      </c>
      <c r="F470" s="832" t="s">
        <v>3568</v>
      </c>
      <c r="G470" s="832" t="s">
        <v>3569</v>
      </c>
      <c r="H470" s="849">
        <v>3</v>
      </c>
      <c r="I470" s="849">
        <v>273</v>
      </c>
      <c r="J470" s="832">
        <v>0.6</v>
      </c>
      <c r="K470" s="832">
        <v>91</v>
      </c>
      <c r="L470" s="849">
        <v>5</v>
      </c>
      <c r="M470" s="849">
        <v>455</v>
      </c>
      <c r="N470" s="832">
        <v>1</v>
      </c>
      <c r="O470" s="832">
        <v>91</v>
      </c>
      <c r="P470" s="849">
        <v>31</v>
      </c>
      <c r="Q470" s="849">
        <v>2852</v>
      </c>
      <c r="R470" s="837">
        <v>6.2681318681318681</v>
      </c>
      <c r="S470" s="850">
        <v>92</v>
      </c>
    </row>
    <row r="471" spans="1:19" ht="14.4" customHeight="1" x14ac:dyDescent="0.3">
      <c r="A471" s="831" t="s">
        <v>3470</v>
      </c>
      <c r="B471" s="832" t="s">
        <v>3471</v>
      </c>
      <c r="C471" s="832" t="s">
        <v>593</v>
      </c>
      <c r="D471" s="832" t="s">
        <v>1486</v>
      </c>
      <c r="E471" s="832" t="s">
        <v>3529</v>
      </c>
      <c r="F471" s="832" t="s">
        <v>3568</v>
      </c>
      <c r="G471" s="832" t="s">
        <v>3570</v>
      </c>
      <c r="H471" s="849">
        <v>10</v>
      </c>
      <c r="I471" s="849">
        <v>910</v>
      </c>
      <c r="J471" s="832">
        <v>0.33333333333333331</v>
      </c>
      <c r="K471" s="832">
        <v>91</v>
      </c>
      <c r="L471" s="849">
        <v>30</v>
      </c>
      <c r="M471" s="849">
        <v>2730</v>
      </c>
      <c r="N471" s="832">
        <v>1</v>
      </c>
      <c r="O471" s="832">
        <v>91</v>
      </c>
      <c r="P471" s="849">
        <v>37</v>
      </c>
      <c r="Q471" s="849">
        <v>3404</v>
      </c>
      <c r="R471" s="837">
        <v>1.2468864468864469</v>
      </c>
      <c r="S471" s="850">
        <v>92</v>
      </c>
    </row>
    <row r="472" spans="1:19" ht="14.4" customHeight="1" x14ac:dyDescent="0.3">
      <c r="A472" s="831" t="s">
        <v>3470</v>
      </c>
      <c r="B472" s="832" t="s">
        <v>3471</v>
      </c>
      <c r="C472" s="832" t="s">
        <v>593</v>
      </c>
      <c r="D472" s="832" t="s">
        <v>1486</v>
      </c>
      <c r="E472" s="832" t="s">
        <v>3529</v>
      </c>
      <c r="F472" s="832" t="s">
        <v>3579</v>
      </c>
      <c r="G472" s="832" t="s">
        <v>3580</v>
      </c>
      <c r="H472" s="849">
        <v>439</v>
      </c>
      <c r="I472" s="849">
        <v>25901</v>
      </c>
      <c r="J472" s="832">
        <v>0.86247544204322202</v>
      </c>
      <c r="K472" s="832">
        <v>59</v>
      </c>
      <c r="L472" s="849">
        <v>509</v>
      </c>
      <c r="M472" s="849">
        <v>30031</v>
      </c>
      <c r="N472" s="832">
        <v>1</v>
      </c>
      <c r="O472" s="832">
        <v>59</v>
      </c>
      <c r="P472" s="849">
        <v>430</v>
      </c>
      <c r="Q472" s="849">
        <v>25800</v>
      </c>
      <c r="R472" s="837">
        <v>0.85911225067430319</v>
      </c>
      <c r="S472" s="850">
        <v>60</v>
      </c>
    </row>
    <row r="473" spans="1:19" ht="14.4" customHeight="1" x14ac:dyDescent="0.3">
      <c r="A473" s="831" t="s">
        <v>3470</v>
      </c>
      <c r="B473" s="832" t="s">
        <v>3471</v>
      </c>
      <c r="C473" s="832" t="s">
        <v>593</v>
      </c>
      <c r="D473" s="832" t="s">
        <v>1486</v>
      </c>
      <c r="E473" s="832" t="s">
        <v>3529</v>
      </c>
      <c r="F473" s="832" t="s">
        <v>3581</v>
      </c>
      <c r="G473" s="832" t="s">
        <v>3582</v>
      </c>
      <c r="H473" s="849"/>
      <c r="I473" s="849"/>
      <c r="J473" s="832"/>
      <c r="K473" s="832"/>
      <c r="L473" s="849"/>
      <c r="M473" s="849"/>
      <c r="N473" s="832"/>
      <c r="O473" s="832"/>
      <c r="P473" s="849">
        <v>4</v>
      </c>
      <c r="Q473" s="849">
        <v>1016</v>
      </c>
      <c r="R473" s="837"/>
      <c r="S473" s="850">
        <v>254</v>
      </c>
    </row>
    <row r="474" spans="1:19" ht="14.4" customHeight="1" x14ac:dyDescent="0.3">
      <c r="A474" s="831" t="s">
        <v>3470</v>
      </c>
      <c r="B474" s="832" t="s">
        <v>3471</v>
      </c>
      <c r="C474" s="832" t="s">
        <v>593</v>
      </c>
      <c r="D474" s="832" t="s">
        <v>1486</v>
      </c>
      <c r="E474" s="832" t="s">
        <v>3529</v>
      </c>
      <c r="F474" s="832" t="s">
        <v>3589</v>
      </c>
      <c r="G474" s="832" t="s">
        <v>3590</v>
      </c>
      <c r="H474" s="849">
        <v>335</v>
      </c>
      <c r="I474" s="849">
        <v>128640</v>
      </c>
      <c r="J474" s="832">
        <v>0.64879586432984493</v>
      </c>
      <c r="K474" s="832">
        <v>384</v>
      </c>
      <c r="L474" s="849">
        <v>515</v>
      </c>
      <c r="M474" s="849">
        <v>198275</v>
      </c>
      <c r="N474" s="832">
        <v>1</v>
      </c>
      <c r="O474" s="832">
        <v>385</v>
      </c>
      <c r="P474" s="849">
        <v>440</v>
      </c>
      <c r="Q474" s="849">
        <v>169840</v>
      </c>
      <c r="R474" s="837">
        <v>0.85658807212205268</v>
      </c>
      <c r="S474" s="850">
        <v>386</v>
      </c>
    </row>
    <row r="475" spans="1:19" ht="14.4" customHeight="1" x14ac:dyDescent="0.3">
      <c r="A475" s="831" t="s">
        <v>3470</v>
      </c>
      <c r="B475" s="832" t="s">
        <v>3471</v>
      </c>
      <c r="C475" s="832" t="s">
        <v>593</v>
      </c>
      <c r="D475" s="832" t="s">
        <v>1486</v>
      </c>
      <c r="E475" s="832" t="s">
        <v>3529</v>
      </c>
      <c r="F475" s="832" t="s">
        <v>3591</v>
      </c>
      <c r="G475" s="832" t="s">
        <v>3592</v>
      </c>
      <c r="H475" s="849">
        <v>7</v>
      </c>
      <c r="I475" s="849">
        <v>2723</v>
      </c>
      <c r="J475" s="832">
        <v>0.87275641025641026</v>
      </c>
      <c r="K475" s="832">
        <v>389</v>
      </c>
      <c r="L475" s="849">
        <v>8</v>
      </c>
      <c r="M475" s="849">
        <v>3120</v>
      </c>
      <c r="N475" s="832">
        <v>1</v>
      </c>
      <c r="O475" s="832">
        <v>390</v>
      </c>
      <c r="P475" s="849">
        <v>62</v>
      </c>
      <c r="Q475" s="849">
        <v>24242</v>
      </c>
      <c r="R475" s="837">
        <v>7.7698717948717952</v>
      </c>
      <c r="S475" s="850">
        <v>391</v>
      </c>
    </row>
    <row r="476" spans="1:19" ht="14.4" customHeight="1" x14ac:dyDescent="0.3">
      <c r="A476" s="831" t="s">
        <v>3470</v>
      </c>
      <c r="B476" s="832" t="s">
        <v>3471</v>
      </c>
      <c r="C476" s="832" t="s">
        <v>593</v>
      </c>
      <c r="D476" s="832" t="s">
        <v>1486</v>
      </c>
      <c r="E476" s="832" t="s">
        <v>3529</v>
      </c>
      <c r="F476" s="832" t="s">
        <v>3591</v>
      </c>
      <c r="G476" s="832" t="s">
        <v>3593</v>
      </c>
      <c r="H476" s="849">
        <v>159</v>
      </c>
      <c r="I476" s="849">
        <v>61851</v>
      </c>
      <c r="J476" s="832">
        <v>0.80097125097125099</v>
      </c>
      <c r="K476" s="832">
        <v>389</v>
      </c>
      <c r="L476" s="849">
        <v>198</v>
      </c>
      <c r="M476" s="849">
        <v>77220</v>
      </c>
      <c r="N476" s="832">
        <v>1</v>
      </c>
      <c r="O476" s="832">
        <v>390</v>
      </c>
      <c r="P476" s="849">
        <v>203</v>
      </c>
      <c r="Q476" s="849">
        <v>79373</v>
      </c>
      <c r="R476" s="837">
        <v>1.0278813778813778</v>
      </c>
      <c r="S476" s="850">
        <v>391</v>
      </c>
    </row>
    <row r="477" spans="1:19" ht="14.4" customHeight="1" x14ac:dyDescent="0.3">
      <c r="A477" s="831" t="s">
        <v>3470</v>
      </c>
      <c r="B477" s="832" t="s">
        <v>3471</v>
      </c>
      <c r="C477" s="832" t="s">
        <v>593</v>
      </c>
      <c r="D477" s="832" t="s">
        <v>1486</v>
      </c>
      <c r="E477" s="832" t="s">
        <v>3529</v>
      </c>
      <c r="F477" s="832" t="s">
        <v>3594</v>
      </c>
      <c r="G477" s="832" t="s">
        <v>3595</v>
      </c>
      <c r="H477" s="849">
        <v>3</v>
      </c>
      <c r="I477" s="849">
        <v>189</v>
      </c>
      <c r="J477" s="832">
        <v>0.75</v>
      </c>
      <c r="K477" s="832">
        <v>63</v>
      </c>
      <c r="L477" s="849">
        <v>4</v>
      </c>
      <c r="M477" s="849">
        <v>252</v>
      </c>
      <c r="N477" s="832">
        <v>1</v>
      </c>
      <c r="O477" s="832">
        <v>63</v>
      </c>
      <c r="P477" s="849">
        <v>4</v>
      </c>
      <c r="Q477" s="849">
        <v>252</v>
      </c>
      <c r="R477" s="837">
        <v>1</v>
      </c>
      <c r="S477" s="850">
        <v>63</v>
      </c>
    </row>
    <row r="478" spans="1:19" ht="14.4" customHeight="1" x14ac:dyDescent="0.3">
      <c r="A478" s="831" t="s">
        <v>3470</v>
      </c>
      <c r="B478" s="832" t="s">
        <v>3471</v>
      </c>
      <c r="C478" s="832" t="s">
        <v>593</v>
      </c>
      <c r="D478" s="832" t="s">
        <v>1486</v>
      </c>
      <c r="E478" s="832" t="s">
        <v>3529</v>
      </c>
      <c r="F478" s="832" t="s">
        <v>3594</v>
      </c>
      <c r="G478" s="832" t="s">
        <v>3596</v>
      </c>
      <c r="H478" s="849">
        <v>2</v>
      </c>
      <c r="I478" s="849">
        <v>126</v>
      </c>
      <c r="J478" s="832"/>
      <c r="K478" s="832">
        <v>63</v>
      </c>
      <c r="L478" s="849"/>
      <c r="M478" s="849"/>
      <c r="N478" s="832"/>
      <c r="O478" s="832"/>
      <c r="P478" s="849">
        <v>1</v>
      </c>
      <c r="Q478" s="849">
        <v>63</v>
      </c>
      <c r="R478" s="837"/>
      <c r="S478" s="850">
        <v>63</v>
      </c>
    </row>
    <row r="479" spans="1:19" ht="14.4" customHeight="1" x14ac:dyDescent="0.3">
      <c r="A479" s="831" t="s">
        <v>3470</v>
      </c>
      <c r="B479" s="832" t="s">
        <v>3471</v>
      </c>
      <c r="C479" s="832" t="s">
        <v>593</v>
      </c>
      <c r="D479" s="832" t="s">
        <v>1486</v>
      </c>
      <c r="E479" s="832" t="s">
        <v>3529</v>
      </c>
      <c r="F479" s="832" t="s">
        <v>3597</v>
      </c>
      <c r="G479" s="832" t="s">
        <v>3598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248</v>
      </c>
      <c r="R479" s="837"/>
      <c r="S479" s="850">
        <v>248</v>
      </c>
    </row>
    <row r="480" spans="1:19" ht="14.4" customHeight="1" x14ac:dyDescent="0.3">
      <c r="A480" s="831" t="s">
        <v>3470</v>
      </c>
      <c r="B480" s="832" t="s">
        <v>3471</v>
      </c>
      <c r="C480" s="832" t="s">
        <v>593</v>
      </c>
      <c r="D480" s="832" t="s">
        <v>1486</v>
      </c>
      <c r="E480" s="832" t="s">
        <v>3529</v>
      </c>
      <c r="F480" s="832" t="s">
        <v>3599</v>
      </c>
      <c r="G480" s="832" t="s">
        <v>3600</v>
      </c>
      <c r="H480" s="849">
        <v>2</v>
      </c>
      <c r="I480" s="849">
        <v>306</v>
      </c>
      <c r="J480" s="832"/>
      <c r="K480" s="832">
        <v>153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3470</v>
      </c>
      <c r="B481" s="832" t="s">
        <v>3471</v>
      </c>
      <c r="C481" s="832" t="s">
        <v>593</v>
      </c>
      <c r="D481" s="832" t="s">
        <v>1486</v>
      </c>
      <c r="E481" s="832" t="s">
        <v>3529</v>
      </c>
      <c r="F481" s="832" t="s">
        <v>3599</v>
      </c>
      <c r="G481" s="832" t="s">
        <v>3601</v>
      </c>
      <c r="H481" s="849">
        <v>166</v>
      </c>
      <c r="I481" s="849">
        <v>25398</v>
      </c>
      <c r="J481" s="832">
        <v>1.2481203007518797</v>
      </c>
      <c r="K481" s="832">
        <v>153</v>
      </c>
      <c r="L481" s="849">
        <v>133</v>
      </c>
      <c r="M481" s="849">
        <v>20349</v>
      </c>
      <c r="N481" s="832">
        <v>1</v>
      </c>
      <c r="O481" s="832">
        <v>153</v>
      </c>
      <c r="P481" s="849">
        <v>51</v>
      </c>
      <c r="Q481" s="849">
        <v>7854</v>
      </c>
      <c r="R481" s="837">
        <v>0.38596491228070173</v>
      </c>
      <c r="S481" s="850">
        <v>154</v>
      </c>
    </row>
    <row r="482" spans="1:19" ht="14.4" customHeight="1" x14ac:dyDescent="0.3">
      <c r="A482" s="831" t="s">
        <v>3470</v>
      </c>
      <c r="B482" s="832" t="s">
        <v>3471</v>
      </c>
      <c r="C482" s="832" t="s">
        <v>593</v>
      </c>
      <c r="D482" s="832" t="s">
        <v>1486</v>
      </c>
      <c r="E482" s="832" t="s">
        <v>3529</v>
      </c>
      <c r="F482" s="832" t="s">
        <v>3605</v>
      </c>
      <c r="G482" s="832" t="s">
        <v>3606</v>
      </c>
      <c r="H482" s="849">
        <v>1</v>
      </c>
      <c r="I482" s="849">
        <v>138</v>
      </c>
      <c r="J482" s="832">
        <v>1</v>
      </c>
      <c r="K482" s="832">
        <v>138</v>
      </c>
      <c r="L482" s="849">
        <v>1</v>
      </c>
      <c r="M482" s="849">
        <v>138</v>
      </c>
      <c r="N482" s="832">
        <v>1</v>
      </c>
      <c r="O482" s="832">
        <v>138</v>
      </c>
      <c r="P482" s="849">
        <v>10</v>
      </c>
      <c r="Q482" s="849">
        <v>1390</v>
      </c>
      <c r="R482" s="837">
        <v>10.072463768115941</v>
      </c>
      <c r="S482" s="850">
        <v>139</v>
      </c>
    </row>
    <row r="483" spans="1:19" ht="14.4" customHeight="1" x14ac:dyDescent="0.3">
      <c r="A483" s="831" t="s">
        <v>3470</v>
      </c>
      <c r="B483" s="832" t="s">
        <v>3471</v>
      </c>
      <c r="C483" s="832" t="s">
        <v>593</v>
      </c>
      <c r="D483" s="832" t="s">
        <v>1486</v>
      </c>
      <c r="E483" s="832" t="s">
        <v>3529</v>
      </c>
      <c r="F483" s="832" t="s">
        <v>3605</v>
      </c>
      <c r="G483" s="832" t="s">
        <v>3607</v>
      </c>
      <c r="H483" s="849">
        <v>8</v>
      </c>
      <c r="I483" s="849">
        <v>1104</v>
      </c>
      <c r="J483" s="832">
        <v>1.6</v>
      </c>
      <c r="K483" s="832">
        <v>138</v>
      </c>
      <c r="L483" s="849">
        <v>5</v>
      </c>
      <c r="M483" s="849">
        <v>690</v>
      </c>
      <c r="N483" s="832">
        <v>1</v>
      </c>
      <c r="O483" s="832">
        <v>138</v>
      </c>
      <c r="P483" s="849">
        <v>7</v>
      </c>
      <c r="Q483" s="849">
        <v>973</v>
      </c>
      <c r="R483" s="837">
        <v>1.4101449275362319</v>
      </c>
      <c r="S483" s="850">
        <v>139</v>
      </c>
    </row>
    <row r="484" spans="1:19" ht="14.4" customHeight="1" x14ac:dyDescent="0.3">
      <c r="A484" s="831" t="s">
        <v>3470</v>
      </c>
      <c r="B484" s="832" t="s">
        <v>3471</v>
      </c>
      <c r="C484" s="832" t="s">
        <v>593</v>
      </c>
      <c r="D484" s="832" t="s">
        <v>1486</v>
      </c>
      <c r="E484" s="832" t="s">
        <v>3529</v>
      </c>
      <c r="F484" s="832" t="s">
        <v>3608</v>
      </c>
      <c r="G484" s="832" t="s">
        <v>3609</v>
      </c>
      <c r="H484" s="849"/>
      <c r="I484" s="849"/>
      <c r="J484" s="832"/>
      <c r="K484" s="832"/>
      <c r="L484" s="849">
        <v>3</v>
      </c>
      <c r="M484" s="849">
        <v>1254</v>
      </c>
      <c r="N484" s="832">
        <v>1</v>
      </c>
      <c r="O484" s="832">
        <v>418</v>
      </c>
      <c r="P484" s="849">
        <v>1</v>
      </c>
      <c r="Q484" s="849">
        <v>419</v>
      </c>
      <c r="R484" s="837">
        <v>0.33413078149920256</v>
      </c>
      <c r="S484" s="850">
        <v>419</v>
      </c>
    </row>
    <row r="485" spans="1:19" ht="14.4" customHeight="1" x14ac:dyDescent="0.3">
      <c r="A485" s="831" t="s">
        <v>3470</v>
      </c>
      <c r="B485" s="832" t="s">
        <v>3471</v>
      </c>
      <c r="C485" s="832" t="s">
        <v>593</v>
      </c>
      <c r="D485" s="832" t="s">
        <v>1486</v>
      </c>
      <c r="E485" s="832" t="s">
        <v>3529</v>
      </c>
      <c r="F485" s="832" t="s">
        <v>3608</v>
      </c>
      <c r="G485" s="832" t="s">
        <v>3610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419</v>
      </c>
      <c r="R485" s="837"/>
      <c r="S485" s="850">
        <v>419</v>
      </c>
    </row>
    <row r="486" spans="1:19" ht="14.4" customHeight="1" x14ac:dyDescent="0.3">
      <c r="A486" s="831" t="s">
        <v>3470</v>
      </c>
      <c r="B486" s="832" t="s">
        <v>3471</v>
      </c>
      <c r="C486" s="832" t="s">
        <v>593</v>
      </c>
      <c r="D486" s="832" t="s">
        <v>1486</v>
      </c>
      <c r="E486" s="832" t="s">
        <v>3529</v>
      </c>
      <c r="F486" s="832" t="s">
        <v>3611</v>
      </c>
      <c r="G486" s="832" t="s">
        <v>3612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97</v>
      </c>
      <c r="R486" s="837"/>
      <c r="S486" s="850">
        <v>97</v>
      </c>
    </row>
    <row r="487" spans="1:19" ht="14.4" customHeight="1" x14ac:dyDescent="0.3">
      <c r="A487" s="831" t="s">
        <v>3470</v>
      </c>
      <c r="B487" s="832" t="s">
        <v>3471</v>
      </c>
      <c r="C487" s="832" t="s">
        <v>593</v>
      </c>
      <c r="D487" s="832" t="s">
        <v>1486</v>
      </c>
      <c r="E487" s="832" t="s">
        <v>3529</v>
      </c>
      <c r="F487" s="832" t="s">
        <v>3611</v>
      </c>
      <c r="G487" s="832" t="s">
        <v>3613</v>
      </c>
      <c r="H487" s="849">
        <v>2</v>
      </c>
      <c r="I487" s="849">
        <v>192</v>
      </c>
      <c r="J487" s="832">
        <v>2</v>
      </c>
      <c r="K487" s="832">
        <v>96</v>
      </c>
      <c r="L487" s="849">
        <v>1</v>
      </c>
      <c r="M487" s="849">
        <v>96</v>
      </c>
      <c r="N487" s="832">
        <v>1</v>
      </c>
      <c r="O487" s="832">
        <v>96</v>
      </c>
      <c r="P487" s="849"/>
      <c r="Q487" s="849"/>
      <c r="R487" s="837"/>
      <c r="S487" s="850"/>
    </row>
    <row r="488" spans="1:19" ht="14.4" customHeight="1" x14ac:dyDescent="0.3">
      <c r="A488" s="831" t="s">
        <v>3470</v>
      </c>
      <c r="B488" s="832" t="s">
        <v>3471</v>
      </c>
      <c r="C488" s="832" t="s">
        <v>593</v>
      </c>
      <c r="D488" s="832" t="s">
        <v>1486</v>
      </c>
      <c r="E488" s="832" t="s">
        <v>3529</v>
      </c>
      <c r="F488" s="832" t="s">
        <v>3614</v>
      </c>
      <c r="G488" s="832" t="s">
        <v>3615</v>
      </c>
      <c r="H488" s="849">
        <v>1</v>
      </c>
      <c r="I488" s="849">
        <v>237</v>
      </c>
      <c r="J488" s="832">
        <v>1</v>
      </c>
      <c r="K488" s="832">
        <v>237</v>
      </c>
      <c r="L488" s="849">
        <v>1</v>
      </c>
      <c r="M488" s="849">
        <v>237</v>
      </c>
      <c r="N488" s="832">
        <v>1</v>
      </c>
      <c r="O488" s="832">
        <v>237</v>
      </c>
      <c r="P488" s="849"/>
      <c r="Q488" s="849"/>
      <c r="R488" s="837"/>
      <c r="S488" s="850"/>
    </row>
    <row r="489" spans="1:19" ht="14.4" customHeight="1" x14ac:dyDescent="0.3">
      <c r="A489" s="831" t="s">
        <v>3470</v>
      </c>
      <c r="B489" s="832" t="s">
        <v>3471</v>
      </c>
      <c r="C489" s="832" t="s">
        <v>593</v>
      </c>
      <c r="D489" s="832" t="s">
        <v>1486</v>
      </c>
      <c r="E489" s="832" t="s">
        <v>3529</v>
      </c>
      <c r="F489" s="832" t="s">
        <v>3624</v>
      </c>
      <c r="G489" s="832" t="s">
        <v>3625</v>
      </c>
      <c r="H489" s="849">
        <v>4</v>
      </c>
      <c r="I489" s="849">
        <v>1220</v>
      </c>
      <c r="J489" s="832">
        <v>1.3289760348583879</v>
      </c>
      <c r="K489" s="832">
        <v>305</v>
      </c>
      <c r="L489" s="849">
        <v>3</v>
      </c>
      <c r="M489" s="849">
        <v>918</v>
      </c>
      <c r="N489" s="832">
        <v>1</v>
      </c>
      <c r="O489" s="832">
        <v>306</v>
      </c>
      <c r="P489" s="849">
        <v>3</v>
      </c>
      <c r="Q489" s="849">
        <v>921</v>
      </c>
      <c r="R489" s="837">
        <v>1.0032679738562091</v>
      </c>
      <c r="S489" s="850">
        <v>307</v>
      </c>
    </row>
    <row r="490" spans="1:19" ht="14.4" customHeight="1" x14ac:dyDescent="0.3">
      <c r="A490" s="831" t="s">
        <v>3470</v>
      </c>
      <c r="B490" s="832" t="s">
        <v>3471</v>
      </c>
      <c r="C490" s="832" t="s">
        <v>593</v>
      </c>
      <c r="D490" s="832" t="s">
        <v>1486</v>
      </c>
      <c r="E490" s="832" t="s">
        <v>3529</v>
      </c>
      <c r="F490" s="832" t="s">
        <v>3630</v>
      </c>
      <c r="G490" s="832" t="s">
        <v>3631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43</v>
      </c>
      <c r="R490" s="837"/>
      <c r="S490" s="850">
        <v>43</v>
      </c>
    </row>
    <row r="491" spans="1:19" ht="14.4" customHeight="1" x14ac:dyDescent="0.3">
      <c r="A491" s="831" t="s">
        <v>3470</v>
      </c>
      <c r="B491" s="832" t="s">
        <v>3471</v>
      </c>
      <c r="C491" s="832" t="s">
        <v>593</v>
      </c>
      <c r="D491" s="832" t="s">
        <v>1486</v>
      </c>
      <c r="E491" s="832" t="s">
        <v>3529</v>
      </c>
      <c r="F491" s="832" t="s">
        <v>3633</v>
      </c>
      <c r="G491" s="832" t="s">
        <v>3634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59</v>
      </c>
      <c r="R491" s="837"/>
      <c r="S491" s="850">
        <v>59</v>
      </c>
    </row>
    <row r="492" spans="1:19" ht="14.4" customHeight="1" x14ac:dyDescent="0.3">
      <c r="A492" s="831" t="s">
        <v>3470</v>
      </c>
      <c r="B492" s="832" t="s">
        <v>3471</v>
      </c>
      <c r="C492" s="832" t="s">
        <v>593</v>
      </c>
      <c r="D492" s="832" t="s">
        <v>1486</v>
      </c>
      <c r="E492" s="832" t="s">
        <v>3529</v>
      </c>
      <c r="F492" s="832" t="s">
        <v>3633</v>
      </c>
      <c r="G492" s="832" t="s">
        <v>3635</v>
      </c>
      <c r="H492" s="849">
        <v>1</v>
      </c>
      <c r="I492" s="849">
        <v>58</v>
      </c>
      <c r="J492" s="832"/>
      <c r="K492" s="832">
        <v>58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3470</v>
      </c>
      <c r="B493" s="832" t="s">
        <v>3471</v>
      </c>
      <c r="C493" s="832" t="s">
        <v>593</v>
      </c>
      <c r="D493" s="832" t="s">
        <v>1486</v>
      </c>
      <c r="E493" s="832" t="s">
        <v>3529</v>
      </c>
      <c r="F493" s="832" t="s">
        <v>3649</v>
      </c>
      <c r="G493" s="832" t="s">
        <v>3650</v>
      </c>
      <c r="H493" s="849">
        <v>53</v>
      </c>
      <c r="I493" s="849">
        <v>1766.6199999999994</v>
      </c>
      <c r="J493" s="832">
        <v>4.0770349172647755</v>
      </c>
      <c r="K493" s="832">
        <v>33.332452830188672</v>
      </c>
      <c r="L493" s="849">
        <v>13</v>
      </c>
      <c r="M493" s="849">
        <v>433.30999999999989</v>
      </c>
      <c r="N493" s="832">
        <v>1</v>
      </c>
      <c r="O493" s="832">
        <v>33.33153846153845</v>
      </c>
      <c r="P493" s="849">
        <v>104</v>
      </c>
      <c r="Q493" s="849">
        <v>3466.4799999999973</v>
      </c>
      <c r="R493" s="837">
        <v>7.9999999999999956</v>
      </c>
      <c r="S493" s="850">
        <v>33.331538461538436</v>
      </c>
    </row>
    <row r="494" spans="1:19" ht="14.4" customHeight="1" x14ac:dyDescent="0.3">
      <c r="A494" s="831" t="s">
        <v>3470</v>
      </c>
      <c r="B494" s="832" t="s">
        <v>3471</v>
      </c>
      <c r="C494" s="832" t="s">
        <v>593</v>
      </c>
      <c r="D494" s="832" t="s">
        <v>1486</v>
      </c>
      <c r="E494" s="832" t="s">
        <v>3529</v>
      </c>
      <c r="F494" s="832" t="s">
        <v>3649</v>
      </c>
      <c r="G494" s="832" t="s">
        <v>3651</v>
      </c>
      <c r="H494" s="849">
        <v>184</v>
      </c>
      <c r="I494" s="849">
        <v>6133.34</v>
      </c>
      <c r="J494" s="832">
        <v>0.39485258709708992</v>
      </c>
      <c r="K494" s="832">
        <v>33.333369565217389</v>
      </c>
      <c r="L494" s="849">
        <v>466</v>
      </c>
      <c r="M494" s="849">
        <v>15533.239999999998</v>
      </c>
      <c r="N494" s="832">
        <v>1</v>
      </c>
      <c r="O494" s="832">
        <v>33.333133047210296</v>
      </c>
      <c r="P494" s="849">
        <v>434</v>
      </c>
      <c r="Q494" s="849">
        <v>14466.64</v>
      </c>
      <c r="R494" s="837">
        <v>0.93133435136520137</v>
      </c>
      <c r="S494" s="850">
        <v>33.333271889400919</v>
      </c>
    </row>
    <row r="495" spans="1:19" ht="14.4" customHeight="1" x14ac:dyDescent="0.3">
      <c r="A495" s="831" t="s">
        <v>3470</v>
      </c>
      <c r="B495" s="832" t="s">
        <v>3471</v>
      </c>
      <c r="C495" s="832" t="s">
        <v>593</v>
      </c>
      <c r="D495" s="832" t="s">
        <v>1486</v>
      </c>
      <c r="E495" s="832" t="s">
        <v>3529</v>
      </c>
      <c r="F495" s="832" t="s">
        <v>3652</v>
      </c>
      <c r="G495" s="832" t="s">
        <v>3653</v>
      </c>
      <c r="H495" s="849">
        <v>2</v>
      </c>
      <c r="I495" s="849">
        <v>232</v>
      </c>
      <c r="J495" s="832">
        <v>0.66666666666666663</v>
      </c>
      <c r="K495" s="832">
        <v>116</v>
      </c>
      <c r="L495" s="849">
        <v>3</v>
      </c>
      <c r="M495" s="849">
        <v>348</v>
      </c>
      <c r="N495" s="832">
        <v>1</v>
      </c>
      <c r="O495" s="832">
        <v>116</v>
      </c>
      <c r="P495" s="849">
        <v>26</v>
      </c>
      <c r="Q495" s="849">
        <v>3016</v>
      </c>
      <c r="R495" s="837">
        <v>8.6666666666666661</v>
      </c>
      <c r="S495" s="850">
        <v>116</v>
      </c>
    </row>
    <row r="496" spans="1:19" ht="14.4" customHeight="1" x14ac:dyDescent="0.3">
      <c r="A496" s="831" t="s">
        <v>3470</v>
      </c>
      <c r="B496" s="832" t="s">
        <v>3471</v>
      </c>
      <c r="C496" s="832" t="s">
        <v>593</v>
      </c>
      <c r="D496" s="832" t="s">
        <v>1486</v>
      </c>
      <c r="E496" s="832" t="s">
        <v>3529</v>
      </c>
      <c r="F496" s="832" t="s">
        <v>3652</v>
      </c>
      <c r="G496" s="832" t="s">
        <v>3654</v>
      </c>
      <c r="H496" s="849">
        <v>157</v>
      </c>
      <c r="I496" s="849">
        <v>18212</v>
      </c>
      <c r="J496" s="832">
        <v>1</v>
      </c>
      <c r="K496" s="832">
        <v>116</v>
      </c>
      <c r="L496" s="849">
        <v>157</v>
      </c>
      <c r="M496" s="849">
        <v>18212</v>
      </c>
      <c r="N496" s="832">
        <v>1</v>
      </c>
      <c r="O496" s="832">
        <v>116</v>
      </c>
      <c r="P496" s="849">
        <v>106</v>
      </c>
      <c r="Q496" s="849">
        <v>12296</v>
      </c>
      <c r="R496" s="837">
        <v>0.67515923566878977</v>
      </c>
      <c r="S496" s="850">
        <v>116</v>
      </c>
    </row>
    <row r="497" spans="1:19" ht="14.4" customHeight="1" x14ac:dyDescent="0.3">
      <c r="A497" s="831" t="s">
        <v>3470</v>
      </c>
      <c r="B497" s="832" t="s">
        <v>3471</v>
      </c>
      <c r="C497" s="832" t="s">
        <v>593</v>
      </c>
      <c r="D497" s="832" t="s">
        <v>1486</v>
      </c>
      <c r="E497" s="832" t="s">
        <v>3529</v>
      </c>
      <c r="F497" s="832" t="s">
        <v>3655</v>
      </c>
      <c r="G497" s="832" t="s">
        <v>3656</v>
      </c>
      <c r="H497" s="849"/>
      <c r="I497" s="849"/>
      <c r="J497" s="832"/>
      <c r="K497" s="832"/>
      <c r="L497" s="849"/>
      <c r="M497" s="849"/>
      <c r="N497" s="832"/>
      <c r="O497" s="832"/>
      <c r="P497" s="849">
        <v>2</v>
      </c>
      <c r="Q497" s="849">
        <v>74</v>
      </c>
      <c r="R497" s="837"/>
      <c r="S497" s="850">
        <v>37</v>
      </c>
    </row>
    <row r="498" spans="1:19" ht="14.4" customHeight="1" x14ac:dyDescent="0.3">
      <c r="A498" s="831" t="s">
        <v>3470</v>
      </c>
      <c r="B498" s="832" t="s">
        <v>3471</v>
      </c>
      <c r="C498" s="832" t="s">
        <v>593</v>
      </c>
      <c r="D498" s="832" t="s">
        <v>1486</v>
      </c>
      <c r="E498" s="832" t="s">
        <v>3529</v>
      </c>
      <c r="F498" s="832" t="s">
        <v>3659</v>
      </c>
      <c r="G498" s="832" t="s">
        <v>3660</v>
      </c>
      <c r="H498" s="849">
        <v>3</v>
      </c>
      <c r="I498" s="849">
        <v>258</v>
      </c>
      <c r="J498" s="832"/>
      <c r="K498" s="832">
        <v>86</v>
      </c>
      <c r="L498" s="849"/>
      <c r="M498" s="849"/>
      <c r="N498" s="832"/>
      <c r="O498" s="832"/>
      <c r="P498" s="849">
        <v>2</v>
      </c>
      <c r="Q498" s="849">
        <v>172</v>
      </c>
      <c r="R498" s="837"/>
      <c r="S498" s="850">
        <v>86</v>
      </c>
    </row>
    <row r="499" spans="1:19" ht="14.4" customHeight="1" x14ac:dyDescent="0.3">
      <c r="A499" s="831" t="s">
        <v>3470</v>
      </c>
      <c r="B499" s="832" t="s">
        <v>3471</v>
      </c>
      <c r="C499" s="832" t="s">
        <v>593</v>
      </c>
      <c r="D499" s="832" t="s">
        <v>1486</v>
      </c>
      <c r="E499" s="832" t="s">
        <v>3529</v>
      </c>
      <c r="F499" s="832" t="s">
        <v>3659</v>
      </c>
      <c r="G499" s="832" t="s">
        <v>3661</v>
      </c>
      <c r="H499" s="849">
        <v>1</v>
      </c>
      <c r="I499" s="849">
        <v>86</v>
      </c>
      <c r="J499" s="832">
        <v>1</v>
      </c>
      <c r="K499" s="832">
        <v>86</v>
      </c>
      <c r="L499" s="849">
        <v>1</v>
      </c>
      <c r="M499" s="849">
        <v>86</v>
      </c>
      <c r="N499" s="832">
        <v>1</v>
      </c>
      <c r="O499" s="832">
        <v>86</v>
      </c>
      <c r="P499" s="849">
        <v>1</v>
      </c>
      <c r="Q499" s="849">
        <v>86</v>
      </c>
      <c r="R499" s="837">
        <v>1</v>
      </c>
      <c r="S499" s="850">
        <v>86</v>
      </c>
    </row>
    <row r="500" spans="1:19" ht="14.4" customHeight="1" x14ac:dyDescent="0.3">
      <c r="A500" s="831" t="s">
        <v>3470</v>
      </c>
      <c r="B500" s="832" t="s">
        <v>3471</v>
      </c>
      <c r="C500" s="832" t="s">
        <v>593</v>
      </c>
      <c r="D500" s="832" t="s">
        <v>1486</v>
      </c>
      <c r="E500" s="832" t="s">
        <v>3529</v>
      </c>
      <c r="F500" s="832" t="s">
        <v>3662</v>
      </c>
      <c r="G500" s="832" t="s">
        <v>3663</v>
      </c>
      <c r="H500" s="849">
        <v>1</v>
      </c>
      <c r="I500" s="849">
        <v>32</v>
      </c>
      <c r="J500" s="832"/>
      <c r="K500" s="832">
        <v>32</v>
      </c>
      <c r="L500" s="849"/>
      <c r="M500" s="849"/>
      <c r="N500" s="832"/>
      <c r="O500" s="832"/>
      <c r="P500" s="849">
        <v>10</v>
      </c>
      <c r="Q500" s="849">
        <v>320</v>
      </c>
      <c r="R500" s="837"/>
      <c r="S500" s="850">
        <v>32</v>
      </c>
    </row>
    <row r="501" spans="1:19" ht="14.4" customHeight="1" x14ac:dyDescent="0.3">
      <c r="A501" s="831" t="s">
        <v>3470</v>
      </c>
      <c r="B501" s="832" t="s">
        <v>3471</v>
      </c>
      <c r="C501" s="832" t="s">
        <v>593</v>
      </c>
      <c r="D501" s="832" t="s">
        <v>1486</v>
      </c>
      <c r="E501" s="832" t="s">
        <v>3529</v>
      </c>
      <c r="F501" s="832" t="s">
        <v>3662</v>
      </c>
      <c r="G501" s="832" t="s">
        <v>3664</v>
      </c>
      <c r="H501" s="849">
        <v>3</v>
      </c>
      <c r="I501" s="849">
        <v>96</v>
      </c>
      <c r="J501" s="832">
        <v>0.42857142857142855</v>
      </c>
      <c r="K501" s="832">
        <v>32</v>
      </c>
      <c r="L501" s="849">
        <v>7</v>
      </c>
      <c r="M501" s="849">
        <v>224</v>
      </c>
      <c r="N501" s="832">
        <v>1</v>
      </c>
      <c r="O501" s="832">
        <v>32</v>
      </c>
      <c r="P501" s="849">
        <v>10</v>
      </c>
      <c r="Q501" s="849">
        <v>320</v>
      </c>
      <c r="R501" s="837">
        <v>1.4285714285714286</v>
      </c>
      <c r="S501" s="850">
        <v>32</v>
      </c>
    </row>
    <row r="502" spans="1:19" ht="14.4" customHeight="1" x14ac:dyDescent="0.3">
      <c r="A502" s="831" t="s">
        <v>3470</v>
      </c>
      <c r="B502" s="832" t="s">
        <v>3471</v>
      </c>
      <c r="C502" s="832" t="s">
        <v>593</v>
      </c>
      <c r="D502" s="832" t="s">
        <v>1486</v>
      </c>
      <c r="E502" s="832" t="s">
        <v>3529</v>
      </c>
      <c r="F502" s="832" t="s">
        <v>3665</v>
      </c>
      <c r="G502" s="832" t="s">
        <v>3666</v>
      </c>
      <c r="H502" s="849">
        <v>434</v>
      </c>
      <c r="I502" s="849">
        <v>0</v>
      </c>
      <c r="J502" s="832"/>
      <c r="K502" s="832">
        <v>0</v>
      </c>
      <c r="L502" s="849">
        <v>435</v>
      </c>
      <c r="M502" s="849">
        <v>0</v>
      </c>
      <c r="N502" s="832"/>
      <c r="O502" s="832">
        <v>0</v>
      </c>
      <c r="P502" s="849">
        <v>297</v>
      </c>
      <c r="Q502" s="849">
        <v>0</v>
      </c>
      <c r="R502" s="837"/>
      <c r="S502" s="850">
        <v>0</v>
      </c>
    </row>
    <row r="503" spans="1:19" ht="14.4" customHeight="1" x14ac:dyDescent="0.3">
      <c r="A503" s="831" t="s">
        <v>3470</v>
      </c>
      <c r="B503" s="832" t="s">
        <v>3471</v>
      </c>
      <c r="C503" s="832" t="s">
        <v>593</v>
      </c>
      <c r="D503" s="832" t="s">
        <v>1486</v>
      </c>
      <c r="E503" s="832" t="s">
        <v>3529</v>
      </c>
      <c r="F503" s="832" t="s">
        <v>3667</v>
      </c>
      <c r="G503" s="832" t="s">
        <v>3668</v>
      </c>
      <c r="H503" s="849">
        <v>11</v>
      </c>
      <c r="I503" s="849">
        <v>1441</v>
      </c>
      <c r="J503" s="832">
        <v>0.51984126984126988</v>
      </c>
      <c r="K503" s="832">
        <v>131</v>
      </c>
      <c r="L503" s="849">
        <v>21</v>
      </c>
      <c r="M503" s="849">
        <v>2772</v>
      </c>
      <c r="N503" s="832">
        <v>1</v>
      </c>
      <c r="O503" s="832">
        <v>132</v>
      </c>
      <c r="P503" s="849">
        <v>33</v>
      </c>
      <c r="Q503" s="849">
        <v>4356</v>
      </c>
      <c r="R503" s="837">
        <v>1.5714285714285714</v>
      </c>
      <c r="S503" s="850">
        <v>132</v>
      </c>
    </row>
    <row r="504" spans="1:19" ht="14.4" customHeight="1" x14ac:dyDescent="0.3">
      <c r="A504" s="831" t="s">
        <v>3470</v>
      </c>
      <c r="B504" s="832" t="s">
        <v>3471</v>
      </c>
      <c r="C504" s="832" t="s">
        <v>593</v>
      </c>
      <c r="D504" s="832" t="s">
        <v>1486</v>
      </c>
      <c r="E504" s="832" t="s">
        <v>3529</v>
      </c>
      <c r="F504" s="832" t="s">
        <v>3674</v>
      </c>
      <c r="G504" s="832" t="s">
        <v>3676</v>
      </c>
      <c r="H504" s="849"/>
      <c r="I504" s="849"/>
      <c r="J504" s="832"/>
      <c r="K504" s="832"/>
      <c r="L504" s="849"/>
      <c r="M504" s="849"/>
      <c r="N504" s="832"/>
      <c r="O504" s="832"/>
      <c r="P504" s="849">
        <v>69</v>
      </c>
      <c r="Q504" s="849">
        <v>13800</v>
      </c>
      <c r="R504" s="837"/>
      <c r="S504" s="850">
        <v>200</v>
      </c>
    </row>
    <row r="505" spans="1:19" ht="14.4" customHeight="1" x14ac:dyDescent="0.3">
      <c r="A505" s="831" t="s">
        <v>3470</v>
      </c>
      <c r="B505" s="832" t="s">
        <v>3471</v>
      </c>
      <c r="C505" s="832" t="s">
        <v>593</v>
      </c>
      <c r="D505" s="832" t="s">
        <v>1486</v>
      </c>
      <c r="E505" s="832" t="s">
        <v>3529</v>
      </c>
      <c r="F505" s="832" t="s">
        <v>3677</v>
      </c>
      <c r="G505" s="832" t="s">
        <v>3678</v>
      </c>
      <c r="H505" s="849">
        <v>7</v>
      </c>
      <c r="I505" s="849">
        <v>791</v>
      </c>
      <c r="J505" s="832">
        <v>0.63636363636363635</v>
      </c>
      <c r="K505" s="832">
        <v>113</v>
      </c>
      <c r="L505" s="849">
        <v>11</v>
      </c>
      <c r="M505" s="849">
        <v>1243</v>
      </c>
      <c r="N505" s="832">
        <v>1</v>
      </c>
      <c r="O505" s="832">
        <v>113</v>
      </c>
      <c r="P505" s="849">
        <v>1</v>
      </c>
      <c r="Q505" s="849">
        <v>114</v>
      </c>
      <c r="R505" s="837">
        <v>9.1713596138374903E-2</v>
      </c>
      <c r="S505" s="850">
        <v>114</v>
      </c>
    </row>
    <row r="506" spans="1:19" ht="14.4" customHeight="1" x14ac:dyDescent="0.3">
      <c r="A506" s="831" t="s">
        <v>3470</v>
      </c>
      <c r="B506" s="832" t="s">
        <v>3471</v>
      </c>
      <c r="C506" s="832" t="s">
        <v>593</v>
      </c>
      <c r="D506" s="832" t="s">
        <v>1486</v>
      </c>
      <c r="E506" s="832" t="s">
        <v>3529</v>
      </c>
      <c r="F506" s="832" t="s">
        <v>3680</v>
      </c>
      <c r="G506" s="832" t="s">
        <v>3681</v>
      </c>
      <c r="H506" s="849"/>
      <c r="I506" s="849"/>
      <c r="J506" s="832"/>
      <c r="K506" s="832"/>
      <c r="L506" s="849">
        <v>2</v>
      </c>
      <c r="M506" s="849">
        <v>148</v>
      </c>
      <c r="N506" s="832">
        <v>1</v>
      </c>
      <c r="O506" s="832">
        <v>74</v>
      </c>
      <c r="P506" s="849"/>
      <c r="Q506" s="849"/>
      <c r="R506" s="837"/>
      <c r="S506" s="850"/>
    </row>
    <row r="507" spans="1:19" ht="14.4" customHeight="1" x14ac:dyDescent="0.3">
      <c r="A507" s="831" t="s">
        <v>3470</v>
      </c>
      <c r="B507" s="832" t="s">
        <v>3471</v>
      </c>
      <c r="C507" s="832" t="s">
        <v>593</v>
      </c>
      <c r="D507" s="832" t="s">
        <v>1486</v>
      </c>
      <c r="E507" s="832" t="s">
        <v>3529</v>
      </c>
      <c r="F507" s="832" t="s">
        <v>3683</v>
      </c>
      <c r="G507" s="832" t="s">
        <v>3684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223</v>
      </c>
      <c r="R507" s="837"/>
      <c r="S507" s="850">
        <v>223</v>
      </c>
    </row>
    <row r="508" spans="1:19" ht="14.4" customHeight="1" x14ac:dyDescent="0.3">
      <c r="A508" s="831" t="s">
        <v>3470</v>
      </c>
      <c r="B508" s="832" t="s">
        <v>3471</v>
      </c>
      <c r="C508" s="832" t="s">
        <v>593</v>
      </c>
      <c r="D508" s="832" t="s">
        <v>1486</v>
      </c>
      <c r="E508" s="832" t="s">
        <v>3529</v>
      </c>
      <c r="F508" s="832" t="s">
        <v>3688</v>
      </c>
      <c r="G508" s="832" t="s">
        <v>3690</v>
      </c>
      <c r="H508" s="849">
        <v>1</v>
      </c>
      <c r="I508" s="849">
        <v>56</v>
      </c>
      <c r="J508" s="832"/>
      <c r="K508" s="832">
        <v>56</v>
      </c>
      <c r="L508" s="849"/>
      <c r="M508" s="849"/>
      <c r="N508" s="832"/>
      <c r="O508" s="832"/>
      <c r="P508" s="849">
        <v>2</v>
      </c>
      <c r="Q508" s="849">
        <v>114</v>
      </c>
      <c r="R508" s="837"/>
      <c r="S508" s="850">
        <v>57</v>
      </c>
    </row>
    <row r="509" spans="1:19" ht="14.4" customHeight="1" x14ac:dyDescent="0.3">
      <c r="A509" s="831" t="s">
        <v>3470</v>
      </c>
      <c r="B509" s="832" t="s">
        <v>3471</v>
      </c>
      <c r="C509" s="832" t="s">
        <v>593</v>
      </c>
      <c r="D509" s="832" t="s">
        <v>1486</v>
      </c>
      <c r="E509" s="832" t="s">
        <v>3529</v>
      </c>
      <c r="F509" s="832" t="s">
        <v>3691</v>
      </c>
      <c r="G509" s="832" t="s">
        <v>3692</v>
      </c>
      <c r="H509" s="849">
        <v>5</v>
      </c>
      <c r="I509" s="849">
        <v>615</v>
      </c>
      <c r="J509" s="832">
        <v>2.5</v>
      </c>
      <c r="K509" s="832">
        <v>123</v>
      </c>
      <c r="L509" s="849">
        <v>2</v>
      </c>
      <c r="M509" s="849">
        <v>246</v>
      </c>
      <c r="N509" s="832">
        <v>1</v>
      </c>
      <c r="O509" s="832">
        <v>123</v>
      </c>
      <c r="P509" s="849">
        <v>1</v>
      </c>
      <c r="Q509" s="849">
        <v>124</v>
      </c>
      <c r="R509" s="837">
        <v>0.50406504065040647</v>
      </c>
      <c r="S509" s="850">
        <v>124</v>
      </c>
    </row>
    <row r="510" spans="1:19" ht="14.4" customHeight="1" x14ac:dyDescent="0.3">
      <c r="A510" s="831" t="s">
        <v>3470</v>
      </c>
      <c r="B510" s="832" t="s">
        <v>3471</v>
      </c>
      <c r="C510" s="832" t="s">
        <v>593</v>
      </c>
      <c r="D510" s="832" t="s">
        <v>1486</v>
      </c>
      <c r="E510" s="832" t="s">
        <v>3529</v>
      </c>
      <c r="F510" s="832" t="s">
        <v>3691</v>
      </c>
      <c r="G510" s="832" t="s">
        <v>3693</v>
      </c>
      <c r="H510" s="849">
        <v>1</v>
      </c>
      <c r="I510" s="849">
        <v>123</v>
      </c>
      <c r="J510" s="832"/>
      <c r="K510" s="832">
        <v>123</v>
      </c>
      <c r="L510" s="849"/>
      <c r="M510" s="849"/>
      <c r="N510" s="832"/>
      <c r="O510" s="832"/>
      <c r="P510" s="849">
        <v>1</v>
      </c>
      <c r="Q510" s="849">
        <v>124</v>
      </c>
      <c r="R510" s="837"/>
      <c r="S510" s="850">
        <v>124</v>
      </c>
    </row>
    <row r="511" spans="1:19" ht="14.4" customHeight="1" x14ac:dyDescent="0.3">
      <c r="A511" s="831" t="s">
        <v>3470</v>
      </c>
      <c r="B511" s="832" t="s">
        <v>3471</v>
      </c>
      <c r="C511" s="832" t="s">
        <v>593</v>
      </c>
      <c r="D511" s="832" t="s">
        <v>1486</v>
      </c>
      <c r="E511" s="832" t="s">
        <v>3529</v>
      </c>
      <c r="F511" s="832" t="s">
        <v>3694</v>
      </c>
      <c r="G511" s="832" t="s">
        <v>3695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121</v>
      </c>
      <c r="R511" s="837"/>
      <c r="S511" s="850">
        <v>121</v>
      </c>
    </row>
    <row r="512" spans="1:19" ht="14.4" customHeight="1" x14ac:dyDescent="0.3">
      <c r="A512" s="831" t="s">
        <v>3470</v>
      </c>
      <c r="B512" s="832" t="s">
        <v>3471</v>
      </c>
      <c r="C512" s="832" t="s">
        <v>593</v>
      </c>
      <c r="D512" s="832" t="s">
        <v>1486</v>
      </c>
      <c r="E512" s="832" t="s">
        <v>3529</v>
      </c>
      <c r="F512" s="832" t="s">
        <v>3701</v>
      </c>
      <c r="G512" s="832" t="s">
        <v>3702</v>
      </c>
      <c r="H512" s="849"/>
      <c r="I512" s="849"/>
      <c r="J512" s="832"/>
      <c r="K512" s="832"/>
      <c r="L512" s="849"/>
      <c r="M512" s="849"/>
      <c r="N512" s="832"/>
      <c r="O512" s="832"/>
      <c r="P512" s="849">
        <v>0</v>
      </c>
      <c r="Q512" s="849">
        <v>0</v>
      </c>
      <c r="R512" s="837"/>
      <c r="S512" s="850"/>
    </row>
    <row r="513" spans="1:19" ht="14.4" customHeight="1" x14ac:dyDescent="0.3">
      <c r="A513" s="831" t="s">
        <v>3470</v>
      </c>
      <c r="B513" s="832" t="s">
        <v>3471</v>
      </c>
      <c r="C513" s="832" t="s">
        <v>593</v>
      </c>
      <c r="D513" s="832" t="s">
        <v>1486</v>
      </c>
      <c r="E513" s="832" t="s">
        <v>3529</v>
      </c>
      <c r="F513" s="832" t="s">
        <v>3704</v>
      </c>
      <c r="G513" s="832" t="s">
        <v>3705</v>
      </c>
      <c r="H513" s="849">
        <v>9</v>
      </c>
      <c r="I513" s="849">
        <v>1395</v>
      </c>
      <c r="J513" s="832">
        <v>0.6</v>
      </c>
      <c r="K513" s="832">
        <v>155</v>
      </c>
      <c r="L513" s="849">
        <v>15</v>
      </c>
      <c r="M513" s="849">
        <v>2325</v>
      </c>
      <c r="N513" s="832">
        <v>1</v>
      </c>
      <c r="O513" s="832">
        <v>155</v>
      </c>
      <c r="P513" s="849">
        <v>10</v>
      </c>
      <c r="Q513" s="849">
        <v>1560</v>
      </c>
      <c r="R513" s="837">
        <v>0.67096774193548392</v>
      </c>
      <c r="S513" s="850">
        <v>156</v>
      </c>
    </row>
    <row r="514" spans="1:19" ht="14.4" customHeight="1" x14ac:dyDescent="0.3">
      <c r="A514" s="831" t="s">
        <v>3470</v>
      </c>
      <c r="B514" s="832" t="s">
        <v>3471</v>
      </c>
      <c r="C514" s="832" t="s">
        <v>593</v>
      </c>
      <c r="D514" s="832" t="s">
        <v>1486</v>
      </c>
      <c r="E514" s="832" t="s">
        <v>3529</v>
      </c>
      <c r="F514" s="832" t="s">
        <v>3706</v>
      </c>
      <c r="G514" s="832" t="s">
        <v>3707</v>
      </c>
      <c r="H514" s="849">
        <v>12</v>
      </c>
      <c r="I514" s="849">
        <v>1716</v>
      </c>
      <c r="J514" s="832">
        <v>0.41379310344827586</v>
      </c>
      <c r="K514" s="832">
        <v>143</v>
      </c>
      <c r="L514" s="849">
        <v>29</v>
      </c>
      <c r="M514" s="849">
        <v>4147</v>
      </c>
      <c r="N514" s="832">
        <v>1</v>
      </c>
      <c r="O514" s="832">
        <v>143</v>
      </c>
      <c r="P514" s="849">
        <v>51</v>
      </c>
      <c r="Q514" s="849">
        <v>7344</v>
      </c>
      <c r="R514" s="837">
        <v>1.7709187364359777</v>
      </c>
      <c r="S514" s="850">
        <v>144</v>
      </c>
    </row>
    <row r="515" spans="1:19" ht="14.4" customHeight="1" x14ac:dyDescent="0.3">
      <c r="A515" s="831" t="s">
        <v>3470</v>
      </c>
      <c r="B515" s="832" t="s">
        <v>3471</v>
      </c>
      <c r="C515" s="832" t="s">
        <v>593</v>
      </c>
      <c r="D515" s="832" t="s">
        <v>1486</v>
      </c>
      <c r="E515" s="832" t="s">
        <v>3529</v>
      </c>
      <c r="F515" s="832" t="s">
        <v>3708</v>
      </c>
      <c r="G515" s="832" t="s">
        <v>3709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157</v>
      </c>
      <c r="R515" s="837"/>
      <c r="S515" s="850">
        <v>157</v>
      </c>
    </row>
    <row r="516" spans="1:19" ht="14.4" customHeight="1" x14ac:dyDescent="0.3">
      <c r="A516" s="831" t="s">
        <v>3470</v>
      </c>
      <c r="B516" s="832" t="s">
        <v>3471</v>
      </c>
      <c r="C516" s="832" t="s">
        <v>593</v>
      </c>
      <c r="D516" s="832" t="s">
        <v>1486</v>
      </c>
      <c r="E516" s="832" t="s">
        <v>3529</v>
      </c>
      <c r="F516" s="832" t="s">
        <v>3708</v>
      </c>
      <c r="G516" s="832" t="s">
        <v>3710</v>
      </c>
      <c r="H516" s="849">
        <v>3</v>
      </c>
      <c r="I516" s="849">
        <v>468</v>
      </c>
      <c r="J516" s="832"/>
      <c r="K516" s="832">
        <v>156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3470</v>
      </c>
      <c r="B517" s="832" t="s">
        <v>3471</v>
      </c>
      <c r="C517" s="832" t="s">
        <v>593</v>
      </c>
      <c r="D517" s="832" t="s">
        <v>1486</v>
      </c>
      <c r="E517" s="832" t="s">
        <v>3529</v>
      </c>
      <c r="F517" s="832" t="s">
        <v>3720</v>
      </c>
      <c r="G517" s="832" t="s">
        <v>3721</v>
      </c>
      <c r="H517" s="849">
        <v>1</v>
      </c>
      <c r="I517" s="849">
        <v>99</v>
      </c>
      <c r="J517" s="832"/>
      <c r="K517" s="832">
        <v>99</v>
      </c>
      <c r="L517" s="849"/>
      <c r="M517" s="849"/>
      <c r="N517" s="832"/>
      <c r="O517" s="832"/>
      <c r="P517" s="849">
        <v>1</v>
      </c>
      <c r="Q517" s="849">
        <v>100</v>
      </c>
      <c r="R517" s="837"/>
      <c r="S517" s="850">
        <v>100</v>
      </c>
    </row>
    <row r="518" spans="1:19" ht="14.4" customHeight="1" x14ac:dyDescent="0.3">
      <c r="A518" s="831" t="s">
        <v>3470</v>
      </c>
      <c r="B518" s="832" t="s">
        <v>3471</v>
      </c>
      <c r="C518" s="832" t="s">
        <v>593</v>
      </c>
      <c r="D518" s="832" t="s">
        <v>1486</v>
      </c>
      <c r="E518" s="832" t="s">
        <v>3529</v>
      </c>
      <c r="F518" s="832" t="s">
        <v>3723</v>
      </c>
      <c r="G518" s="832" t="s">
        <v>3724</v>
      </c>
      <c r="H518" s="849">
        <v>1</v>
      </c>
      <c r="I518" s="849">
        <v>394</v>
      </c>
      <c r="J518" s="832"/>
      <c r="K518" s="832">
        <v>394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3470</v>
      </c>
      <c r="B519" s="832" t="s">
        <v>3471</v>
      </c>
      <c r="C519" s="832" t="s">
        <v>593</v>
      </c>
      <c r="D519" s="832" t="s">
        <v>1486</v>
      </c>
      <c r="E519" s="832" t="s">
        <v>3529</v>
      </c>
      <c r="F519" s="832" t="s">
        <v>3725</v>
      </c>
      <c r="G519" s="832" t="s">
        <v>3726</v>
      </c>
      <c r="H519" s="849"/>
      <c r="I519" s="849"/>
      <c r="J519" s="832"/>
      <c r="K519" s="832"/>
      <c r="L519" s="849">
        <v>1</v>
      </c>
      <c r="M519" s="849">
        <v>152</v>
      </c>
      <c r="N519" s="832">
        <v>1</v>
      </c>
      <c r="O519" s="832">
        <v>152</v>
      </c>
      <c r="P519" s="849">
        <v>3</v>
      </c>
      <c r="Q519" s="849">
        <v>459</v>
      </c>
      <c r="R519" s="837">
        <v>3.0197368421052633</v>
      </c>
      <c r="S519" s="850">
        <v>153</v>
      </c>
    </row>
    <row r="520" spans="1:19" ht="14.4" customHeight="1" x14ac:dyDescent="0.3">
      <c r="A520" s="831" t="s">
        <v>3470</v>
      </c>
      <c r="B520" s="832" t="s">
        <v>3471</v>
      </c>
      <c r="C520" s="832" t="s">
        <v>593</v>
      </c>
      <c r="D520" s="832" t="s">
        <v>1486</v>
      </c>
      <c r="E520" s="832" t="s">
        <v>3529</v>
      </c>
      <c r="F520" s="832" t="s">
        <v>3725</v>
      </c>
      <c r="G520" s="832" t="s">
        <v>3727</v>
      </c>
      <c r="H520" s="849">
        <v>7</v>
      </c>
      <c r="I520" s="849">
        <v>1064</v>
      </c>
      <c r="J520" s="832">
        <v>2.3333333333333335</v>
      </c>
      <c r="K520" s="832">
        <v>152</v>
      </c>
      <c r="L520" s="849">
        <v>3</v>
      </c>
      <c r="M520" s="849">
        <v>456</v>
      </c>
      <c r="N520" s="832">
        <v>1</v>
      </c>
      <c r="O520" s="832">
        <v>152</v>
      </c>
      <c r="P520" s="849">
        <v>2</v>
      </c>
      <c r="Q520" s="849">
        <v>306</v>
      </c>
      <c r="R520" s="837">
        <v>0.67105263157894735</v>
      </c>
      <c r="S520" s="850">
        <v>153</v>
      </c>
    </row>
    <row r="521" spans="1:19" ht="14.4" customHeight="1" x14ac:dyDescent="0.3">
      <c r="A521" s="831" t="s">
        <v>3470</v>
      </c>
      <c r="B521" s="832" t="s">
        <v>3471</v>
      </c>
      <c r="C521" s="832" t="s">
        <v>593</v>
      </c>
      <c r="D521" s="832" t="s">
        <v>1486</v>
      </c>
      <c r="E521" s="832" t="s">
        <v>3529</v>
      </c>
      <c r="F521" s="832" t="s">
        <v>3733</v>
      </c>
      <c r="G521" s="832" t="s">
        <v>3734</v>
      </c>
      <c r="H521" s="849"/>
      <c r="I521" s="849"/>
      <c r="J521" s="832"/>
      <c r="K521" s="832"/>
      <c r="L521" s="849"/>
      <c r="M521" s="849"/>
      <c r="N521" s="832"/>
      <c r="O521" s="832"/>
      <c r="P521" s="849">
        <v>2</v>
      </c>
      <c r="Q521" s="849">
        <v>774</v>
      </c>
      <c r="R521" s="837"/>
      <c r="S521" s="850">
        <v>387</v>
      </c>
    </row>
    <row r="522" spans="1:19" ht="14.4" customHeight="1" x14ac:dyDescent="0.3">
      <c r="A522" s="831" t="s">
        <v>3470</v>
      </c>
      <c r="B522" s="832" t="s">
        <v>3471</v>
      </c>
      <c r="C522" s="832" t="s">
        <v>593</v>
      </c>
      <c r="D522" s="832" t="s">
        <v>1486</v>
      </c>
      <c r="E522" s="832" t="s">
        <v>3529</v>
      </c>
      <c r="F522" s="832" t="s">
        <v>3742</v>
      </c>
      <c r="G522" s="832" t="s">
        <v>3744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135</v>
      </c>
      <c r="R522" s="837"/>
      <c r="S522" s="850">
        <v>135</v>
      </c>
    </row>
    <row r="523" spans="1:19" ht="14.4" customHeight="1" x14ac:dyDescent="0.3">
      <c r="A523" s="831" t="s">
        <v>3470</v>
      </c>
      <c r="B523" s="832" t="s">
        <v>3471</v>
      </c>
      <c r="C523" s="832" t="s">
        <v>593</v>
      </c>
      <c r="D523" s="832" t="s">
        <v>1486</v>
      </c>
      <c r="E523" s="832" t="s">
        <v>3529</v>
      </c>
      <c r="F523" s="832" t="s">
        <v>3754</v>
      </c>
      <c r="G523" s="832" t="s">
        <v>3755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353</v>
      </c>
      <c r="R523" s="837"/>
      <c r="S523" s="850">
        <v>353</v>
      </c>
    </row>
    <row r="524" spans="1:19" ht="14.4" customHeight="1" x14ac:dyDescent="0.3">
      <c r="A524" s="831" t="s">
        <v>3470</v>
      </c>
      <c r="B524" s="832" t="s">
        <v>3471</v>
      </c>
      <c r="C524" s="832" t="s">
        <v>593</v>
      </c>
      <c r="D524" s="832" t="s">
        <v>1486</v>
      </c>
      <c r="E524" s="832" t="s">
        <v>3529</v>
      </c>
      <c r="F524" s="832" t="s">
        <v>3757</v>
      </c>
      <c r="G524" s="832" t="s">
        <v>3758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267</v>
      </c>
      <c r="R524" s="837"/>
      <c r="S524" s="850">
        <v>267</v>
      </c>
    </row>
    <row r="525" spans="1:19" ht="14.4" customHeight="1" x14ac:dyDescent="0.3">
      <c r="A525" s="831" t="s">
        <v>3470</v>
      </c>
      <c r="B525" s="832" t="s">
        <v>3471</v>
      </c>
      <c r="C525" s="832" t="s">
        <v>593</v>
      </c>
      <c r="D525" s="832" t="s">
        <v>1486</v>
      </c>
      <c r="E525" s="832" t="s">
        <v>3529</v>
      </c>
      <c r="F525" s="832" t="s">
        <v>3760</v>
      </c>
      <c r="G525" s="832" t="s">
        <v>3761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616</v>
      </c>
      <c r="R525" s="837"/>
      <c r="S525" s="850">
        <v>616</v>
      </c>
    </row>
    <row r="526" spans="1:19" ht="14.4" customHeight="1" x14ac:dyDescent="0.3">
      <c r="A526" s="831" t="s">
        <v>3470</v>
      </c>
      <c r="B526" s="832" t="s">
        <v>3471</v>
      </c>
      <c r="C526" s="832" t="s">
        <v>593</v>
      </c>
      <c r="D526" s="832" t="s">
        <v>3466</v>
      </c>
      <c r="E526" s="832" t="s">
        <v>3529</v>
      </c>
      <c r="F526" s="832" t="s">
        <v>3544</v>
      </c>
      <c r="G526" s="832" t="s">
        <v>3545</v>
      </c>
      <c r="H526" s="849">
        <v>216</v>
      </c>
      <c r="I526" s="849">
        <v>7992</v>
      </c>
      <c r="J526" s="832">
        <v>1.1076923076923078</v>
      </c>
      <c r="K526" s="832">
        <v>37</v>
      </c>
      <c r="L526" s="849">
        <v>195</v>
      </c>
      <c r="M526" s="849">
        <v>7215</v>
      </c>
      <c r="N526" s="832">
        <v>1</v>
      </c>
      <c r="O526" s="832">
        <v>37</v>
      </c>
      <c r="P526" s="849"/>
      <c r="Q526" s="849"/>
      <c r="R526" s="837"/>
      <c r="S526" s="850"/>
    </row>
    <row r="527" spans="1:19" ht="14.4" customHeight="1" x14ac:dyDescent="0.3">
      <c r="A527" s="831" t="s">
        <v>3470</v>
      </c>
      <c r="B527" s="832" t="s">
        <v>3471</v>
      </c>
      <c r="C527" s="832" t="s">
        <v>593</v>
      </c>
      <c r="D527" s="832" t="s">
        <v>3466</v>
      </c>
      <c r="E527" s="832" t="s">
        <v>3529</v>
      </c>
      <c r="F527" s="832" t="s">
        <v>3544</v>
      </c>
      <c r="G527" s="832" t="s">
        <v>3546</v>
      </c>
      <c r="H527" s="849">
        <v>1</v>
      </c>
      <c r="I527" s="849">
        <v>37</v>
      </c>
      <c r="J527" s="832"/>
      <c r="K527" s="832">
        <v>37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3470</v>
      </c>
      <c r="B528" s="832" t="s">
        <v>3471</v>
      </c>
      <c r="C528" s="832" t="s">
        <v>593</v>
      </c>
      <c r="D528" s="832" t="s">
        <v>3466</v>
      </c>
      <c r="E528" s="832" t="s">
        <v>3529</v>
      </c>
      <c r="F528" s="832" t="s">
        <v>3547</v>
      </c>
      <c r="G528" s="832" t="s">
        <v>3548</v>
      </c>
      <c r="H528" s="849">
        <v>1</v>
      </c>
      <c r="I528" s="849">
        <v>5</v>
      </c>
      <c r="J528" s="832">
        <v>0.5</v>
      </c>
      <c r="K528" s="832">
        <v>5</v>
      </c>
      <c r="L528" s="849">
        <v>2</v>
      </c>
      <c r="M528" s="849">
        <v>10</v>
      </c>
      <c r="N528" s="832">
        <v>1</v>
      </c>
      <c r="O528" s="832">
        <v>5</v>
      </c>
      <c r="P528" s="849"/>
      <c r="Q528" s="849"/>
      <c r="R528" s="837"/>
      <c r="S528" s="850"/>
    </row>
    <row r="529" spans="1:19" ht="14.4" customHeight="1" x14ac:dyDescent="0.3">
      <c r="A529" s="831" t="s">
        <v>3470</v>
      </c>
      <c r="B529" s="832" t="s">
        <v>3471</v>
      </c>
      <c r="C529" s="832" t="s">
        <v>593</v>
      </c>
      <c r="D529" s="832" t="s">
        <v>3466</v>
      </c>
      <c r="E529" s="832" t="s">
        <v>3529</v>
      </c>
      <c r="F529" s="832" t="s">
        <v>3549</v>
      </c>
      <c r="G529" s="832" t="s">
        <v>3550</v>
      </c>
      <c r="H529" s="849">
        <v>2</v>
      </c>
      <c r="I529" s="849">
        <v>10</v>
      </c>
      <c r="J529" s="832">
        <v>2</v>
      </c>
      <c r="K529" s="832">
        <v>5</v>
      </c>
      <c r="L529" s="849">
        <v>1</v>
      </c>
      <c r="M529" s="849">
        <v>5</v>
      </c>
      <c r="N529" s="832">
        <v>1</v>
      </c>
      <c r="O529" s="832">
        <v>5</v>
      </c>
      <c r="P529" s="849"/>
      <c r="Q529" s="849"/>
      <c r="R529" s="837"/>
      <c r="S529" s="850"/>
    </row>
    <row r="530" spans="1:19" ht="14.4" customHeight="1" x14ac:dyDescent="0.3">
      <c r="A530" s="831" t="s">
        <v>3470</v>
      </c>
      <c r="B530" s="832" t="s">
        <v>3471</v>
      </c>
      <c r="C530" s="832" t="s">
        <v>593</v>
      </c>
      <c r="D530" s="832" t="s">
        <v>3466</v>
      </c>
      <c r="E530" s="832" t="s">
        <v>3529</v>
      </c>
      <c r="F530" s="832" t="s">
        <v>3551</v>
      </c>
      <c r="G530" s="832" t="s">
        <v>3552</v>
      </c>
      <c r="H530" s="849"/>
      <c r="I530" s="849"/>
      <c r="J530" s="832"/>
      <c r="K530" s="832"/>
      <c r="L530" s="849">
        <v>6</v>
      </c>
      <c r="M530" s="849">
        <v>516</v>
      </c>
      <c r="N530" s="832">
        <v>1</v>
      </c>
      <c r="O530" s="832">
        <v>86</v>
      </c>
      <c r="P530" s="849"/>
      <c r="Q530" s="849"/>
      <c r="R530" s="837"/>
      <c r="S530" s="850"/>
    </row>
    <row r="531" spans="1:19" ht="14.4" customHeight="1" x14ac:dyDescent="0.3">
      <c r="A531" s="831" t="s">
        <v>3470</v>
      </c>
      <c r="B531" s="832" t="s">
        <v>3471</v>
      </c>
      <c r="C531" s="832" t="s">
        <v>593</v>
      </c>
      <c r="D531" s="832" t="s">
        <v>3466</v>
      </c>
      <c r="E531" s="832" t="s">
        <v>3529</v>
      </c>
      <c r="F531" s="832" t="s">
        <v>3562</v>
      </c>
      <c r="G531" s="832" t="s">
        <v>3563</v>
      </c>
      <c r="H531" s="849"/>
      <c r="I531" s="849"/>
      <c r="J531" s="832"/>
      <c r="K531" s="832"/>
      <c r="L531" s="849">
        <v>1</v>
      </c>
      <c r="M531" s="849">
        <v>251</v>
      </c>
      <c r="N531" s="832">
        <v>1</v>
      </c>
      <c r="O531" s="832">
        <v>251</v>
      </c>
      <c r="P531" s="849"/>
      <c r="Q531" s="849"/>
      <c r="R531" s="837"/>
      <c r="S531" s="850"/>
    </row>
    <row r="532" spans="1:19" ht="14.4" customHeight="1" x14ac:dyDescent="0.3">
      <c r="A532" s="831" t="s">
        <v>3470</v>
      </c>
      <c r="B532" s="832" t="s">
        <v>3471</v>
      </c>
      <c r="C532" s="832" t="s">
        <v>593</v>
      </c>
      <c r="D532" s="832" t="s">
        <v>3466</v>
      </c>
      <c r="E532" s="832" t="s">
        <v>3529</v>
      </c>
      <c r="F532" s="832" t="s">
        <v>3562</v>
      </c>
      <c r="G532" s="832" t="s">
        <v>3564</v>
      </c>
      <c r="H532" s="849">
        <v>1163</v>
      </c>
      <c r="I532" s="849">
        <v>291913</v>
      </c>
      <c r="J532" s="832">
        <v>1.0273851590106007</v>
      </c>
      <c r="K532" s="832">
        <v>251</v>
      </c>
      <c r="L532" s="849">
        <v>1132</v>
      </c>
      <c r="M532" s="849">
        <v>284132</v>
      </c>
      <c r="N532" s="832">
        <v>1</v>
      </c>
      <c r="O532" s="832">
        <v>251</v>
      </c>
      <c r="P532" s="849"/>
      <c r="Q532" s="849"/>
      <c r="R532" s="837"/>
      <c r="S532" s="850"/>
    </row>
    <row r="533" spans="1:19" ht="14.4" customHeight="1" x14ac:dyDescent="0.3">
      <c r="A533" s="831" t="s">
        <v>3470</v>
      </c>
      <c r="B533" s="832" t="s">
        <v>3471</v>
      </c>
      <c r="C533" s="832" t="s">
        <v>593</v>
      </c>
      <c r="D533" s="832" t="s">
        <v>3466</v>
      </c>
      <c r="E533" s="832" t="s">
        <v>3529</v>
      </c>
      <c r="F533" s="832" t="s">
        <v>3565</v>
      </c>
      <c r="G533" s="832" t="s">
        <v>3566</v>
      </c>
      <c r="H533" s="849"/>
      <c r="I533" s="849"/>
      <c r="J533" s="832"/>
      <c r="K533" s="832"/>
      <c r="L533" s="849">
        <v>1</v>
      </c>
      <c r="M533" s="849">
        <v>126</v>
      </c>
      <c r="N533" s="832">
        <v>1</v>
      </c>
      <c r="O533" s="832">
        <v>126</v>
      </c>
      <c r="P533" s="849"/>
      <c r="Q533" s="849"/>
      <c r="R533" s="837"/>
      <c r="S533" s="850"/>
    </row>
    <row r="534" spans="1:19" ht="14.4" customHeight="1" x14ac:dyDescent="0.3">
      <c r="A534" s="831" t="s">
        <v>3470</v>
      </c>
      <c r="B534" s="832" t="s">
        <v>3471</v>
      </c>
      <c r="C534" s="832" t="s">
        <v>593</v>
      </c>
      <c r="D534" s="832" t="s">
        <v>3466</v>
      </c>
      <c r="E534" s="832" t="s">
        <v>3529</v>
      </c>
      <c r="F534" s="832" t="s">
        <v>3565</v>
      </c>
      <c r="G534" s="832" t="s">
        <v>3567</v>
      </c>
      <c r="H534" s="849">
        <v>12</v>
      </c>
      <c r="I534" s="849">
        <v>1512</v>
      </c>
      <c r="J534" s="832">
        <v>0.15789473684210525</v>
      </c>
      <c r="K534" s="832">
        <v>126</v>
      </c>
      <c r="L534" s="849">
        <v>76</v>
      </c>
      <c r="M534" s="849">
        <v>9576</v>
      </c>
      <c r="N534" s="832">
        <v>1</v>
      </c>
      <c r="O534" s="832">
        <v>126</v>
      </c>
      <c r="P534" s="849"/>
      <c r="Q534" s="849"/>
      <c r="R534" s="837"/>
      <c r="S534" s="850"/>
    </row>
    <row r="535" spans="1:19" ht="14.4" customHeight="1" x14ac:dyDescent="0.3">
      <c r="A535" s="831" t="s">
        <v>3470</v>
      </c>
      <c r="B535" s="832" t="s">
        <v>3471</v>
      </c>
      <c r="C535" s="832" t="s">
        <v>593</v>
      </c>
      <c r="D535" s="832" t="s">
        <v>3466</v>
      </c>
      <c r="E535" s="832" t="s">
        <v>3529</v>
      </c>
      <c r="F535" s="832" t="s">
        <v>3568</v>
      </c>
      <c r="G535" s="832" t="s">
        <v>3570</v>
      </c>
      <c r="H535" s="849">
        <v>706</v>
      </c>
      <c r="I535" s="849">
        <v>64246</v>
      </c>
      <c r="J535" s="832">
        <v>0.95793758480325641</v>
      </c>
      <c r="K535" s="832">
        <v>91</v>
      </c>
      <c r="L535" s="849">
        <v>737</v>
      </c>
      <c r="M535" s="849">
        <v>67067</v>
      </c>
      <c r="N535" s="832">
        <v>1</v>
      </c>
      <c r="O535" s="832">
        <v>91</v>
      </c>
      <c r="P535" s="849"/>
      <c r="Q535" s="849"/>
      <c r="R535" s="837"/>
      <c r="S535" s="850"/>
    </row>
    <row r="536" spans="1:19" ht="14.4" customHeight="1" x14ac:dyDescent="0.3">
      <c r="A536" s="831" t="s">
        <v>3470</v>
      </c>
      <c r="B536" s="832" t="s">
        <v>3471</v>
      </c>
      <c r="C536" s="832" t="s">
        <v>593</v>
      </c>
      <c r="D536" s="832" t="s">
        <v>3466</v>
      </c>
      <c r="E536" s="832" t="s">
        <v>3529</v>
      </c>
      <c r="F536" s="832" t="s">
        <v>3571</v>
      </c>
      <c r="G536" s="832" t="s">
        <v>3572</v>
      </c>
      <c r="H536" s="849">
        <v>18</v>
      </c>
      <c r="I536" s="849">
        <v>3744</v>
      </c>
      <c r="J536" s="832">
        <v>2.5591250854408751</v>
      </c>
      <c r="K536" s="832">
        <v>208</v>
      </c>
      <c r="L536" s="849">
        <v>7</v>
      </c>
      <c r="M536" s="849">
        <v>1463</v>
      </c>
      <c r="N536" s="832">
        <v>1</v>
      </c>
      <c r="O536" s="832">
        <v>209</v>
      </c>
      <c r="P536" s="849"/>
      <c r="Q536" s="849"/>
      <c r="R536" s="837"/>
      <c r="S536" s="850"/>
    </row>
    <row r="537" spans="1:19" ht="14.4" customHeight="1" x14ac:dyDescent="0.3">
      <c r="A537" s="831" t="s">
        <v>3470</v>
      </c>
      <c r="B537" s="832" t="s">
        <v>3471</v>
      </c>
      <c r="C537" s="832" t="s">
        <v>593</v>
      </c>
      <c r="D537" s="832" t="s">
        <v>3466</v>
      </c>
      <c r="E537" s="832" t="s">
        <v>3529</v>
      </c>
      <c r="F537" s="832" t="s">
        <v>3571</v>
      </c>
      <c r="G537" s="832" t="s">
        <v>3573</v>
      </c>
      <c r="H537" s="849"/>
      <c r="I537" s="849"/>
      <c r="J537" s="832"/>
      <c r="K537" s="832"/>
      <c r="L537" s="849">
        <v>1</v>
      </c>
      <c r="M537" s="849">
        <v>209</v>
      </c>
      <c r="N537" s="832">
        <v>1</v>
      </c>
      <c r="O537" s="832">
        <v>209</v>
      </c>
      <c r="P537" s="849"/>
      <c r="Q537" s="849"/>
      <c r="R537" s="837"/>
      <c r="S537" s="850"/>
    </row>
    <row r="538" spans="1:19" ht="14.4" customHeight="1" x14ac:dyDescent="0.3">
      <c r="A538" s="831" t="s">
        <v>3470</v>
      </c>
      <c r="B538" s="832" t="s">
        <v>3471</v>
      </c>
      <c r="C538" s="832" t="s">
        <v>593</v>
      </c>
      <c r="D538" s="832" t="s">
        <v>3466</v>
      </c>
      <c r="E538" s="832" t="s">
        <v>3529</v>
      </c>
      <c r="F538" s="832" t="s">
        <v>3577</v>
      </c>
      <c r="G538" s="832" t="s">
        <v>3578</v>
      </c>
      <c r="H538" s="849">
        <v>3</v>
      </c>
      <c r="I538" s="849">
        <v>969</v>
      </c>
      <c r="J538" s="832">
        <v>0.29907407407407405</v>
      </c>
      <c r="K538" s="832">
        <v>323</v>
      </c>
      <c r="L538" s="849">
        <v>10</v>
      </c>
      <c r="M538" s="849">
        <v>3240</v>
      </c>
      <c r="N538" s="832">
        <v>1</v>
      </c>
      <c r="O538" s="832">
        <v>324</v>
      </c>
      <c r="P538" s="849"/>
      <c r="Q538" s="849"/>
      <c r="R538" s="837"/>
      <c r="S538" s="850"/>
    </row>
    <row r="539" spans="1:19" ht="14.4" customHeight="1" x14ac:dyDescent="0.3">
      <c r="A539" s="831" t="s">
        <v>3470</v>
      </c>
      <c r="B539" s="832" t="s">
        <v>3471</v>
      </c>
      <c r="C539" s="832" t="s">
        <v>593</v>
      </c>
      <c r="D539" s="832" t="s">
        <v>3466</v>
      </c>
      <c r="E539" s="832" t="s">
        <v>3529</v>
      </c>
      <c r="F539" s="832" t="s">
        <v>3579</v>
      </c>
      <c r="G539" s="832" t="s">
        <v>3580</v>
      </c>
      <c r="H539" s="849">
        <v>1100</v>
      </c>
      <c r="I539" s="849">
        <v>64900</v>
      </c>
      <c r="J539" s="832">
        <v>0.98831985624438456</v>
      </c>
      <c r="K539" s="832">
        <v>59</v>
      </c>
      <c r="L539" s="849">
        <v>1113</v>
      </c>
      <c r="M539" s="849">
        <v>65667</v>
      </c>
      <c r="N539" s="832">
        <v>1</v>
      </c>
      <c r="O539" s="832">
        <v>59</v>
      </c>
      <c r="P539" s="849"/>
      <c r="Q539" s="849"/>
      <c r="R539" s="837"/>
      <c r="S539" s="850"/>
    </row>
    <row r="540" spans="1:19" ht="14.4" customHeight="1" x14ac:dyDescent="0.3">
      <c r="A540" s="831" t="s">
        <v>3470</v>
      </c>
      <c r="B540" s="832" t="s">
        <v>3471</v>
      </c>
      <c r="C540" s="832" t="s">
        <v>593</v>
      </c>
      <c r="D540" s="832" t="s">
        <v>3466</v>
      </c>
      <c r="E540" s="832" t="s">
        <v>3529</v>
      </c>
      <c r="F540" s="832" t="s">
        <v>3581</v>
      </c>
      <c r="G540" s="832" t="s">
        <v>3583</v>
      </c>
      <c r="H540" s="849">
        <v>1</v>
      </c>
      <c r="I540" s="849">
        <v>253</v>
      </c>
      <c r="J540" s="832"/>
      <c r="K540" s="832">
        <v>253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3470</v>
      </c>
      <c r="B541" s="832" t="s">
        <v>3471</v>
      </c>
      <c r="C541" s="832" t="s">
        <v>593</v>
      </c>
      <c r="D541" s="832" t="s">
        <v>3466</v>
      </c>
      <c r="E541" s="832" t="s">
        <v>3529</v>
      </c>
      <c r="F541" s="832" t="s">
        <v>3584</v>
      </c>
      <c r="G541" s="832" t="s">
        <v>3585</v>
      </c>
      <c r="H541" s="849"/>
      <c r="I541" s="849"/>
      <c r="J541" s="832"/>
      <c r="K541" s="832"/>
      <c r="L541" s="849">
        <v>1</v>
      </c>
      <c r="M541" s="849">
        <v>40</v>
      </c>
      <c r="N541" s="832">
        <v>1</v>
      </c>
      <c r="O541" s="832">
        <v>40</v>
      </c>
      <c r="P541" s="849"/>
      <c r="Q541" s="849"/>
      <c r="R541" s="837"/>
      <c r="S541" s="850"/>
    </row>
    <row r="542" spans="1:19" ht="14.4" customHeight="1" x14ac:dyDescent="0.3">
      <c r="A542" s="831" t="s">
        <v>3470</v>
      </c>
      <c r="B542" s="832" t="s">
        <v>3471</v>
      </c>
      <c r="C542" s="832" t="s">
        <v>593</v>
      </c>
      <c r="D542" s="832" t="s">
        <v>3466</v>
      </c>
      <c r="E542" s="832" t="s">
        <v>3529</v>
      </c>
      <c r="F542" s="832" t="s">
        <v>3589</v>
      </c>
      <c r="G542" s="832" t="s">
        <v>3590</v>
      </c>
      <c r="H542" s="849">
        <v>1145</v>
      </c>
      <c r="I542" s="849">
        <v>439680</v>
      </c>
      <c r="J542" s="832">
        <v>0.99306606437041223</v>
      </c>
      <c r="K542" s="832">
        <v>384</v>
      </c>
      <c r="L542" s="849">
        <v>1150</v>
      </c>
      <c r="M542" s="849">
        <v>442750</v>
      </c>
      <c r="N542" s="832">
        <v>1</v>
      </c>
      <c r="O542" s="832">
        <v>385</v>
      </c>
      <c r="P542" s="849"/>
      <c r="Q542" s="849"/>
      <c r="R542" s="837"/>
      <c r="S542" s="850"/>
    </row>
    <row r="543" spans="1:19" ht="14.4" customHeight="1" x14ac:dyDescent="0.3">
      <c r="A543" s="831" t="s">
        <v>3470</v>
      </c>
      <c r="B543" s="832" t="s">
        <v>3471</v>
      </c>
      <c r="C543" s="832" t="s">
        <v>593</v>
      </c>
      <c r="D543" s="832" t="s">
        <v>3466</v>
      </c>
      <c r="E543" s="832" t="s">
        <v>3529</v>
      </c>
      <c r="F543" s="832" t="s">
        <v>3591</v>
      </c>
      <c r="G543" s="832" t="s">
        <v>3593</v>
      </c>
      <c r="H543" s="849">
        <v>1129</v>
      </c>
      <c r="I543" s="849">
        <v>439181</v>
      </c>
      <c r="J543" s="832">
        <v>0.96827612055471046</v>
      </c>
      <c r="K543" s="832">
        <v>389</v>
      </c>
      <c r="L543" s="849">
        <v>1163</v>
      </c>
      <c r="M543" s="849">
        <v>453570</v>
      </c>
      <c r="N543" s="832">
        <v>1</v>
      </c>
      <c r="O543" s="832">
        <v>390</v>
      </c>
      <c r="P543" s="849"/>
      <c r="Q543" s="849"/>
      <c r="R543" s="837"/>
      <c r="S543" s="850"/>
    </row>
    <row r="544" spans="1:19" ht="14.4" customHeight="1" x14ac:dyDescent="0.3">
      <c r="A544" s="831" t="s">
        <v>3470</v>
      </c>
      <c r="B544" s="832" t="s">
        <v>3471</v>
      </c>
      <c r="C544" s="832" t="s">
        <v>593</v>
      </c>
      <c r="D544" s="832" t="s">
        <v>3466</v>
      </c>
      <c r="E544" s="832" t="s">
        <v>3529</v>
      </c>
      <c r="F544" s="832" t="s">
        <v>3594</v>
      </c>
      <c r="G544" s="832" t="s">
        <v>3595</v>
      </c>
      <c r="H544" s="849">
        <v>20</v>
      </c>
      <c r="I544" s="849">
        <v>1260</v>
      </c>
      <c r="J544" s="832">
        <v>2</v>
      </c>
      <c r="K544" s="832">
        <v>63</v>
      </c>
      <c r="L544" s="849">
        <v>10</v>
      </c>
      <c r="M544" s="849">
        <v>630</v>
      </c>
      <c r="N544" s="832">
        <v>1</v>
      </c>
      <c r="O544" s="832">
        <v>63</v>
      </c>
      <c r="P544" s="849"/>
      <c r="Q544" s="849"/>
      <c r="R544" s="837"/>
      <c r="S544" s="850"/>
    </row>
    <row r="545" spans="1:19" ht="14.4" customHeight="1" x14ac:dyDescent="0.3">
      <c r="A545" s="831" t="s">
        <v>3470</v>
      </c>
      <c r="B545" s="832" t="s">
        <v>3471</v>
      </c>
      <c r="C545" s="832" t="s">
        <v>593</v>
      </c>
      <c r="D545" s="832" t="s">
        <v>3466</v>
      </c>
      <c r="E545" s="832" t="s">
        <v>3529</v>
      </c>
      <c r="F545" s="832" t="s">
        <v>3594</v>
      </c>
      <c r="G545" s="832" t="s">
        <v>3596</v>
      </c>
      <c r="H545" s="849">
        <v>4</v>
      </c>
      <c r="I545" s="849">
        <v>252</v>
      </c>
      <c r="J545" s="832"/>
      <c r="K545" s="832">
        <v>63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3470</v>
      </c>
      <c r="B546" s="832" t="s">
        <v>3471</v>
      </c>
      <c r="C546" s="832" t="s">
        <v>593</v>
      </c>
      <c r="D546" s="832" t="s">
        <v>3466</v>
      </c>
      <c r="E546" s="832" t="s">
        <v>3529</v>
      </c>
      <c r="F546" s="832" t="s">
        <v>3599</v>
      </c>
      <c r="G546" s="832" t="s">
        <v>3600</v>
      </c>
      <c r="H546" s="849"/>
      <c r="I546" s="849"/>
      <c r="J546" s="832"/>
      <c r="K546" s="832"/>
      <c r="L546" s="849">
        <v>1</v>
      </c>
      <c r="M546" s="849">
        <v>153</v>
      </c>
      <c r="N546" s="832">
        <v>1</v>
      </c>
      <c r="O546" s="832">
        <v>153</v>
      </c>
      <c r="P546" s="849"/>
      <c r="Q546" s="849"/>
      <c r="R546" s="837"/>
      <c r="S546" s="850"/>
    </row>
    <row r="547" spans="1:19" ht="14.4" customHeight="1" x14ac:dyDescent="0.3">
      <c r="A547" s="831" t="s">
        <v>3470</v>
      </c>
      <c r="B547" s="832" t="s">
        <v>3471</v>
      </c>
      <c r="C547" s="832" t="s">
        <v>593</v>
      </c>
      <c r="D547" s="832" t="s">
        <v>3466</v>
      </c>
      <c r="E547" s="832" t="s">
        <v>3529</v>
      </c>
      <c r="F547" s="832" t="s">
        <v>3599</v>
      </c>
      <c r="G547" s="832" t="s">
        <v>3601</v>
      </c>
      <c r="H547" s="849">
        <v>3</v>
      </c>
      <c r="I547" s="849">
        <v>459</v>
      </c>
      <c r="J547" s="832">
        <v>3</v>
      </c>
      <c r="K547" s="832">
        <v>153</v>
      </c>
      <c r="L547" s="849">
        <v>1</v>
      </c>
      <c r="M547" s="849">
        <v>153</v>
      </c>
      <c r="N547" s="832">
        <v>1</v>
      </c>
      <c r="O547" s="832">
        <v>153</v>
      </c>
      <c r="P547" s="849"/>
      <c r="Q547" s="849"/>
      <c r="R547" s="837"/>
      <c r="S547" s="850"/>
    </row>
    <row r="548" spans="1:19" ht="14.4" customHeight="1" x14ac:dyDescent="0.3">
      <c r="A548" s="831" t="s">
        <v>3470</v>
      </c>
      <c r="B548" s="832" t="s">
        <v>3471</v>
      </c>
      <c r="C548" s="832" t="s">
        <v>593</v>
      </c>
      <c r="D548" s="832" t="s">
        <v>3466</v>
      </c>
      <c r="E548" s="832" t="s">
        <v>3529</v>
      </c>
      <c r="F548" s="832" t="s">
        <v>3602</v>
      </c>
      <c r="G548" s="832" t="s">
        <v>3603</v>
      </c>
      <c r="H548" s="849">
        <v>0</v>
      </c>
      <c r="I548" s="849">
        <v>0</v>
      </c>
      <c r="J548" s="832"/>
      <c r="K548" s="832"/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3470</v>
      </c>
      <c r="B549" s="832" t="s">
        <v>3471</v>
      </c>
      <c r="C549" s="832" t="s">
        <v>593</v>
      </c>
      <c r="D549" s="832" t="s">
        <v>3466</v>
      </c>
      <c r="E549" s="832" t="s">
        <v>3529</v>
      </c>
      <c r="F549" s="832" t="s">
        <v>3602</v>
      </c>
      <c r="G549" s="832" t="s">
        <v>3604</v>
      </c>
      <c r="H549" s="849">
        <v>1</v>
      </c>
      <c r="I549" s="849">
        <v>84</v>
      </c>
      <c r="J549" s="832"/>
      <c r="K549" s="832">
        <v>84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3470</v>
      </c>
      <c r="B550" s="832" t="s">
        <v>3471</v>
      </c>
      <c r="C550" s="832" t="s">
        <v>593</v>
      </c>
      <c r="D550" s="832" t="s">
        <v>3466</v>
      </c>
      <c r="E550" s="832" t="s">
        <v>3529</v>
      </c>
      <c r="F550" s="832" t="s">
        <v>3605</v>
      </c>
      <c r="G550" s="832" t="s">
        <v>3606</v>
      </c>
      <c r="H550" s="849">
        <v>1</v>
      </c>
      <c r="I550" s="849">
        <v>138</v>
      </c>
      <c r="J550" s="832"/>
      <c r="K550" s="832">
        <v>138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3470</v>
      </c>
      <c r="B551" s="832" t="s">
        <v>3471</v>
      </c>
      <c r="C551" s="832" t="s">
        <v>593</v>
      </c>
      <c r="D551" s="832" t="s">
        <v>3466</v>
      </c>
      <c r="E551" s="832" t="s">
        <v>3529</v>
      </c>
      <c r="F551" s="832" t="s">
        <v>3624</v>
      </c>
      <c r="G551" s="832" t="s">
        <v>3625</v>
      </c>
      <c r="H551" s="849"/>
      <c r="I551" s="849"/>
      <c r="J551" s="832"/>
      <c r="K551" s="832"/>
      <c r="L551" s="849">
        <v>1</v>
      </c>
      <c r="M551" s="849">
        <v>306</v>
      </c>
      <c r="N551" s="832">
        <v>1</v>
      </c>
      <c r="O551" s="832">
        <v>306</v>
      </c>
      <c r="P551" s="849"/>
      <c r="Q551" s="849"/>
      <c r="R551" s="837"/>
      <c r="S551" s="850"/>
    </row>
    <row r="552" spans="1:19" ht="14.4" customHeight="1" x14ac:dyDescent="0.3">
      <c r="A552" s="831" t="s">
        <v>3470</v>
      </c>
      <c r="B552" s="832" t="s">
        <v>3471</v>
      </c>
      <c r="C552" s="832" t="s">
        <v>593</v>
      </c>
      <c r="D552" s="832" t="s">
        <v>3466</v>
      </c>
      <c r="E552" s="832" t="s">
        <v>3529</v>
      </c>
      <c r="F552" s="832" t="s">
        <v>3633</v>
      </c>
      <c r="G552" s="832" t="s">
        <v>3634</v>
      </c>
      <c r="H552" s="849"/>
      <c r="I552" s="849"/>
      <c r="J552" s="832"/>
      <c r="K552" s="832"/>
      <c r="L552" s="849">
        <v>1</v>
      </c>
      <c r="M552" s="849">
        <v>58</v>
      </c>
      <c r="N552" s="832">
        <v>1</v>
      </c>
      <c r="O552" s="832">
        <v>58</v>
      </c>
      <c r="P552" s="849"/>
      <c r="Q552" s="849"/>
      <c r="R552" s="837"/>
      <c r="S552" s="850"/>
    </row>
    <row r="553" spans="1:19" ht="14.4" customHeight="1" x14ac:dyDescent="0.3">
      <c r="A553" s="831" t="s">
        <v>3470</v>
      </c>
      <c r="B553" s="832" t="s">
        <v>3471</v>
      </c>
      <c r="C553" s="832" t="s">
        <v>593</v>
      </c>
      <c r="D553" s="832" t="s">
        <v>3466</v>
      </c>
      <c r="E553" s="832" t="s">
        <v>3529</v>
      </c>
      <c r="F553" s="832" t="s">
        <v>3649</v>
      </c>
      <c r="G553" s="832" t="s">
        <v>3650</v>
      </c>
      <c r="H553" s="849"/>
      <c r="I553" s="849"/>
      <c r="J553" s="832"/>
      <c r="K553" s="832"/>
      <c r="L553" s="849">
        <v>0</v>
      </c>
      <c r="M553" s="849">
        <v>0</v>
      </c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3470</v>
      </c>
      <c r="B554" s="832" t="s">
        <v>3471</v>
      </c>
      <c r="C554" s="832" t="s">
        <v>593</v>
      </c>
      <c r="D554" s="832" t="s">
        <v>3466</v>
      </c>
      <c r="E554" s="832" t="s">
        <v>3529</v>
      </c>
      <c r="F554" s="832" t="s">
        <v>3649</v>
      </c>
      <c r="G554" s="832" t="s">
        <v>3651</v>
      </c>
      <c r="H554" s="849">
        <v>1102</v>
      </c>
      <c r="I554" s="849">
        <v>36733.33</v>
      </c>
      <c r="J554" s="832">
        <v>0.93867168404614887</v>
      </c>
      <c r="K554" s="832">
        <v>33.333330308529945</v>
      </c>
      <c r="L554" s="849">
        <v>1174</v>
      </c>
      <c r="M554" s="849">
        <v>39133.310000000005</v>
      </c>
      <c r="N554" s="832">
        <v>1</v>
      </c>
      <c r="O554" s="832">
        <v>33.333313458262353</v>
      </c>
      <c r="P554" s="849"/>
      <c r="Q554" s="849"/>
      <c r="R554" s="837"/>
      <c r="S554" s="850"/>
    </row>
    <row r="555" spans="1:19" ht="14.4" customHeight="1" x14ac:dyDescent="0.3">
      <c r="A555" s="831" t="s">
        <v>3470</v>
      </c>
      <c r="B555" s="832" t="s">
        <v>3471</v>
      </c>
      <c r="C555" s="832" t="s">
        <v>593</v>
      </c>
      <c r="D555" s="832" t="s">
        <v>3466</v>
      </c>
      <c r="E555" s="832" t="s">
        <v>3529</v>
      </c>
      <c r="F555" s="832" t="s">
        <v>3652</v>
      </c>
      <c r="G555" s="832" t="s">
        <v>3653</v>
      </c>
      <c r="H555" s="849">
        <v>1</v>
      </c>
      <c r="I555" s="849">
        <v>116</v>
      </c>
      <c r="J555" s="832">
        <v>1</v>
      </c>
      <c r="K555" s="832">
        <v>116</v>
      </c>
      <c r="L555" s="849">
        <v>1</v>
      </c>
      <c r="M555" s="849">
        <v>116</v>
      </c>
      <c r="N555" s="832">
        <v>1</v>
      </c>
      <c r="O555" s="832">
        <v>116</v>
      </c>
      <c r="P555" s="849"/>
      <c r="Q555" s="849"/>
      <c r="R555" s="837"/>
      <c r="S555" s="850"/>
    </row>
    <row r="556" spans="1:19" ht="14.4" customHeight="1" x14ac:dyDescent="0.3">
      <c r="A556" s="831" t="s">
        <v>3470</v>
      </c>
      <c r="B556" s="832" t="s">
        <v>3471</v>
      </c>
      <c r="C556" s="832" t="s">
        <v>593</v>
      </c>
      <c r="D556" s="832" t="s">
        <v>3466</v>
      </c>
      <c r="E556" s="832" t="s">
        <v>3529</v>
      </c>
      <c r="F556" s="832" t="s">
        <v>3652</v>
      </c>
      <c r="G556" s="832" t="s">
        <v>3654</v>
      </c>
      <c r="H556" s="849">
        <v>0</v>
      </c>
      <c r="I556" s="849">
        <v>0</v>
      </c>
      <c r="J556" s="832">
        <v>0</v>
      </c>
      <c r="K556" s="832"/>
      <c r="L556" s="849">
        <v>2</v>
      </c>
      <c r="M556" s="849">
        <v>232</v>
      </c>
      <c r="N556" s="832">
        <v>1</v>
      </c>
      <c r="O556" s="832">
        <v>116</v>
      </c>
      <c r="P556" s="849"/>
      <c r="Q556" s="849"/>
      <c r="R556" s="837"/>
      <c r="S556" s="850"/>
    </row>
    <row r="557" spans="1:19" ht="14.4" customHeight="1" x14ac:dyDescent="0.3">
      <c r="A557" s="831" t="s">
        <v>3470</v>
      </c>
      <c r="B557" s="832" t="s">
        <v>3471</v>
      </c>
      <c r="C557" s="832" t="s">
        <v>593</v>
      </c>
      <c r="D557" s="832" t="s">
        <v>3466</v>
      </c>
      <c r="E557" s="832" t="s">
        <v>3529</v>
      </c>
      <c r="F557" s="832" t="s">
        <v>3655</v>
      </c>
      <c r="G557" s="832" t="s">
        <v>3656</v>
      </c>
      <c r="H557" s="849">
        <v>12</v>
      </c>
      <c r="I557" s="849">
        <v>444</v>
      </c>
      <c r="J557" s="832">
        <v>4</v>
      </c>
      <c r="K557" s="832">
        <v>37</v>
      </c>
      <c r="L557" s="849">
        <v>3</v>
      </c>
      <c r="M557" s="849">
        <v>111</v>
      </c>
      <c r="N557" s="832">
        <v>1</v>
      </c>
      <c r="O557" s="832">
        <v>37</v>
      </c>
      <c r="P557" s="849"/>
      <c r="Q557" s="849"/>
      <c r="R557" s="837"/>
      <c r="S557" s="850"/>
    </row>
    <row r="558" spans="1:19" ht="14.4" customHeight="1" x14ac:dyDescent="0.3">
      <c r="A558" s="831" t="s">
        <v>3470</v>
      </c>
      <c r="B558" s="832" t="s">
        <v>3471</v>
      </c>
      <c r="C558" s="832" t="s">
        <v>593</v>
      </c>
      <c r="D558" s="832" t="s">
        <v>3466</v>
      </c>
      <c r="E558" s="832" t="s">
        <v>3529</v>
      </c>
      <c r="F558" s="832" t="s">
        <v>3662</v>
      </c>
      <c r="G558" s="832" t="s">
        <v>3664</v>
      </c>
      <c r="H558" s="849">
        <v>59</v>
      </c>
      <c r="I558" s="849">
        <v>1888</v>
      </c>
      <c r="J558" s="832">
        <v>4.916666666666667</v>
      </c>
      <c r="K558" s="832">
        <v>32</v>
      </c>
      <c r="L558" s="849">
        <v>12</v>
      </c>
      <c r="M558" s="849">
        <v>384</v>
      </c>
      <c r="N558" s="832">
        <v>1</v>
      </c>
      <c r="O558" s="832">
        <v>32</v>
      </c>
      <c r="P558" s="849"/>
      <c r="Q558" s="849"/>
      <c r="R558" s="837"/>
      <c r="S558" s="850"/>
    </row>
    <row r="559" spans="1:19" ht="14.4" customHeight="1" x14ac:dyDescent="0.3">
      <c r="A559" s="831" t="s">
        <v>3470</v>
      </c>
      <c r="B559" s="832" t="s">
        <v>3471</v>
      </c>
      <c r="C559" s="832" t="s">
        <v>593</v>
      </c>
      <c r="D559" s="832" t="s">
        <v>3466</v>
      </c>
      <c r="E559" s="832" t="s">
        <v>3529</v>
      </c>
      <c r="F559" s="832" t="s">
        <v>3665</v>
      </c>
      <c r="G559" s="832" t="s">
        <v>3666</v>
      </c>
      <c r="H559" s="849">
        <v>12</v>
      </c>
      <c r="I559" s="849">
        <v>0</v>
      </c>
      <c r="J559" s="832"/>
      <c r="K559" s="832">
        <v>0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3470</v>
      </c>
      <c r="B560" s="832" t="s">
        <v>3471</v>
      </c>
      <c r="C560" s="832" t="s">
        <v>593</v>
      </c>
      <c r="D560" s="832" t="s">
        <v>3466</v>
      </c>
      <c r="E560" s="832" t="s">
        <v>3529</v>
      </c>
      <c r="F560" s="832" t="s">
        <v>3688</v>
      </c>
      <c r="G560" s="832" t="s">
        <v>3689</v>
      </c>
      <c r="H560" s="849">
        <v>1096</v>
      </c>
      <c r="I560" s="849">
        <v>61376</v>
      </c>
      <c r="J560" s="832">
        <v>1.0138760407030527</v>
      </c>
      <c r="K560" s="832">
        <v>56</v>
      </c>
      <c r="L560" s="849">
        <v>1081</v>
      </c>
      <c r="M560" s="849">
        <v>60536</v>
      </c>
      <c r="N560" s="832">
        <v>1</v>
      </c>
      <c r="O560" s="832">
        <v>56</v>
      </c>
      <c r="P560" s="849"/>
      <c r="Q560" s="849"/>
      <c r="R560" s="837"/>
      <c r="S560" s="850"/>
    </row>
    <row r="561" spans="1:19" ht="14.4" customHeight="1" x14ac:dyDescent="0.3">
      <c r="A561" s="831" t="s">
        <v>3470</v>
      </c>
      <c r="B561" s="832" t="s">
        <v>3471</v>
      </c>
      <c r="C561" s="832" t="s">
        <v>593</v>
      </c>
      <c r="D561" s="832" t="s">
        <v>3466</v>
      </c>
      <c r="E561" s="832" t="s">
        <v>3529</v>
      </c>
      <c r="F561" s="832" t="s">
        <v>3691</v>
      </c>
      <c r="G561" s="832" t="s">
        <v>3692</v>
      </c>
      <c r="H561" s="849"/>
      <c r="I561" s="849"/>
      <c r="J561" s="832"/>
      <c r="K561" s="832"/>
      <c r="L561" s="849">
        <v>1</v>
      </c>
      <c r="M561" s="849">
        <v>123</v>
      </c>
      <c r="N561" s="832">
        <v>1</v>
      </c>
      <c r="O561" s="832">
        <v>123</v>
      </c>
      <c r="P561" s="849"/>
      <c r="Q561" s="849"/>
      <c r="R561" s="837"/>
      <c r="S561" s="850"/>
    </row>
    <row r="562" spans="1:19" ht="14.4" customHeight="1" x14ac:dyDescent="0.3">
      <c r="A562" s="831" t="s">
        <v>3470</v>
      </c>
      <c r="B562" s="832" t="s">
        <v>3471</v>
      </c>
      <c r="C562" s="832" t="s">
        <v>593</v>
      </c>
      <c r="D562" s="832" t="s">
        <v>3466</v>
      </c>
      <c r="E562" s="832" t="s">
        <v>3529</v>
      </c>
      <c r="F562" s="832" t="s">
        <v>3694</v>
      </c>
      <c r="G562" s="832" t="s">
        <v>3695</v>
      </c>
      <c r="H562" s="849">
        <v>971</v>
      </c>
      <c r="I562" s="849">
        <v>116520</v>
      </c>
      <c r="J562" s="832">
        <v>1.018887722980063</v>
      </c>
      <c r="K562" s="832">
        <v>120</v>
      </c>
      <c r="L562" s="849">
        <v>953</v>
      </c>
      <c r="M562" s="849">
        <v>114360</v>
      </c>
      <c r="N562" s="832">
        <v>1</v>
      </c>
      <c r="O562" s="832">
        <v>120</v>
      </c>
      <c r="P562" s="849"/>
      <c r="Q562" s="849"/>
      <c r="R562" s="837"/>
      <c r="S562" s="850"/>
    </row>
    <row r="563" spans="1:19" ht="14.4" customHeight="1" x14ac:dyDescent="0.3">
      <c r="A563" s="831" t="s">
        <v>3470</v>
      </c>
      <c r="B563" s="832" t="s">
        <v>3471</v>
      </c>
      <c r="C563" s="832" t="s">
        <v>593</v>
      </c>
      <c r="D563" s="832" t="s">
        <v>3466</v>
      </c>
      <c r="E563" s="832" t="s">
        <v>3529</v>
      </c>
      <c r="F563" s="832" t="s">
        <v>3696</v>
      </c>
      <c r="G563" s="832" t="s">
        <v>3697</v>
      </c>
      <c r="H563" s="849">
        <v>3</v>
      </c>
      <c r="I563" s="849">
        <v>177</v>
      </c>
      <c r="J563" s="832">
        <v>1</v>
      </c>
      <c r="K563" s="832">
        <v>59</v>
      </c>
      <c r="L563" s="849">
        <v>3</v>
      </c>
      <c r="M563" s="849">
        <v>177</v>
      </c>
      <c r="N563" s="832">
        <v>1</v>
      </c>
      <c r="O563" s="832">
        <v>59</v>
      </c>
      <c r="P563" s="849"/>
      <c r="Q563" s="849"/>
      <c r="R563" s="837"/>
      <c r="S563" s="850"/>
    </row>
    <row r="564" spans="1:19" ht="14.4" customHeight="1" x14ac:dyDescent="0.3">
      <c r="A564" s="831" t="s">
        <v>3470</v>
      </c>
      <c r="B564" s="832" t="s">
        <v>3471</v>
      </c>
      <c r="C564" s="832" t="s">
        <v>593</v>
      </c>
      <c r="D564" s="832" t="s">
        <v>3466</v>
      </c>
      <c r="E564" s="832" t="s">
        <v>3529</v>
      </c>
      <c r="F564" s="832" t="s">
        <v>3704</v>
      </c>
      <c r="G564" s="832" t="s">
        <v>3705</v>
      </c>
      <c r="H564" s="849">
        <v>2</v>
      </c>
      <c r="I564" s="849">
        <v>310</v>
      </c>
      <c r="J564" s="832"/>
      <c r="K564" s="832">
        <v>155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3470</v>
      </c>
      <c r="B565" s="832" t="s">
        <v>3471</v>
      </c>
      <c r="C565" s="832" t="s">
        <v>593</v>
      </c>
      <c r="D565" s="832" t="s">
        <v>3466</v>
      </c>
      <c r="E565" s="832" t="s">
        <v>3529</v>
      </c>
      <c r="F565" s="832" t="s">
        <v>3717</v>
      </c>
      <c r="G565" s="832" t="s">
        <v>3718</v>
      </c>
      <c r="H565" s="849">
        <v>1</v>
      </c>
      <c r="I565" s="849">
        <v>30</v>
      </c>
      <c r="J565" s="832"/>
      <c r="K565" s="832">
        <v>30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3470</v>
      </c>
      <c r="B566" s="832" t="s">
        <v>3471</v>
      </c>
      <c r="C566" s="832" t="s">
        <v>593</v>
      </c>
      <c r="D566" s="832" t="s">
        <v>3466</v>
      </c>
      <c r="E566" s="832" t="s">
        <v>3529</v>
      </c>
      <c r="F566" s="832" t="s">
        <v>3720</v>
      </c>
      <c r="G566" s="832" t="s">
        <v>3721</v>
      </c>
      <c r="H566" s="849">
        <v>1</v>
      </c>
      <c r="I566" s="849">
        <v>99</v>
      </c>
      <c r="J566" s="832"/>
      <c r="K566" s="832">
        <v>99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3470</v>
      </c>
      <c r="B567" s="832" t="s">
        <v>3471</v>
      </c>
      <c r="C567" s="832" t="s">
        <v>593</v>
      </c>
      <c r="D567" s="832" t="s">
        <v>3466</v>
      </c>
      <c r="E567" s="832" t="s">
        <v>3529</v>
      </c>
      <c r="F567" s="832" t="s">
        <v>3720</v>
      </c>
      <c r="G567" s="832" t="s">
        <v>3722</v>
      </c>
      <c r="H567" s="849">
        <v>0</v>
      </c>
      <c r="I567" s="849">
        <v>0</v>
      </c>
      <c r="J567" s="832"/>
      <c r="K567" s="832"/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3470</v>
      </c>
      <c r="B568" s="832" t="s">
        <v>3471</v>
      </c>
      <c r="C568" s="832" t="s">
        <v>593</v>
      </c>
      <c r="D568" s="832" t="s">
        <v>3467</v>
      </c>
      <c r="E568" s="832" t="s">
        <v>3529</v>
      </c>
      <c r="F568" s="832" t="s">
        <v>3530</v>
      </c>
      <c r="G568" s="832" t="s">
        <v>3532</v>
      </c>
      <c r="H568" s="849">
        <v>1</v>
      </c>
      <c r="I568" s="849">
        <v>346</v>
      </c>
      <c r="J568" s="832"/>
      <c r="K568" s="832">
        <v>346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3470</v>
      </c>
      <c r="B569" s="832" t="s">
        <v>3471</v>
      </c>
      <c r="C569" s="832" t="s">
        <v>593</v>
      </c>
      <c r="D569" s="832" t="s">
        <v>3467</v>
      </c>
      <c r="E569" s="832" t="s">
        <v>3529</v>
      </c>
      <c r="F569" s="832" t="s">
        <v>3544</v>
      </c>
      <c r="G569" s="832" t="s">
        <v>3545</v>
      </c>
      <c r="H569" s="849">
        <v>52</v>
      </c>
      <c r="I569" s="849">
        <v>1924</v>
      </c>
      <c r="J569" s="832"/>
      <c r="K569" s="832">
        <v>37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3470</v>
      </c>
      <c r="B570" s="832" t="s">
        <v>3471</v>
      </c>
      <c r="C570" s="832" t="s">
        <v>593</v>
      </c>
      <c r="D570" s="832" t="s">
        <v>3467</v>
      </c>
      <c r="E570" s="832" t="s">
        <v>3529</v>
      </c>
      <c r="F570" s="832" t="s">
        <v>3551</v>
      </c>
      <c r="G570" s="832" t="s">
        <v>3552</v>
      </c>
      <c r="H570" s="849">
        <v>7</v>
      </c>
      <c r="I570" s="849">
        <v>602</v>
      </c>
      <c r="J570" s="832"/>
      <c r="K570" s="832">
        <v>86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3470</v>
      </c>
      <c r="B571" s="832" t="s">
        <v>3471</v>
      </c>
      <c r="C571" s="832" t="s">
        <v>593</v>
      </c>
      <c r="D571" s="832" t="s">
        <v>3467</v>
      </c>
      <c r="E571" s="832" t="s">
        <v>3529</v>
      </c>
      <c r="F571" s="832" t="s">
        <v>3551</v>
      </c>
      <c r="G571" s="832" t="s">
        <v>3553</v>
      </c>
      <c r="H571" s="849">
        <v>3</v>
      </c>
      <c r="I571" s="849">
        <v>258</v>
      </c>
      <c r="J571" s="832"/>
      <c r="K571" s="832">
        <v>86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3470</v>
      </c>
      <c r="B572" s="832" t="s">
        <v>3471</v>
      </c>
      <c r="C572" s="832" t="s">
        <v>593</v>
      </c>
      <c r="D572" s="832" t="s">
        <v>3467</v>
      </c>
      <c r="E572" s="832" t="s">
        <v>3529</v>
      </c>
      <c r="F572" s="832" t="s">
        <v>3556</v>
      </c>
      <c r="G572" s="832" t="s">
        <v>3557</v>
      </c>
      <c r="H572" s="849">
        <v>1</v>
      </c>
      <c r="I572" s="849">
        <v>679</v>
      </c>
      <c r="J572" s="832"/>
      <c r="K572" s="832">
        <v>679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3470</v>
      </c>
      <c r="B573" s="832" t="s">
        <v>3471</v>
      </c>
      <c r="C573" s="832" t="s">
        <v>593</v>
      </c>
      <c r="D573" s="832" t="s">
        <v>3467</v>
      </c>
      <c r="E573" s="832" t="s">
        <v>3529</v>
      </c>
      <c r="F573" s="832" t="s">
        <v>3556</v>
      </c>
      <c r="G573" s="832" t="s">
        <v>3558</v>
      </c>
      <c r="H573" s="849">
        <v>2</v>
      </c>
      <c r="I573" s="849">
        <v>1358</v>
      </c>
      <c r="J573" s="832"/>
      <c r="K573" s="832">
        <v>679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3470</v>
      </c>
      <c r="B574" s="832" t="s">
        <v>3471</v>
      </c>
      <c r="C574" s="832" t="s">
        <v>593</v>
      </c>
      <c r="D574" s="832" t="s">
        <v>3467</v>
      </c>
      <c r="E574" s="832" t="s">
        <v>3529</v>
      </c>
      <c r="F574" s="832" t="s">
        <v>3562</v>
      </c>
      <c r="G574" s="832" t="s">
        <v>3563</v>
      </c>
      <c r="H574" s="849">
        <v>53</v>
      </c>
      <c r="I574" s="849">
        <v>13303</v>
      </c>
      <c r="J574" s="832"/>
      <c r="K574" s="832">
        <v>251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3470</v>
      </c>
      <c r="B575" s="832" t="s">
        <v>3471</v>
      </c>
      <c r="C575" s="832" t="s">
        <v>593</v>
      </c>
      <c r="D575" s="832" t="s">
        <v>3467</v>
      </c>
      <c r="E575" s="832" t="s">
        <v>3529</v>
      </c>
      <c r="F575" s="832" t="s">
        <v>3562</v>
      </c>
      <c r="G575" s="832" t="s">
        <v>3564</v>
      </c>
      <c r="H575" s="849">
        <v>492</v>
      </c>
      <c r="I575" s="849">
        <v>123492</v>
      </c>
      <c r="J575" s="832"/>
      <c r="K575" s="832">
        <v>251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3470</v>
      </c>
      <c r="B576" s="832" t="s">
        <v>3471</v>
      </c>
      <c r="C576" s="832" t="s">
        <v>593</v>
      </c>
      <c r="D576" s="832" t="s">
        <v>3467</v>
      </c>
      <c r="E576" s="832" t="s">
        <v>3529</v>
      </c>
      <c r="F576" s="832" t="s">
        <v>3565</v>
      </c>
      <c r="G576" s="832" t="s">
        <v>3567</v>
      </c>
      <c r="H576" s="849">
        <v>2</v>
      </c>
      <c r="I576" s="849">
        <v>252</v>
      </c>
      <c r="J576" s="832"/>
      <c r="K576" s="832">
        <v>126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3470</v>
      </c>
      <c r="B577" s="832" t="s">
        <v>3471</v>
      </c>
      <c r="C577" s="832" t="s">
        <v>593</v>
      </c>
      <c r="D577" s="832" t="s">
        <v>3467</v>
      </c>
      <c r="E577" s="832" t="s">
        <v>3529</v>
      </c>
      <c r="F577" s="832" t="s">
        <v>3568</v>
      </c>
      <c r="G577" s="832" t="s">
        <v>3569</v>
      </c>
      <c r="H577" s="849">
        <v>10</v>
      </c>
      <c r="I577" s="849">
        <v>910</v>
      </c>
      <c r="J577" s="832"/>
      <c r="K577" s="832">
        <v>91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3470</v>
      </c>
      <c r="B578" s="832" t="s">
        <v>3471</v>
      </c>
      <c r="C578" s="832" t="s">
        <v>593</v>
      </c>
      <c r="D578" s="832" t="s">
        <v>3467</v>
      </c>
      <c r="E578" s="832" t="s">
        <v>3529</v>
      </c>
      <c r="F578" s="832" t="s">
        <v>3568</v>
      </c>
      <c r="G578" s="832" t="s">
        <v>3570</v>
      </c>
      <c r="H578" s="849">
        <v>35</v>
      </c>
      <c r="I578" s="849">
        <v>3185</v>
      </c>
      <c r="J578" s="832"/>
      <c r="K578" s="832">
        <v>91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3470</v>
      </c>
      <c r="B579" s="832" t="s">
        <v>3471</v>
      </c>
      <c r="C579" s="832" t="s">
        <v>593</v>
      </c>
      <c r="D579" s="832" t="s">
        <v>3467</v>
      </c>
      <c r="E579" s="832" t="s">
        <v>3529</v>
      </c>
      <c r="F579" s="832" t="s">
        <v>3579</v>
      </c>
      <c r="G579" s="832" t="s">
        <v>3580</v>
      </c>
      <c r="H579" s="849">
        <v>366</v>
      </c>
      <c r="I579" s="849">
        <v>21594</v>
      </c>
      <c r="J579" s="832"/>
      <c r="K579" s="832">
        <v>59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3470</v>
      </c>
      <c r="B580" s="832" t="s">
        <v>3471</v>
      </c>
      <c r="C580" s="832" t="s">
        <v>593</v>
      </c>
      <c r="D580" s="832" t="s">
        <v>3467</v>
      </c>
      <c r="E580" s="832" t="s">
        <v>3529</v>
      </c>
      <c r="F580" s="832" t="s">
        <v>3589</v>
      </c>
      <c r="G580" s="832" t="s">
        <v>3590</v>
      </c>
      <c r="H580" s="849">
        <v>302</v>
      </c>
      <c r="I580" s="849">
        <v>115968</v>
      </c>
      <c r="J580" s="832"/>
      <c r="K580" s="832">
        <v>384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3470</v>
      </c>
      <c r="B581" s="832" t="s">
        <v>3471</v>
      </c>
      <c r="C581" s="832" t="s">
        <v>593</v>
      </c>
      <c r="D581" s="832" t="s">
        <v>3467</v>
      </c>
      <c r="E581" s="832" t="s">
        <v>3529</v>
      </c>
      <c r="F581" s="832" t="s">
        <v>3591</v>
      </c>
      <c r="G581" s="832" t="s">
        <v>3592</v>
      </c>
      <c r="H581" s="849">
        <v>47</v>
      </c>
      <c r="I581" s="849">
        <v>18283</v>
      </c>
      <c r="J581" s="832"/>
      <c r="K581" s="832">
        <v>389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3470</v>
      </c>
      <c r="B582" s="832" t="s">
        <v>3471</v>
      </c>
      <c r="C582" s="832" t="s">
        <v>593</v>
      </c>
      <c r="D582" s="832" t="s">
        <v>3467</v>
      </c>
      <c r="E582" s="832" t="s">
        <v>3529</v>
      </c>
      <c r="F582" s="832" t="s">
        <v>3591</v>
      </c>
      <c r="G582" s="832" t="s">
        <v>3593</v>
      </c>
      <c r="H582" s="849">
        <v>183</v>
      </c>
      <c r="I582" s="849">
        <v>71187</v>
      </c>
      <c r="J582" s="832"/>
      <c r="K582" s="832">
        <v>389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3470</v>
      </c>
      <c r="B583" s="832" t="s">
        <v>3471</v>
      </c>
      <c r="C583" s="832" t="s">
        <v>593</v>
      </c>
      <c r="D583" s="832" t="s">
        <v>3467</v>
      </c>
      <c r="E583" s="832" t="s">
        <v>3529</v>
      </c>
      <c r="F583" s="832" t="s">
        <v>3599</v>
      </c>
      <c r="G583" s="832" t="s">
        <v>3600</v>
      </c>
      <c r="H583" s="849">
        <v>3</v>
      </c>
      <c r="I583" s="849">
        <v>459</v>
      </c>
      <c r="J583" s="832"/>
      <c r="K583" s="832">
        <v>153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3470</v>
      </c>
      <c r="B584" s="832" t="s">
        <v>3471</v>
      </c>
      <c r="C584" s="832" t="s">
        <v>593</v>
      </c>
      <c r="D584" s="832" t="s">
        <v>3467</v>
      </c>
      <c r="E584" s="832" t="s">
        <v>3529</v>
      </c>
      <c r="F584" s="832" t="s">
        <v>3599</v>
      </c>
      <c r="G584" s="832" t="s">
        <v>3601</v>
      </c>
      <c r="H584" s="849">
        <v>3</v>
      </c>
      <c r="I584" s="849">
        <v>459</v>
      </c>
      <c r="J584" s="832"/>
      <c r="K584" s="832">
        <v>153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3470</v>
      </c>
      <c r="B585" s="832" t="s">
        <v>3471</v>
      </c>
      <c r="C585" s="832" t="s">
        <v>593</v>
      </c>
      <c r="D585" s="832" t="s">
        <v>3467</v>
      </c>
      <c r="E585" s="832" t="s">
        <v>3529</v>
      </c>
      <c r="F585" s="832" t="s">
        <v>3614</v>
      </c>
      <c r="G585" s="832" t="s">
        <v>3616</v>
      </c>
      <c r="H585" s="849">
        <v>1</v>
      </c>
      <c r="I585" s="849">
        <v>237</v>
      </c>
      <c r="J585" s="832"/>
      <c r="K585" s="832">
        <v>237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3470</v>
      </c>
      <c r="B586" s="832" t="s">
        <v>3471</v>
      </c>
      <c r="C586" s="832" t="s">
        <v>593</v>
      </c>
      <c r="D586" s="832" t="s">
        <v>3467</v>
      </c>
      <c r="E586" s="832" t="s">
        <v>3529</v>
      </c>
      <c r="F586" s="832" t="s">
        <v>3649</v>
      </c>
      <c r="G586" s="832" t="s">
        <v>3650</v>
      </c>
      <c r="H586" s="849">
        <v>40</v>
      </c>
      <c r="I586" s="849">
        <v>1333.2199999999998</v>
      </c>
      <c r="J586" s="832"/>
      <c r="K586" s="832">
        <v>33.330499999999994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3470</v>
      </c>
      <c r="B587" s="832" t="s">
        <v>3471</v>
      </c>
      <c r="C587" s="832" t="s">
        <v>593</v>
      </c>
      <c r="D587" s="832" t="s">
        <v>3467</v>
      </c>
      <c r="E587" s="832" t="s">
        <v>3529</v>
      </c>
      <c r="F587" s="832" t="s">
        <v>3649</v>
      </c>
      <c r="G587" s="832" t="s">
        <v>3651</v>
      </c>
      <c r="H587" s="849">
        <v>294</v>
      </c>
      <c r="I587" s="849">
        <v>9799.9299999999985</v>
      </c>
      <c r="J587" s="832"/>
      <c r="K587" s="832">
        <v>33.333095238095233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3470</v>
      </c>
      <c r="B588" s="832" t="s">
        <v>3471</v>
      </c>
      <c r="C588" s="832" t="s">
        <v>593</v>
      </c>
      <c r="D588" s="832" t="s">
        <v>3467</v>
      </c>
      <c r="E588" s="832" t="s">
        <v>3529</v>
      </c>
      <c r="F588" s="832" t="s">
        <v>3652</v>
      </c>
      <c r="G588" s="832" t="s">
        <v>3653</v>
      </c>
      <c r="H588" s="849">
        <v>4</v>
      </c>
      <c r="I588" s="849">
        <v>464</v>
      </c>
      <c r="J588" s="832"/>
      <c r="K588" s="832">
        <v>116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3470</v>
      </c>
      <c r="B589" s="832" t="s">
        <v>3471</v>
      </c>
      <c r="C589" s="832" t="s">
        <v>593</v>
      </c>
      <c r="D589" s="832" t="s">
        <v>3467</v>
      </c>
      <c r="E589" s="832" t="s">
        <v>3529</v>
      </c>
      <c r="F589" s="832" t="s">
        <v>3652</v>
      </c>
      <c r="G589" s="832" t="s">
        <v>3654</v>
      </c>
      <c r="H589" s="849">
        <v>21</v>
      </c>
      <c r="I589" s="849">
        <v>2436</v>
      </c>
      <c r="J589" s="832"/>
      <c r="K589" s="832">
        <v>116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3470</v>
      </c>
      <c r="B590" s="832" t="s">
        <v>3471</v>
      </c>
      <c r="C590" s="832" t="s">
        <v>593</v>
      </c>
      <c r="D590" s="832" t="s">
        <v>3467</v>
      </c>
      <c r="E590" s="832" t="s">
        <v>3529</v>
      </c>
      <c r="F590" s="832" t="s">
        <v>3659</v>
      </c>
      <c r="G590" s="832" t="s">
        <v>3660</v>
      </c>
      <c r="H590" s="849">
        <v>1</v>
      </c>
      <c r="I590" s="849">
        <v>86</v>
      </c>
      <c r="J590" s="832"/>
      <c r="K590" s="832">
        <v>86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3470</v>
      </c>
      <c r="B591" s="832" t="s">
        <v>3471</v>
      </c>
      <c r="C591" s="832" t="s">
        <v>593</v>
      </c>
      <c r="D591" s="832" t="s">
        <v>3467</v>
      </c>
      <c r="E591" s="832" t="s">
        <v>3529</v>
      </c>
      <c r="F591" s="832" t="s">
        <v>3662</v>
      </c>
      <c r="G591" s="832" t="s">
        <v>3663</v>
      </c>
      <c r="H591" s="849">
        <v>3</v>
      </c>
      <c r="I591" s="849">
        <v>96</v>
      </c>
      <c r="J591" s="832"/>
      <c r="K591" s="832">
        <v>32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3470</v>
      </c>
      <c r="B592" s="832" t="s">
        <v>3471</v>
      </c>
      <c r="C592" s="832" t="s">
        <v>593</v>
      </c>
      <c r="D592" s="832" t="s">
        <v>3467</v>
      </c>
      <c r="E592" s="832" t="s">
        <v>3529</v>
      </c>
      <c r="F592" s="832" t="s">
        <v>3662</v>
      </c>
      <c r="G592" s="832" t="s">
        <v>3664</v>
      </c>
      <c r="H592" s="849">
        <v>1</v>
      </c>
      <c r="I592" s="849">
        <v>32</v>
      </c>
      <c r="J592" s="832"/>
      <c r="K592" s="832">
        <v>32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3470</v>
      </c>
      <c r="B593" s="832" t="s">
        <v>3471</v>
      </c>
      <c r="C593" s="832" t="s">
        <v>593</v>
      </c>
      <c r="D593" s="832" t="s">
        <v>3467</v>
      </c>
      <c r="E593" s="832" t="s">
        <v>3529</v>
      </c>
      <c r="F593" s="832" t="s">
        <v>3665</v>
      </c>
      <c r="G593" s="832" t="s">
        <v>3666</v>
      </c>
      <c r="H593" s="849">
        <v>78</v>
      </c>
      <c r="I593" s="849">
        <v>0</v>
      </c>
      <c r="J593" s="832"/>
      <c r="K593" s="832">
        <v>0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3470</v>
      </c>
      <c r="B594" s="832" t="s">
        <v>3471</v>
      </c>
      <c r="C594" s="832" t="s">
        <v>593</v>
      </c>
      <c r="D594" s="832" t="s">
        <v>3467</v>
      </c>
      <c r="E594" s="832" t="s">
        <v>3529</v>
      </c>
      <c r="F594" s="832" t="s">
        <v>3667</v>
      </c>
      <c r="G594" s="832" t="s">
        <v>3668</v>
      </c>
      <c r="H594" s="849">
        <v>2</v>
      </c>
      <c r="I594" s="849">
        <v>262</v>
      </c>
      <c r="J594" s="832"/>
      <c r="K594" s="832">
        <v>131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3470</v>
      </c>
      <c r="B595" s="832" t="s">
        <v>3471</v>
      </c>
      <c r="C595" s="832" t="s">
        <v>593</v>
      </c>
      <c r="D595" s="832" t="s">
        <v>3467</v>
      </c>
      <c r="E595" s="832" t="s">
        <v>3529</v>
      </c>
      <c r="F595" s="832" t="s">
        <v>3677</v>
      </c>
      <c r="G595" s="832" t="s">
        <v>3678</v>
      </c>
      <c r="H595" s="849">
        <v>12</v>
      </c>
      <c r="I595" s="849">
        <v>1356</v>
      </c>
      <c r="J595" s="832"/>
      <c r="K595" s="832">
        <v>113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3470</v>
      </c>
      <c r="B596" s="832" t="s">
        <v>3471</v>
      </c>
      <c r="C596" s="832" t="s">
        <v>593</v>
      </c>
      <c r="D596" s="832" t="s">
        <v>3467</v>
      </c>
      <c r="E596" s="832" t="s">
        <v>3529</v>
      </c>
      <c r="F596" s="832" t="s">
        <v>3686</v>
      </c>
      <c r="G596" s="832" t="s">
        <v>3687</v>
      </c>
      <c r="H596" s="849">
        <v>1</v>
      </c>
      <c r="I596" s="849">
        <v>59</v>
      </c>
      <c r="J596" s="832"/>
      <c r="K596" s="832">
        <v>59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3470</v>
      </c>
      <c r="B597" s="832" t="s">
        <v>3471</v>
      </c>
      <c r="C597" s="832" t="s">
        <v>593</v>
      </c>
      <c r="D597" s="832" t="s">
        <v>3467</v>
      </c>
      <c r="E597" s="832" t="s">
        <v>3529</v>
      </c>
      <c r="F597" s="832" t="s">
        <v>3691</v>
      </c>
      <c r="G597" s="832" t="s">
        <v>3693</v>
      </c>
      <c r="H597" s="849">
        <v>1</v>
      </c>
      <c r="I597" s="849">
        <v>123</v>
      </c>
      <c r="J597" s="832"/>
      <c r="K597" s="832">
        <v>123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3470</v>
      </c>
      <c r="B598" s="832" t="s">
        <v>3471</v>
      </c>
      <c r="C598" s="832" t="s">
        <v>593</v>
      </c>
      <c r="D598" s="832" t="s">
        <v>3467</v>
      </c>
      <c r="E598" s="832" t="s">
        <v>3529</v>
      </c>
      <c r="F598" s="832" t="s">
        <v>3704</v>
      </c>
      <c r="G598" s="832" t="s">
        <v>3705</v>
      </c>
      <c r="H598" s="849">
        <v>6</v>
      </c>
      <c r="I598" s="849">
        <v>930</v>
      </c>
      <c r="J598" s="832"/>
      <c r="K598" s="832">
        <v>155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3470</v>
      </c>
      <c r="B599" s="832" t="s">
        <v>3471</v>
      </c>
      <c r="C599" s="832" t="s">
        <v>593</v>
      </c>
      <c r="D599" s="832" t="s">
        <v>3467</v>
      </c>
      <c r="E599" s="832" t="s">
        <v>3529</v>
      </c>
      <c r="F599" s="832" t="s">
        <v>3706</v>
      </c>
      <c r="G599" s="832" t="s">
        <v>3707</v>
      </c>
      <c r="H599" s="849">
        <v>33</v>
      </c>
      <c r="I599" s="849">
        <v>4719</v>
      </c>
      <c r="J599" s="832"/>
      <c r="K599" s="832">
        <v>143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3470</v>
      </c>
      <c r="B600" s="832" t="s">
        <v>3471</v>
      </c>
      <c r="C600" s="832" t="s">
        <v>593</v>
      </c>
      <c r="D600" s="832" t="s">
        <v>3468</v>
      </c>
      <c r="E600" s="832" t="s">
        <v>3529</v>
      </c>
      <c r="F600" s="832" t="s">
        <v>3544</v>
      </c>
      <c r="G600" s="832" t="s">
        <v>3545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37</v>
      </c>
      <c r="R600" s="837"/>
      <c r="S600" s="850">
        <v>37</v>
      </c>
    </row>
    <row r="601" spans="1:19" ht="14.4" customHeight="1" x14ac:dyDescent="0.3">
      <c r="A601" s="831" t="s">
        <v>3470</v>
      </c>
      <c r="B601" s="832" t="s">
        <v>3471</v>
      </c>
      <c r="C601" s="832" t="s">
        <v>593</v>
      </c>
      <c r="D601" s="832" t="s">
        <v>3468</v>
      </c>
      <c r="E601" s="832" t="s">
        <v>3529</v>
      </c>
      <c r="F601" s="832" t="s">
        <v>3544</v>
      </c>
      <c r="G601" s="832" t="s">
        <v>3546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37</v>
      </c>
      <c r="R601" s="837"/>
      <c r="S601" s="850">
        <v>37</v>
      </c>
    </row>
    <row r="602" spans="1:19" ht="14.4" customHeight="1" x14ac:dyDescent="0.3">
      <c r="A602" s="831" t="s">
        <v>3470</v>
      </c>
      <c r="B602" s="832" t="s">
        <v>3471</v>
      </c>
      <c r="C602" s="832" t="s">
        <v>593</v>
      </c>
      <c r="D602" s="832" t="s">
        <v>1488</v>
      </c>
      <c r="E602" s="832" t="s">
        <v>3524</v>
      </c>
      <c r="F602" s="832" t="s">
        <v>3527</v>
      </c>
      <c r="G602" s="832" t="s">
        <v>3528</v>
      </c>
      <c r="H602" s="849"/>
      <c r="I602" s="849"/>
      <c r="J602" s="832"/>
      <c r="K602" s="832"/>
      <c r="L602" s="849"/>
      <c r="M602" s="849"/>
      <c r="N602" s="832"/>
      <c r="O602" s="832"/>
      <c r="P602" s="849">
        <v>2</v>
      </c>
      <c r="Q602" s="849">
        <v>11514.4</v>
      </c>
      <c r="R602" s="837"/>
      <c r="S602" s="850">
        <v>5757.2</v>
      </c>
    </row>
    <row r="603" spans="1:19" ht="14.4" customHeight="1" x14ac:dyDescent="0.3">
      <c r="A603" s="831" t="s">
        <v>3470</v>
      </c>
      <c r="B603" s="832" t="s">
        <v>3471</v>
      </c>
      <c r="C603" s="832" t="s">
        <v>593</v>
      </c>
      <c r="D603" s="832" t="s">
        <v>1488</v>
      </c>
      <c r="E603" s="832" t="s">
        <v>3529</v>
      </c>
      <c r="F603" s="832" t="s">
        <v>3544</v>
      </c>
      <c r="G603" s="832" t="s">
        <v>3545</v>
      </c>
      <c r="H603" s="849">
        <v>49</v>
      </c>
      <c r="I603" s="849">
        <v>1813</v>
      </c>
      <c r="J603" s="832">
        <v>0.68055555555555558</v>
      </c>
      <c r="K603" s="832">
        <v>37</v>
      </c>
      <c r="L603" s="849">
        <v>72</v>
      </c>
      <c r="M603" s="849">
        <v>2664</v>
      </c>
      <c r="N603" s="832">
        <v>1</v>
      </c>
      <c r="O603" s="832">
        <v>37</v>
      </c>
      <c r="P603" s="849">
        <v>49</v>
      </c>
      <c r="Q603" s="849">
        <v>1813</v>
      </c>
      <c r="R603" s="837">
        <v>0.68055555555555558</v>
      </c>
      <c r="S603" s="850">
        <v>37</v>
      </c>
    </row>
    <row r="604" spans="1:19" ht="14.4" customHeight="1" x14ac:dyDescent="0.3">
      <c r="A604" s="831" t="s">
        <v>3470</v>
      </c>
      <c r="B604" s="832" t="s">
        <v>3471</v>
      </c>
      <c r="C604" s="832" t="s">
        <v>593</v>
      </c>
      <c r="D604" s="832" t="s">
        <v>1488</v>
      </c>
      <c r="E604" s="832" t="s">
        <v>3529</v>
      </c>
      <c r="F604" s="832" t="s">
        <v>3544</v>
      </c>
      <c r="G604" s="832" t="s">
        <v>3546</v>
      </c>
      <c r="H604" s="849">
        <v>2</v>
      </c>
      <c r="I604" s="849">
        <v>74</v>
      </c>
      <c r="J604" s="832">
        <v>0.66666666666666663</v>
      </c>
      <c r="K604" s="832">
        <v>37</v>
      </c>
      <c r="L604" s="849">
        <v>3</v>
      </c>
      <c r="M604" s="849">
        <v>111</v>
      </c>
      <c r="N604" s="832">
        <v>1</v>
      </c>
      <c r="O604" s="832">
        <v>37</v>
      </c>
      <c r="P604" s="849">
        <v>2</v>
      </c>
      <c r="Q604" s="849">
        <v>74</v>
      </c>
      <c r="R604" s="837">
        <v>0.66666666666666663</v>
      </c>
      <c r="S604" s="850">
        <v>37</v>
      </c>
    </row>
    <row r="605" spans="1:19" ht="14.4" customHeight="1" x14ac:dyDescent="0.3">
      <c r="A605" s="831" t="s">
        <v>3470</v>
      </c>
      <c r="B605" s="832" t="s">
        <v>3471</v>
      </c>
      <c r="C605" s="832" t="s">
        <v>593</v>
      </c>
      <c r="D605" s="832" t="s">
        <v>1488</v>
      </c>
      <c r="E605" s="832" t="s">
        <v>3529</v>
      </c>
      <c r="F605" s="832" t="s">
        <v>3547</v>
      </c>
      <c r="G605" s="832" t="s">
        <v>3548</v>
      </c>
      <c r="H605" s="849"/>
      <c r="I605" s="849"/>
      <c r="J605" s="832"/>
      <c r="K605" s="832"/>
      <c r="L605" s="849">
        <v>1</v>
      </c>
      <c r="M605" s="849">
        <v>5</v>
      </c>
      <c r="N605" s="832">
        <v>1</v>
      </c>
      <c r="O605" s="832">
        <v>5</v>
      </c>
      <c r="P605" s="849"/>
      <c r="Q605" s="849"/>
      <c r="R605" s="837"/>
      <c r="S605" s="850"/>
    </row>
    <row r="606" spans="1:19" ht="14.4" customHeight="1" x14ac:dyDescent="0.3">
      <c r="A606" s="831" t="s">
        <v>3470</v>
      </c>
      <c r="B606" s="832" t="s">
        <v>3471</v>
      </c>
      <c r="C606" s="832" t="s">
        <v>593</v>
      </c>
      <c r="D606" s="832" t="s">
        <v>1488</v>
      </c>
      <c r="E606" s="832" t="s">
        <v>3529</v>
      </c>
      <c r="F606" s="832" t="s">
        <v>3549</v>
      </c>
      <c r="G606" s="832" t="s">
        <v>3550</v>
      </c>
      <c r="H606" s="849"/>
      <c r="I606" s="849"/>
      <c r="J606" s="832"/>
      <c r="K606" s="832"/>
      <c r="L606" s="849">
        <v>1</v>
      </c>
      <c r="M606" s="849">
        <v>5</v>
      </c>
      <c r="N606" s="832">
        <v>1</v>
      </c>
      <c r="O606" s="832">
        <v>5</v>
      </c>
      <c r="P606" s="849"/>
      <c r="Q606" s="849"/>
      <c r="R606" s="837"/>
      <c r="S606" s="850"/>
    </row>
    <row r="607" spans="1:19" ht="14.4" customHeight="1" x14ac:dyDescent="0.3">
      <c r="A607" s="831" t="s">
        <v>3470</v>
      </c>
      <c r="B607" s="832" t="s">
        <v>3471</v>
      </c>
      <c r="C607" s="832" t="s">
        <v>593</v>
      </c>
      <c r="D607" s="832" t="s">
        <v>1488</v>
      </c>
      <c r="E607" s="832" t="s">
        <v>3529</v>
      </c>
      <c r="F607" s="832" t="s">
        <v>3551</v>
      </c>
      <c r="G607" s="832" t="s">
        <v>3552</v>
      </c>
      <c r="H607" s="849">
        <v>1</v>
      </c>
      <c r="I607" s="849">
        <v>86</v>
      </c>
      <c r="J607" s="832">
        <v>3.7037037037037035E-2</v>
      </c>
      <c r="K607" s="832">
        <v>86</v>
      </c>
      <c r="L607" s="849">
        <v>27</v>
      </c>
      <c r="M607" s="849">
        <v>2322</v>
      </c>
      <c r="N607" s="832">
        <v>1</v>
      </c>
      <c r="O607" s="832">
        <v>86</v>
      </c>
      <c r="P607" s="849"/>
      <c r="Q607" s="849"/>
      <c r="R607" s="837"/>
      <c r="S607" s="850"/>
    </row>
    <row r="608" spans="1:19" ht="14.4" customHeight="1" x14ac:dyDescent="0.3">
      <c r="A608" s="831" t="s">
        <v>3470</v>
      </c>
      <c r="B608" s="832" t="s">
        <v>3471</v>
      </c>
      <c r="C608" s="832" t="s">
        <v>593</v>
      </c>
      <c r="D608" s="832" t="s">
        <v>1488</v>
      </c>
      <c r="E608" s="832" t="s">
        <v>3529</v>
      </c>
      <c r="F608" s="832" t="s">
        <v>3551</v>
      </c>
      <c r="G608" s="832" t="s">
        <v>3553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87</v>
      </c>
      <c r="R608" s="837"/>
      <c r="S608" s="850">
        <v>87</v>
      </c>
    </row>
    <row r="609" spans="1:19" ht="14.4" customHeight="1" x14ac:dyDescent="0.3">
      <c r="A609" s="831" t="s">
        <v>3470</v>
      </c>
      <c r="B609" s="832" t="s">
        <v>3471</v>
      </c>
      <c r="C609" s="832" t="s">
        <v>593</v>
      </c>
      <c r="D609" s="832" t="s">
        <v>1488</v>
      </c>
      <c r="E609" s="832" t="s">
        <v>3529</v>
      </c>
      <c r="F609" s="832" t="s">
        <v>3559</v>
      </c>
      <c r="G609" s="832" t="s">
        <v>3560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374</v>
      </c>
      <c r="R609" s="837"/>
      <c r="S609" s="850">
        <v>374</v>
      </c>
    </row>
    <row r="610" spans="1:19" ht="14.4" customHeight="1" x14ac:dyDescent="0.3">
      <c r="A610" s="831" t="s">
        <v>3470</v>
      </c>
      <c r="B610" s="832" t="s">
        <v>3471</v>
      </c>
      <c r="C610" s="832" t="s">
        <v>593</v>
      </c>
      <c r="D610" s="832" t="s">
        <v>1488</v>
      </c>
      <c r="E610" s="832" t="s">
        <v>3529</v>
      </c>
      <c r="F610" s="832" t="s">
        <v>3562</v>
      </c>
      <c r="G610" s="832" t="s">
        <v>3563</v>
      </c>
      <c r="H610" s="849">
        <v>25</v>
      </c>
      <c r="I610" s="849">
        <v>6275</v>
      </c>
      <c r="J610" s="832">
        <v>0.83333333333333337</v>
      </c>
      <c r="K610" s="832">
        <v>251</v>
      </c>
      <c r="L610" s="849">
        <v>30</v>
      </c>
      <c r="M610" s="849">
        <v>7530</v>
      </c>
      <c r="N610" s="832">
        <v>1</v>
      </c>
      <c r="O610" s="832">
        <v>251</v>
      </c>
      <c r="P610" s="849">
        <v>9</v>
      </c>
      <c r="Q610" s="849">
        <v>2268</v>
      </c>
      <c r="R610" s="837">
        <v>0.301195219123506</v>
      </c>
      <c r="S610" s="850">
        <v>252</v>
      </c>
    </row>
    <row r="611" spans="1:19" ht="14.4" customHeight="1" x14ac:dyDescent="0.3">
      <c r="A611" s="831" t="s">
        <v>3470</v>
      </c>
      <c r="B611" s="832" t="s">
        <v>3471</v>
      </c>
      <c r="C611" s="832" t="s">
        <v>593</v>
      </c>
      <c r="D611" s="832" t="s">
        <v>1488</v>
      </c>
      <c r="E611" s="832" t="s">
        <v>3529</v>
      </c>
      <c r="F611" s="832" t="s">
        <v>3562</v>
      </c>
      <c r="G611" s="832" t="s">
        <v>3564</v>
      </c>
      <c r="H611" s="849">
        <v>594</v>
      </c>
      <c r="I611" s="849">
        <v>149094</v>
      </c>
      <c r="J611" s="832">
        <v>0.89055472263868063</v>
      </c>
      <c r="K611" s="832">
        <v>251</v>
      </c>
      <c r="L611" s="849">
        <v>667</v>
      </c>
      <c r="M611" s="849">
        <v>167417</v>
      </c>
      <c r="N611" s="832">
        <v>1</v>
      </c>
      <c r="O611" s="832">
        <v>251</v>
      </c>
      <c r="P611" s="849">
        <v>441</v>
      </c>
      <c r="Q611" s="849">
        <v>111132</v>
      </c>
      <c r="R611" s="837">
        <v>0.66380355638913613</v>
      </c>
      <c r="S611" s="850">
        <v>252</v>
      </c>
    </row>
    <row r="612" spans="1:19" ht="14.4" customHeight="1" x14ac:dyDescent="0.3">
      <c r="A612" s="831" t="s">
        <v>3470</v>
      </c>
      <c r="B612" s="832" t="s">
        <v>3471</v>
      </c>
      <c r="C612" s="832" t="s">
        <v>593</v>
      </c>
      <c r="D612" s="832" t="s">
        <v>1488</v>
      </c>
      <c r="E612" s="832" t="s">
        <v>3529</v>
      </c>
      <c r="F612" s="832" t="s">
        <v>3565</v>
      </c>
      <c r="G612" s="832" t="s">
        <v>3566</v>
      </c>
      <c r="H612" s="849">
        <v>1</v>
      </c>
      <c r="I612" s="849">
        <v>126</v>
      </c>
      <c r="J612" s="832">
        <v>0.5</v>
      </c>
      <c r="K612" s="832">
        <v>126</v>
      </c>
      <c r="L612" s="849">
        <v>2</v>
      </c>
      <c r="M612" s="849">
        <v>252</v>
      </c>
      <c r="N612" s="832">
        <v>1</v>
      </c>
      <c r="O612" s="832">
        <v>126</v>
      </c>
      <c r="P612" s="849"/>
      <c r="Q612" s="849"/>
      <c r="R612" s="837"/>
      <c r="S612" s="850"/>
    </row>
    <row r="613" spans="1:19" ht="14.4" customHeight="1" x14ac:dyDescent="0.3">
      <c r="A613" s="831" t="s">
        <v>3470</v>
      </c>
      <c r="B613" s="832" t="s">
        <v>3471</v>
      </c>
      <c r="C613" s="832" t="s">
        <v>593</v>
      </c>
      <c r="D613" s="832" t="s">
        <v>1488</v>
      </c>
      <c r="E613" s="832" t="s">
        <v>3529</v>
      </c>
      <c r="F613" s="832" t="s">
        <v>3565</v>
      </c>
      <c r="G613" s="832" t="s">
        <v>3567</v>
      </c>
      <c r="H613" s="849">
        <v>133</v>
      </c>
      <c r="I613" s="849">
        <v>16758</v>
      </c>
      <c r="J613" s="832">
        <v>0.78698224852071008</v>
      </c>
      <c r="K613" s="832">
        <v>126</v>
      </c>
      <c r="L613" s="849">
        <v>169</v>
      </c>
      <c r="M613" s="849">
        <v>21294</v>
      </c>
      <c r="N613" s="832">
        <v>1</v>
      </c>
      <c r="O613" s="832">
        <v>126</v>
      </c>
      <c r="P613" s="849">
        <v>106</v>
      </c>
      <c r="Q613" s="849">
        <v>13462</v>
      </c>
      <c r="R613" s="837">
        <v>0.63219686296609379</v>
      </c>
      <c r="S613" s="850">
        <v>127</v>
      </c>
    </row>
    <row r="614" spans="1:19" ht="14.4" customHeight="1" x14ac:dyDescent="0.3">
      <c r="A614" s="831" t="s">
        <v>3470</v>
      </c>
      <c r="B614" s="832" t="s">
        <v>3471</v>
      </c>
      <c r="C614" s="832" t="s">
        <v>593</v>
      </c>
      <c r="D614" s="832" t="s">
        <v>1488</v>
      </c>
      <c r="E614" s="832" t="s">
        <v>3529</v>
      </c>
      <c r="F614" s="832" t="s">
        <v>3568</v>
      </c>
      <c r="G614" s="832" t="s">
        <v>3569</v>
      </c>
      <c r="H614" s="849"/>
      <c r="I614" s="849"/>
      <c r="J614" s="832"/>
      <c r="K614" s="832"/>
      <c r="L614" s="849">
        <v>2</v>
      </c>
      <c r="M614" s="849">
        <v>182</v>
      </c>
      <c r="N614" s="832">
        <v>1</v>
      </c>
      <c r="O614" s="832">
        <v>91</v>
      </c>
      <c r="P614" s="849">
        <v>2</v>
      </c>
      <c r="Q614" s="849">
        <v>184</v>
      </c>
      <c r="R614" s="837">
        <v>1.0109890109890109</v>
      </c>
      <c r="S614" s="850">
        <v>92</v>
      </c>
    </row>
    <row r="615" spans="1:19" ht="14.4" customHeight="1" x14ac:dyDescent="0.3">
      <c r="A615" s="831" t="s">
        <v>3470</v>
      </c>
      <c r="B615" s="832" t="s">
        <v>3471</v>
      </c>
      <c r="C615" s="832" t="s">
        <v>593</v>
      </c>
      <c r="D615" s="832" t="s">
        <v>1488</v>
      </c>
      <c r="E615" s="832" t="s">
        <v>3529</v>
      </c>
      <c r="F615" s="832" t="s">
        <v>3568</v>
      </c>
      <c r="G615" s="832" t="s">
        <v>3570</v>
      </c>
      <c r="H615" s="849">
        <v>12</v>
      </c>
      <c r="I615" s="849">
        <v>1092</v>
      </c>
      <c r="J615" s="832"/>
      <c r="K615" s="832">
        <v>91</v>
      </c>
      <c r="L615" s="849"/>
      <c r="M615" s="849"/>
      <c r="N615" s="832"/>
      <c r="O615" s="832"/>
      <c r="P615" s="849">
        <v>10</v>
      </c>
      <c r="Q615" s="849">
        <v>920</v>
      </c>
      <c r="R615" s="837"/>
      <c r="S615" s="850">
        <v>92</v>
      </c>
    </row>
    <row r="616" spans="1:19" ht="14.4" customHeight="1" x14ac:dyDescent="0.3">
      <c r="A616" s="831" t="s">
        <v>3470</v>
      </c>
      <c r="B616" s="832" t="s">
        <v>3471</v>
      </c>
      <c r="C616" s="832" t="s">
        <v>593</v>
      </c>
      <c r="D616" s="832" t="s">
        <v>1488</v>
      </c>
      <c r="E616" s="832" t="s">
        <v>3529</v>
      </c>
      <c r="F616" s="832" t="s">
        <v>3571</v>
      </c>
      <c r="G616" s="832" t="s">
        <v>3572</v>
      </c>
      <c r="H616" s="849"/>
      <c r="I616" s="849"/>
      <c r="J616" s="832"/>
      <c r="K616" s="832"/>
      <c r="L616" s="849">
        <v>2</v>
      </c>
      <c r="M616" s="849">
        <v>418</v>
      </c>
      <c r="N616" s="832">
        <v>1</v>
      </c>
      <c r="O616" s="832">
        <v>209</v>
      </c>
      <c r="P616" s="849"/>
      <c r="Q616" s="849"/>
      <c r="R616" s="837"/>
      <c r="S616" s="850"/>
    </row>
    <row r="617" spans="1:19" ht="14.4" customHeight="1" x14ac:dyDescent="0.3">
      <c r="A617" s="831" t="s">
        <v>3470</v>
      </c>
      <c r="B617" s="832" t="s">
        <v>3471</v>
      </c>
      <c r="C617" s="832" t="s">
        <v>593</v>
      </c>
      <c r="D617" s="832" t="s">
        <v>1488</v>
      </c>
      <c r="E617" s="832" t="s">
        <v>3529</v>
      </c>
      <c r="F617" s="832" t="s">
        <v>3579</v>
      </c>
      <c r="G617" s="832" t="s">
        <v>3580</v>
      </c>
      <c r="H617" s="849">
        <v>794</v>
      </c>
      <c r="I617" s="849">
        <v>46846</v>
      </c>
      <c r="J617" s="832">
        <v>0.83932346723044393</v>
      </c>
      <c r="K617" s="832">
        <v>59</v>
      </c>
      <c r="L617" s="849">
        <v>946</v>
      </c>
      <c r="M617" s="849">
        <v>55814</v>
      </c>
      <c r="N617" s="832">
        <v>1</v>
      </c>
      <c r="O617" s="832">
        <v>59</v>
      </c>
      <c r="P617" s="849">
        <v>511</v>
      </c>
      <c r="Q617" s="849">
        <v>30660</v>
      </c>
      <c r="R617" s="837">
        <v>0.54932454222954819</v>
      </c>
      <c r="S617" s="850">
        <v>60</v>
      </c>
    </row>
    <row r="618" spans="1:19" ht="14.4" customHeight="1" x14ac:dyDescent="0.3">
      <c r="A618" s="831" t="s">
        <v>3470</v>
      </c>
      <c r="B618" s="832" t="s">
        <v>3471</v>
      </c>
      <c r="C618" s="832" t="s">
        <v>593</v>
      </c>
      <c r="D618" s="832" t="s">
        <v>1488</v>
      </c>
      <c r="E618" s="832" t="s">
        <v>3529</v>
      </c>
      <c r="F618" s="832" t="s">
        <v>3589</v>
      </c>
      <c r="G618" s="832" t="s">
        <v>3590</v>
      </c>
      <c r="H618" s="849">
        <v>231</v>
      </c>
      <c r="I618" s="849">
        <v>88704</v>
      </c>
      <c r="J618" s="832">
        <v>1.0472727272727274</v>
      </c>
      <c r="K618" s="832">
        <v>384</v>
      </c>
      <c r="L618" s="849">
        <v>220</v>
      </c>
      <c r="M618" s="849">
        <v>84700</v>
      </c>
      <c r="N618" s="832">
        <v>1</v>
      </c>
      <c r="O618" s="832">
        <v>385</v>
      </c>
      <c r="P618" s="849">
        <v>146</v>
      </c>
      <c r="Q618" s="849">
        <v>56356</v>
      </c>
      <c r="R618" s="837">
        <v>0.66536009445100353</v>
      </c>
      <c r="S618" s="850">
        <v>386</v>
      </c>
    </row>
    <row r="619" spans="1:19" ht="14.4" customHeight="1" x14ac:dyDescent="0.3">
      <c r="A619" s="831" t="s">
        <v>3470</v>
      </c>
      <c r="B619" s="832" t="s">
        <v>3471</v>
      </c>
      <c r="C619" s="832" t="s">
        <v>593</v>
      </c>
      <c r="D619" s="832" t="s">
        <v>1488</v>
      </c>
      <c r="E619" s="832" t="s">
        <v>3529</v>
      </c>
      <c r="F619" s="832" t="s">
        <v>3591</v>
      </c>
      <c r="G619" s="832" t="s">
        <v>3592</v>
      </c>
      <c r="H619" s="849">
        <v>12</v>
      </c>
      <c r="I619" s="849">
        <v>4668</v>
      </c>
      <c r="J619" s="832">
        <v>1.196923076923077</v>
      </c>
      <c r="K619" s="832">
        <v>389</v>
      </c>
      <c r="L619" s="849">
        <v>10</v>
      </c>
      <c r="M619" s="849">
        <v>3900</v>
      </c>
      <c r="N619" s="832">
        <v>1</v>
      </c>
      <c r="O619" s="832">
        <v>390</v>
      </c>
      <c r="P619" s="849">
        <v>3</v>
      </c>
      <c r="Q619" s="849">
        <v>1173</v>
      </c>
      <c r="R619" s="837">
        <v>0.30076923076923079</v>
      </c>
      <c r="S619" s="850">
        <v>391</v>
      </c>
    </row>
    <row r="620" spans="1:19" ht="14.4" customHeight="1" x14ac:dyDescent="0.3">
      <c r="A620" s="831" t="s">
        <v>3470</v>
      </c>
      <c r="B620" s="832" t="s">
        <v>3471</v>
      </c>
      <c r="C620" s="832" t="s">
        <v>593</v>
      </c>
      <c r="D620" s="832" t="s">
        <v>1488</v>
      </c>
      <c r="E620" s="832" t="s">
        <v>3529</v>
      </c>
      <c r="F620" s="832" t="s">
        <v>3591</v>
      </c>
      <c r="G620" s="832" t="s">
        <v>3593</v>
      </c>
      <c r="H620" s="849">
        <v>165</v>
      </c>
      <c r="I620" s="849">
        <v>64185</v>
      </c>
      <c r="J620" s="832">
        <v>0.82701971395438734</v>
      </c>
      <c r="K620" s="832">
        <v>389</v>
      </c>
      <c r="L620" s="849">
        <v>199</v>
      </c>
      <c r="M620" s="849">
        <v>77610</v>
      </c>
      <c r="N620" s="832">
        <v>1</v>
      </c>
      <c r="O620" s="832">
        <v>390</v>
      </c>
      <c r="P620" s="849">
        <v>96</v>
      </c>
      <c r="Q620" s="849">
        <v>37536</v>
      </c>
      <c r="R620" s="837">
        <v>0.48364901430228063</v>
      </c>
      <c r="S620" s="850">
        <v>391</v>
      </c>
    </row>
    <row r="621" spans="1:19" ht="14.4" customHeight="1" x14ac:dyDescent="0.3">
      <c r="A621" s="831" t="s">
        <v>3470</v>
      </c>
      <c r="B621" s="832" t="s">
        <v>3471</v>
      </c>
      <c r="C621" s="832" t="s">
        <v>593</v>
      </c>
      <c r="D621" s="832" t="s">
        <v>1488</v>
      </c>
      <c r="E621" s="832" t="s">
        <v>3529</v>
      </c>
      <c r="F621" s="832" t="s">
        <v>3594</v>
      </c>
      <c r="G621" s="832" t="s">
        <v>3595</v>
      </c>
      <c r="H621" s="849"/>
      <c r="I621" s="849"/>
      <c r="J621" s="832"/>
      <c r="K621" s="832"/>
      <c r="L621" s="849">
        <v>1</v>
      </c>
      <c r="M621" s="849">
        <v>63</v>
      </c>
      <c r="N621" s="832">
        <v>1</v>
      </c>
      <c r="O621" s="832">
        <v>63</v>
      </c>
      <c r="P621" s="849"/>
      <c r="Q621" s="849"/>
      <c r="R621" s="837"/>
      <c r="S621" s="850"/>
    </row>
    <row r="622" spans="1:19" ht="14.4" customHeight="1" x14ac:dyDescent="0.3">
      <c r="A622" s="831" t="s">
        <v>3470</v>
      </c>
      <c r="B622" s="832" t="s">
        <v>3471</v>
      </c>
      <c r="C622" s="832" t="s">
        <v>593</v>
      </c>
      <c r="D622" s="832" t="s">
        <v>1488</v>
      </c>
      <c r="E622" s="832" t="s">
        <v>3529</v>
      </c>
      <c r="F622" s="832" t="s">
        <v>3594</v>
      </c>
      <c r="G622" s="832" t="s">
        <v>3596</v>
      </c>
      <c r="H622" s="849">
        <v>1</v>
      </c>
      <c r="I622" s="849">
        <v>63</v>
      </c>
      <c r="J622" s="832"/>
      <c r="K622" s="832">
        <v>63</v>
      </c>
      <c r="L622" s="849"/>
      <c r="M622" s="849"/>
      <c r="N622" s="832"/>
      <c r="O622" s="832"/>
      <c r="P622" s="849">
        <v>2</v>
      </c>
      <c r="Q622" s="849">
        <v>126</v>
      </c>
      <c r="R622" s="837"/>
      <c r="S622" s="850">
        <v>63</v>
      </c>
    </row>
    <row r="623" spans="1:19" ht="14.4" customHeight="1" x14ac:dyDescent="0.3">
      <c r="A623" s="831" t="s">
        <v>3470</v>
      </c>
      <c r="B623" s="832" t="s">
        <v>3471</v>
      </c>
      <c r="C623" s="832" t="s">
        <v>593</v>
      </c>
      <c r="D623" s="832" t="s">
        <v>1488</v>
      </c>
      <c r="E623" s="832" t="s">
        <v>3529</v>
      </c>
      <c r="F623" s="832" t="s">
        <v>3599</v>
      </c>
      <c r="G623" s="832" t="s">
        <v>3600</v>
      </c>
      <c r="H623" s="849">
        <v>2</v>
      </c>
      <c r="I623" s="849">
        <v>306</v>
      </c>
      <c r="J623" s="832"/>
      <c r="K623" s="832">
        <v>153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3470</v>
      </c>
      <c r="B624" s="832" t="s">
        <v>3471</v>
      </c>
      <c r="C624" s="832" t="s">
        <v>593</v>
      </c>
      <c r="D624" s="832" t="s">
        <v>1488</v>
      </c>
      <c r="E624" s="832" t="s">
        <v>3529</v>
      </c>
      <c r="F624" s="832" t="s">
        <v>3599</v>
      </c>
      <c r="G624" s="832" t="s">
        <v>3601</v>
      </c>
      <c r="H624" s="849">
        <v>137</v>
      </c>
      <c r="I624" s="849">
        <v>20961</v>
      </c>
      <c r="J624" s="832">
        <v>1.8266666666666667</v>
      </c>
      <c r="K624" s="832">
        <v>153</v>
      </c>
      <c r="L624" s="849">
        <v>75</v>
      </c>
      <c r="M624" s="849">
        <v>11475</v>
      </c>
      <c r="N624" s="832">
        <v>1</v>
      </c>
      <c r="O624" s="832">
        <v>153</v>
      </c>
      <c r="P624" s="849">
        <v>56</v>
      </c>
      <c r="Q624" s="849">
        <v>8624</v>
      </c>
      <c r="R624" s="837">
        <v>0.75154684095860569</v>
      </c>
      <c r="S624" s="850">
        <v>154</v>
      </c>
    </row>
    <row r="625" spans="1:19" ht="14.4" customHeight="1" x14ac:dyDescent="0.3">
      <c r="A625" s="831" t="s">
        <v>3470</v>
      </c>
      <c r="B625" s="832" t="s">
        <v>3471</v>
      </c>
      <c r="C625" s="832" t="s">
        <v>593</v>
      </c>
      <c r="D625" s="832" t="s">
        <v>1488</v>
      </c>
      <c r="E625" s="832" t="s">
        <v>3529</v>
      </c>
      <c r="F625" s="832" t="s">
        <v>3605</v>
      </c>
      <c r="G625" s="832" t="s">
        <v>3606</v>
      </c>
      <c r="H625" s="849">
        <v>3</v>
      </c>
      <c r="I625" s="849">
        <v>414</v>
      </c>
      <c r="J625" s="832">
        <v>1.5</v>
      </c>
      <c r="K625" s="832">
        <v>138</v>
      </c>
      <c r="L625" s="849">
        <v>2</v>
      </c>
      <c r="M625" s="849">
        <v>276</v>
      </c>
      <c r="N625" s="832">
        <v>1</v>
      </c>
      <c r="O625" s="832">
        <v>138</v>
      </c>
      <c r="P625" s="849">
        <v>1</v>
      </c>
      <c r="Q625" s="849">
        <v>139</v>
      </c>
      <c r="R625" s="837">
        <v>0.50362318840579712</v>
      </c>
      <c r="S625" s="850">
        <v>139</v>
      </c>
    </row>
    <row r="626" spans="1:19" ht="14.4" customHeight="1" x14ac:dyDescent="0.3">
      <c r="A626" s="831" t="s">
        <v>3470</v>
      </c>
      <c r="B626" s="832" t="s">
        <v>3471</v>
      </c>
      <c r="C626" s="832" t="s">
        <v>593</v>
      </c>
      <c r="D626" s="832" t="s">
        <v>1488</v>
      </c>
      <c r="E626" s="832" t="s">
        <v>3529</v>
      </c>
      <c r="F626" s="832" t="s">
        <v>3605</v>
      </c>
      <c r="G626" s="832" t="s">
        <v>3607</v>
      </c>
      <c r="H626" s="849">
        <v>4</v>
      </c>
      <c r="I626" s="849">
        <v>552</v>
      </c>
      <c r="J626" s="832">
        <v>0.33333333333333331</v>
      </c>
      <c r="K626" s="832">
        <v>138</v>
      </c>
      <c r="L626" s="849">
        <v>12</v>
      </c>
      <c r="M626" s="849">
        <v>1656</v>
      </c>
      <c r="N626" s="832">
        <v>1</v>
      </c>
      <c r="O626" s="832">
        <v>138</v>
      </c>
      <c r="P626" s="849">
        <v>6</v>
      </c>
      <c r="Q626" s="849">
        <v>834</v>
      </c>
      <c r="R626" s="837">
        <v>0.50362318840579712</v>
      </c>
      <c r="S626" s="850">
        <v>139</v>
      </c>
    </row>
    <row r="627" spans="1:19" ht="14.4" customHeight="1" x14ac:dyDescent="0.3">
      <c r="A627" s="831" t="s">
        <v>3470</v>
      </c>
      <c r="B627" s="832" t="s">
        <v>3471</v>
      </c>
      <c r="C627" s="832" t="s">
        <v>593</v>
      </c>
      <c r="D627" s="832" t="s">
        <v>1488</v>
      </c>
      <c r="E627" s="832" t="s">
        <v>3529</v>
      </c>
      <c r="F627" s="832" t="s">
        <v>3608</v>
      </c>
      <c r="G627" s="832" t="s">
        <v>3609</v>
      </c>
      <c r="H627" s="849"/>
      <c r="I627" s="849"/>
      <c r="J627" s="832"/>
      <c r="K627" s="832"/>
      <c r="L627" s="849">
        <v>1</v>
      </c>
      <c r="M627" s="849">
        <v>418</v>
      </c>
      <c r="N627" s="832">
        <v>1</v>
      </c>
      <c r="O627" s="832">
        <v>418</v>
      </c>
      <c r="P627" s="849"/>
      <c r="Q627" s="849"/>
      <c r="R627" s="837"/>
      <c r="S627" s="850"/>
    </row>
    <row r="628" spans="1:19" ht="14.4" customHeight="1" x14ac:dyDescent="0.3">
      <c r="A628" s="831" t="s">
        <v>3470</v>
      </c>
      <c r="B628" s="832" t="s">
        <v>3471</v>
      </c>
      <c r="C628" s="832" t="s">
        <v>593</v>
      </c>
      <c r="D628" s="832" t="s">
        <v>1488</v>
      </c>
      <c r="E628" s="832" t="s">
        <v>3529</v>
      </c>
      <c r="F628" s="832" t="s">
        <v>3608</v>
      </c>
      <c r="G628" s="832" t="s">
        <v>3610</v>
      </c>
      <c r="H628" s="849"/>
      <c r="I628" s="849"/>
      <c r="J628" s="832"/>
      <c r="K628" s="832"/>
      <c r="L628" s="849">
        <v>1</v>
      </c>
      <c r="M628" s="849">
        <v>418</v>
      </c>
      <c r="N628" s="832">
        <v>1</v>
      </c>
      <c r="O628" s="832">
        <v>418</v>
      </c>
      <c r="P628" s="849">
        <v>1</v>
      </c>
      <c r="Q628" s="849">
        <v>419</v>
      </c>
      <c r="R628" s="837">
        <v>1.0023923444976077</v>
      </c>
      <c r="S628" s="850">
        <v>419</v>
      </c>
    </row>
    <row r="629" spans="1:19" ht="14.4" customHeight="1" x14ac:dyDescent="0.3">
      <c r="A629" s="831" t="s">
        <v>3470</v>
      </c>
      <c r="B629" s="832" t="s">
        <v>3471</v>
      </c>
      <c r="C629" s="832" t="s">
        <v>593</v>
      </c>
      <c r="D629" s="832" t="s">
        <v>1488</v>
      </c>
      <c r="E629" s="832" t="s">
        <v>3529</v>
      </c>
      <c r="F629" s="832" t="s">
        <v>3611</v>
      </c>
      <c r="G629" s="832" t="s">
        <v>3612</v>
      </c>
      <c r="H629" s="849"/>
      <c r="I629" s="849"/>
      <c r="J629" s="832"/>
      <c r="K629" s="832"/>
      <c r="L629" s="849"/>
      <c r="M629" s="849"/>
      <c r="N629" s="832"/>
      <c r="O629" s="832"/>
      <c r="P629" s="849">
        <v>2</v>
      </c>
      <c r="Q629" s="849">
        <v>194</v>
      </c>
      <c r="R629" s="837"/>
      <c r="S629" s="850">
        <v>97</v>
      </c>
    </row>
    <row r="630" spans="1:19" ht="14.4" customHeight="1" x14ac:dyDescent="0.3">
      <c r="A630" s="831" t="s">
        <v>3470</v>
      </c>
      <c r="B630" s="832" t="s">
        <v>3471</v>
      </c>
      <c r="C630" s="832" t="s">
        <v>593</v>
      </c>
      <c r="D630" s="832" t="s">
        <v>1488</v>
      </c>
      <c r="E630" s="832" t="s">
        <v>3529</v>
      </c>
      <c r="F630" s="832" t="s">
        <v>3611</v>
      </c>
      <c r="G630" s="832" t="s">
        <v>3613</v>
      </c>
      <c r="H630" s="849"/>
      <c r="I630" s="849"/>
      <c r="J630" s="832"/>
      <c r="K630" s="832"/>
      <c r="L630" s="849">
        <v>2</v>
      </c>
      <c r="M630" s="849">
        <v>192</v>
      </c>
      <c r="N630" s="832">
        <v>1</v>
      </c>
      <c r="O630" s="832">
        <v>96</v>
      </c>
      <c r="P630" s="849">
        <v>1</v>
      </c>
      <c r="Q630" s="849">
        <v>97</v>
      </c>
      <c r="R630" s="837">
        <v>0.50520833333333337</v>
      </c>
      <c r="S630" s="850">
        <v>97</v>
      </c>
    </row>
    <row r="631" spans="1:19" ht="14.4" customHeight="1" x14ac:dyDescent="0.3">
      <c r="A631" s="831" t="s">
        <v>3470</v>
      </c>
      <c r="B631" s="832" t="s">
        <v>3471</v>
      </c>
      <c r="C631" s="832" t="s">
        <v>593</v>
      </c>
      <c r="D631" s="832" t="s">
        <v>1488</v>
      </c>
      <c r="E631" s="832" t="s">
        <v>3529</v>
      </c>
      <c r="F631" s="832" t="s">
        <v>3624</v>
      </c>
      <c r="G631" s="832" t="s">
        <v>3625</v>
      </c>
      <c r="H631" s="849">
        <v>5</v>
      </c>
      <c r="I631" s="849">
        <v>1525</v>
      </c>
      <c r="J631" s="832">
        <v>0.99673202614379086</v>
      </c>
      <c r="K631" s="832">
        <v>305</v>
      </c>
      <c r="L631" s="849">
        <v>5</v>
      </c>
      <c r="M631" s="849">
        <v>1530</v>
      </c>
      <c r="N631" s="832">
        <v>1</v>
      </c>
      <c r="O631" s="832">
        <v>306</v>
      </c>
      <c r="P631" s="849">
        <v>1</v>
      </c>
      <c r="Q631" s="849">
        <v>307</v>
      </c>
      <c r="R631" s="837">
        <v>0.20065359477124184</v>
      </c>
      <c r="S631" s="850">
        <v>307</v>
      </c>
    </row>
    <row r="632" spans="1:19" ht="14.4" customHeight="1" x14ac:dyDescent="0.3">
      <c r="A632" s="831" t="s">
        <v>3470</v>
      </c>
      <c r="B632" s="832" t="s">
        <v>3471</v>
      </c>
      <c r="C632" s="832" t="s">
        <v>593</v>
      </c>
      <c r="D632" s="832" t="s">
        <v>1488</v>
      </c>
      <c r="E632" s="832" t="s">
        <v>3529</v>
      </c>
      <c r="F632" s="832" t="s">
        <v>3633</v>
      </c>
      <c r="G632" s="832" t="s">
        <v>3634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59</v>
      </c>
      <c r="R632" s="837"/>
      <c r="S632" s="850">
        <v>59</v>
      </c>
    </row>
    <row r="633" spans="1:19" ht="14.4" customHeight="1" x14ac:dyDescent="0.3">
      <c r="A633" s="831" t="s">
        <v>3470</v>
      </c>
      <c r="B633" s="832" t="s">
        <v>3471</v>
      </c>
      <c r="C633" s="832" t="s">
        <v>593</v>
      </c>
      <c r="D633" s="832" t="s">
        <v>1488</v>
      </c>
      <c r="E633" s="832" t="s">
        <v>3529</v>
      </c>
      <c r="F633" s="832" t="s">
        <v>3633</v>
      </c>
      <c r="G633" s="832" t="s">
        <v>3635</v>
      </c>
      <c r="H633" s="849">
        <v>2</v>
      </c>
      <c r="I633" s="849">
        <v>116</v>
      </c>
      <c r="J633" s="832"/>
      <c r="K633" s="832">
        <v>58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3470</v>
      </c>
      <c r="B634" s="832" t="s">
        <v>3471</v>
      </c>
      <c r="C634" s="832" t="s">
        <v>593</v>
      </c>
      <c r="D634" s="832" t="s">
        <v>1488</v>
      </c>
      <c r="E634" s="832" t="s">
        <v>3529</v>
      </c>
      <c r="F634" s="832" t="s">
        <v>3649</v>
      </c>
      <c r="G634" s="832" t="s">
        <v>3650</v>
      </c>
      <c r="H634" s="849">
        <v>18</v>
      </c>
      <c r="I634" s="849">
        <v>599.95999999999992</v>
      </c>
      <c r="J634" s="832">
        <v>0.94738504295098547</v>
      </c>
      <c r="K634" s="832">
        <v>33.331111111111106</v>
      </c>
      <c r="L634" s="849">
        <v>19</v>
      </c>
      <c r="M634" s="849">
        <v>633.27999999999986</v>
      </c>
      <c r="N634" s="832">
        <v>1</v>
      </c>
      <c r="O634" s="832">
        <v>33.330526315789463</v>
      </c>
      <c r="P634" s="849">
        <v>13</v>
      </c>
      <c r="Q634" s="849">
        <v>433.2999999999999</v>
      </c>
      <c r="R634" s="837">
        <v>0.68421551288529558</v>
      </c>
      <c r="S634" s="850">
        <v>33.330769230769221</v>
      </c>
    </row>
    <row r="635" spans="1:19" ht="14.4" customHeight="1" x14ac:dyDescent="0.3">
      <c r="A635" s="831" t="s">
        <v>3470</v>
      </c>
      <c r="B635" s="832" t="s">
        <v>3471</v>
      </c>
      <c r="C635" s="832" t="s">
        <v>593</v>
      </c>
      <c r="D635" s="832" t="s">
        <v>1488</v>
      </c>
      <c r="E635" s="832" t="s">
        <v>3529</v>
      </c>
      <c r="F635" s="832" t="s">
        <v>3649</v>
      </c>
      <c r="G635" s="832" t="s">
        <v>3651</v>
      </c>
      <c r="H635" s="849">
        <v>234</v>
      </c>
      <c r="I635" s="849">
        <v>7799.9499999999989</v>
      </c>
      <c r="J635" s="832">
        <v>0.80689944830482796</v>
      </c>
      <c r="K635" s="832">
        <v>33.333119658119656</v>
      </c>
      <c r="L635" s="849">
        <v>290</v>
      </c>
      <c r="M635" s="849">
        <v>9666.5699999999979</v>
      </c>
      <c r="N635" s="832">
        <v>1</v>
      </c>
      <c r="O635" s="832">
        <v>33.332999999999991</v>
      </c>
      <c r="P635" s="849">
        <v>251</v>
      </c>
      <c r="Q635" s="849">
        <v>8366.65</v>
      </c>
      <c r="R635" s="837">
        <v>0.86552417248310431</v>
      </c>
      <c r="S635" s="850">
        <v>33.333266932270917</v>
      </c>
    </row>
    <row r="636" spans="1:19" ht="14.4" customHeight="1" x14ac:dyDescent="0.3">
      <c r="A636" s="831" t="s">
        <v>3470</v>
      </c>
      <c r="B636" s="832" t="s">
        <v>3471</v>
      </c>
      <c r="C636" s="832" t="s">
        <v>593</v>
      </c>
      <c r="D636" s="832" t="s">
        <v>1488</v>
      </c>
      <c r="E636" s="832" t="s">
        <v>3529</v>
      </c>
      <c r="F636" s="832" t="s">
        <v>3652</v>
      </c>
      <c r="G636" s="832" t="s">
        <v>3653</v>
      </c>
      <c r="H636" s="849">
        <v>2</v>
      </c>
      <c r="I636" s="849">
        <v>232</v>
      </c>
      <c r="J636" s="832">
        <v>0.2</v>
      </c>
      <c r="K636" s="832">
        <v>116</v>
      </c>
      <c r="L636" s="849">
        <v>10</v>
      </c>
      <c r="M636" s="849">
        <v>1160</v>
      </c>
      <c r="N636" s="832">
        <v>1</v>
      </c>
      <c r="O636" s="832">
        <v>116</v>
      </c>
      <c r="P636" s="849"/>
      <c r="Q636" s="849"/>
      <c r="R636" s="837"/>
      <c r="S636" s="850"/>
    </row>
    <row r="637" spans="1:19" ht="14.4" customHeight="1" x14ac:dyDescent="0.3">
      <c r="A637" s="831" t="s">
        <v>3470</v>
      </c>
      <c r="B637" s="832" t="s">
        <v>3471</v>
      </c>
      <c r="C637" s="832" t="s">
        <v>593</v>
      </c>
      <c r="D637" s="832" t="s">
        <v>1488</v>
      </c>
      <c r="E637" s="832" t="s">
        <v>3529</v>
      </c>
      <c r="F637" s="832" t="s">
        <v>3652</v>
      </c>
      <c r="G637" s="832" t="s">
        <v>3654</v>
      </c>
      <c r="H637" s="849">
        <v>62</v>
      </c>
      <c r="I637" s="849">
        <v>7192</v>
      </c>
      <c r="J637" s="832">
        <v>0.45925925925925926</v>
      </c>
      <c r="K637" s="832">
        <v>116</v>
      </c>
      <c r="L637" s="849">
        <v>135</v>
      </c>
      <c r="M637" s="849">
        <v>15660</v>
      </c>
      <c r="N637" s="832">
        <v>1</v>
      </c>
      <c r="O637" s="832">
        <v>116</v>
      </c>
      <c r="P637" s="849">
        <v>89</v>
      </c>
      <c r="Q637" s="849">
        <v>10324</v>
      </c>
      <c r="R637" s="837">
        <v>0.65925925925925921</v>
      </c>
      <c r="S637" s="850">
        <v>116</v>
      </c>
    </row>
    <row r="638" spans="1:19" ht="14.4" customHeight="1" x14ac:dyDescent="0.3">
      <c r="A638" s="831" t="s">
        <v>3470</v>
      </c>
      <c r="B638" s="832" t="s">
        <v>3471</v>
      </c>
      <c r="C638" s="832" t="s">
        <v>593</v>
      </c>
      <c r="D638" s="832" t="s">
        <v>1488</v>
      </c>
      <c r="E638" s="832" t="s">
        <v>3529</v>
      </c>
      <c r="F638" s="832" t="s">
        <v>3655</v>
      </c>
      <c r="G638" s="832" t="s">
        <v>3656</v>
      </c>
      <c r="H638" s="849">
        <v>3</v>
      </c>
      <c r="I638" s="849">
        <v>111</v>
      </c>
      <c r="J638" s="832"/>
      <c r="K638" s="832">
        <v>37</v>
      </c>
      <c r="L638" s="849"/>
      <c r="M638" s="849"/>
      <c r="N638" s="832"/>
      <c r="O638" s="832"/>
      <c r="P638" s="849">
        <v>1</v>
      </c>
      <c r="Q638" s="849">
        <v>37</v>
      </c>
      <c r="R638" s="837"/>
      <c r="S638" s="850">
        <v>37</v>
      </c>
    </row>
    <row r="639" spans="1:19" ht="14.4" customHeight="1" x14ac:dyDescent="0.3">
      <c r="A639" s="831" t="s">
        <v>3470</v>
      </c>
      <c r="B639" s="832" t="s">
        <v>3471</v>
      </c>
      <c r="C639" s="832" t="s">
        <v>593</v>
      </c>
      <c r="D639" s="832" t="s">
        <v>1488</v>
      </c>
      <c r="E639" s="832" t="s">
        <v>3529</v>
      </c>
      <c r="F639" s="832" t="s">
        <v>3659</v>
      </c>
      <c r="G639" s="832" t="s">
        <v>3660</v>
      </c>
      <c r="H639" s="849">
        <v>1</v>
      </c>
      <c r="I639" s="849">
        <v>86</v>
      </c>
      <c r="J639" s="832">
        <v>1</v>
      </c>
      <c r="K639" s="832">
        <v>86</v>
      </c>
      <c r="L639" s="849">
        <v>1</v>
      </c>
      <c r="M639" s="849">
        <v>86</v>
      </c>
      <c r="N639" s="832">
        <v>1</v>
      </c>
      <c r="O639" s="832">
        <v>86</v>
      </c>
      <c r="P639" s="849"/>
      <c r="Q639" s="849"/>
      <c r="R639" s="837"/>
      <c r="S639" s="850"/>
    </row>
    <row r="640" spans="1:19" ht="14.4" customHeight="1" x14ac:dyDescent="0.3">
      <c r="A640" s="831" t="s">
        <v>3470</v>
      </c>
      <c r="B640" s="832" t="s">
        <v>3471</v>
      </c>
      <c r="C640" s="832" t="s">
        <v>593</v>
      </c>
      <c r="D640" s="832" t="s">
        <v>1488</v>
      </c>
      <c r="E640" s="832" t="s">
        <v>3529</v>
      </c>
      <c r="F640" s="832" t="s">
        <v>3659</v>
      </c>
      <c r="G640" s="832" t="s">
        <v>3661</v>
      </c>
      <c r="H640" s="849">
        <v>1</v>
      </c>
      <c r="I640" s="849">
        <v>86</v>
      </c>
      <c r="J640" s="832"/>
      <c r="K640" s="832">
        <v>86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3470</v>
      </c>
      <c r="B641" s="832" t="s">
        <v>3471</v>
      </c>
      <c r="C641" s="832" t="s">
        <v>593</v>
      </c>
      <c r="D641" s="832" t="s">
        <v>1488</v>
      </c>
      <c r="E641" s="832" t="s">
        <v>3529</v>
      </c>
      <c r="F641" s="832" t="s">
        <v>3662</v>
      </c>
      <c r="G641" s="832" t="s">
        <v>3664</v>
      </c>
      <c r="H641" s="849">
        <v>5</v>
      </c>
      <c r="I641" s="849">
        <v>160</v>
      </c>
      <c r="J641" s="832">
        <v>5</v>
      </c>
      <c r="K641" s="832">
        <v>32</v>
      </c>
      <c r="L641" s="849">
        <v>1</v>
      </c>
      <c r="M641" s="849">
        <v>32</v>
      </c>
      <c r="N641" s="832">
        <v>1</v>
      </c>
      <c r="O641" s="832">
        <v>32</v>
      </c>
      <c r="P641" s="849">
        <v>1</v>
      </c>
      <c r="Q641" s="849">
        <v>32</v>
      </c>
      <c r="R641" s="837">
        <v>1</v>
      </c>
      <c r="S641" s="850">
        <v>32</v>
      </c>
    </row>
    <row r="642" spans="1:19" ht="14.4" customHeight="1" x14ac:dyDescent="0.3">
      <c r="A642" s="831" t="s">
        <v>3470</v>
      </c>
      <c r="B642" s="832" t="s">
        <v>3471</v>
      </c>
      <c r="C642" s="832" t="s">
        <v>593</v>
      </c>
      <c r="D642" s="832" t="s">
        <v>1488</v>
      </c>
      <c r="E642" s="832" t="s">
        <v>3529</v>
      </c>
      <c r="F642" s="832" t="s">
        <v>3665</v>
      </c>
      <c r="G642" s="832" t="s">
        <v>3666</v>
      </c>
      <c r="H642" s="849">
        <v>373</v>
      </c>
      <c r="I642" s="849">
        <v>0</v>
      </c>
      <c r="J642" s="832"/>
      <c r="K642" s="832">
        <v>0</v>
      </c>
      <c r="L642" s="849">
        <v>420</v>
      </c>
      <c r="M642" s="849">
        <v>0</v>
      </c>
      <c r="N642" s="832"/>
      <c r="O642" s="832">
        <v>0</v>
      </c>
      <c r="P642" s="849">
        <v>337</v>
      </c>
      <c r="Q642" s="849">
        <v>0</v>
      </c>
      <c r="R642" s="837"/>
      <c r="S642" s="850">
        <v>0</v>
      </c>
    </row>
    <row r="643" spans="1:19" ht="14.4" customHeight="1" x14ac:dyDescent="0.3">
      <c r="A643" s="831" t="s">
        <v>3470</v>
      </c>
      <c r="B643" s="832" t="s">
        <v>3471</v>
      </c>
      <c r="C643" s="832" t="s">
        <v>593</v>
      </c>
      <c r="D643" s="832" t="s">
        <v>1488</v>
      </c>
      <c r="E643" s="832" t="s">
        <v>3529</v>
      </c>
      <c r="F643" s="832" t="s">
        <v>3667</v>
      </c>
      <c r="G643" s="832" t="s">
        <v>3668</v>
      </c>
      <c r="H643" s="849">
        <v>17</v>
      </c>
      <c r="I643" s="849">
        <v>2227</v>
      </c>
      <c r="J643" s="832">
        <v>0.58176593521421105</v>
      </c>
      <c r="K643" s="832">
        <v>131</v>
      </c>
      <c r="L643" s="849">
        <v>29</v>
      </c>
      <c r="M643" s="849">
        <v>3828</v>
      </c>
      <c r="N643" s="832">
        <v>1</v>
      </c>
      <c r="O643" s="832">
        <v>132</v>
      </c>
      <c r="P643" s="849">
        <v>20</v>
      </c>
      <c r="Q643" s="849">
        <v>2640</v>
      </c>
      <c r="R643" s="837">
        <v>0.68965517241379315</v>
      </c>
      <c r="S643" s="850">
        <v>132</v>
      </c>
    </row>
    <row r="644" spans="1:19" ht="14.4" customHeight="1" x14ac:dyDescent="0.3">
      <c r="A644" s="831" t="s">
        <v>3470</v>
      </c>
      <c r="B644" s="832" t="s">
        <v>3471</v>
      </c>
      <c r="C644" s="832" t="s">
        <v>593</v>
      </c>
      <c r="D644" s="832" t="s">
        <v>1488</v>
      </c>
      <c r="E644" s="832" t="s">
        <v>3529</v>
      </c>
      <c r="F644" s="832" t="s">
        <v>3674</v>
      </c>
      <c r="G644" s="832" t="s">
        <v>3676</v>
      </c>
      <c r="H644" s="849"/>
      <c r="I644" s="849"/>
      <c r="J644" s="832"/>
      <c r="K644" s="832"/>
      <c r="L644" s="849"/>
      <c r="M644" s="849"/>
      <c r="N644" s="832"/>
      <c r="O644" s="832"/>
      <c r="P644" s="849">
        <v>106</v>
      </c>
      <c r="Q644" s="849">
        <v>21200</v>
      </c>
      <c r="R644" s="837"/>
      <c r="S644" s="850">
        <v>200</v>
      </c>
    </row>
    <row r="645" spans="1:19" ht="14.4" customHeight="1" x14ac:dyDescent="0.3">
      <c r="A645" s="831" t="s">
        <v>3470</v>
      </c>
      <c r="B645" s="832" t="s">
        <v>3471</v>
      </c>
      <c r="C645" s="832" t="s">
        <v>593</v>
      </c>
      <c r="D645" s="832" t="s">
        <v>1488</v>
      </c>
      <c r="E645" s="832" t="s">
        <v>3529</v>
      </c>
      <c r="F645" s="832" t="s">
        <v>3677</v>
      </c>
      <c r="G645" s="832" t="s">
        <v>3678</v>
      </c>
      <c r="H645" s="849">
        <v>7</v>
      </c>
      <c r="I645" s="849">
        <v>791</v>
      </c>
      <c r="J645" s="832">
        <v>7</v>
      </c>
      <c r="K645" s="832">
        <v>113</v>
      </c>
      <c r="L645" s="849">
        <v>1</v>
      </c>
      <c r="M645" s="849">
        <v>113</v>
      </c>
      <c r="N645" s="832">
        <v>1</v>
      </c>
      <c r="O645" s="832">
        <v>113</v>
      </c>
      <c r="P645" s="849">
        <v>5</v>
      </c>
      <c r="Q645" s="849">
        <v>570</v>
      </c>
      <c r="R645" s="837">
        <v>5.0442477876106198</v>
      </c>
      <c r="S645" s="850">
        <v>114</v>
      </c>
    </row>
    <row r="646" spans="1:19" ht="14.4" customHeight="1" x14ac:dyDescent="0.3">
      <c r="A646" s="831" t="s">
        <v>3470</v>
      </c>
      <c r="B646" s="832" t="s">
        <v>3471</v>
      </c>
      <c r="C646" s="832" t="s">
        <v>593</v>
      </c>
      <c r="D646" s="832" t="s">
        <v>1488</v>
      </c>
      <c r="E646" s="832" t="s">
        <v>3529</v>
      </c>
      <c r="F646" s="832" t="s">
        <v>3680</v>
      </c>
      <c r="G646" s="832" t="s">
        <v>3681</v>
      </c>
      <c r="H646" s="849"/>
      <c r="I646" s="849"/>
      <c r="J646" s="832"/>
      <c r="K646" s="832"/>
      <c r="L646" s="849"/>
      <c r="M646" s="849"/>
      <c r="N646" s="832"/>
      <c r="O646" s="832"/>
      <c r="P646" s="849">
        <v>5</v>
      </c>
      <c r="Q646" s="849">
        <v>370</v>
      </c>
      <c r="R646" s="837"/>
      <c r="S646" s="850">
        <v>74</v>
      </c>
    </row>
    <row r="647" spans="1:19" ht="14.4" customHeight="1" x14ac:dyDescent="0.3">
      <c r="A647" s="831" t="s">
        <v>3470</v>
      </c>
      <c r="B647" s="832" t="s">
        <v>3471</v>
      </c>
      <c r="C647" s="832" t="s">
        <v>593</v>
      </c>
      <c r="D647" s="832" t="s">
        <v>1488</v>
      </c>
      <c r="E647" s="832" t="s">
        <v>3529</v>
      </c>
      <c r="F647" s="832" t="s">
        <v>3691</v>
      </c>
      <c r="G647" s="832" t="s">
        <v>3692</v>
      </c>
      <c r="H647" s="849"/>
      <c r="I647" s="849"/>
      <c r="J647" s="832"/>
      <c r="K647" s="832"/>
      <c r="L647" s="849">
        <v>4</v>
      </c>
      <c r="M647" s="849">
        <v>492</v>
      </c>
      <c r="N647" s="832">
        <v>1</v>
      </c>
      <c r="O647" s="832">
        <v>123</v>
      </c>
      <c r="P647" s="849">
        <v>1</v>
      </c>
      <c r="Q647" s="849">
        <v>124</v>
      </c>
      <c r="R647" s="837">
        <v>0.25203252032520324</v>
      </c>
      <c r="S647" s="850">
        <v>124</v>
      </c>
    </row>
    <row r="648" spans="1:19" ht="14.4" customHeight="1" x14ac:dyDescent="0.3">
      <c r="A648" s="831" t="s">
        <v>3470</v>
      </c>
      <c r="B648" s="832" t="s">
        <v>3471</v>
      </c>
      <c r="C648" s="832" t="s">
        <v>593</v>
      </c>
      <c r="D648" s="832" t="s">
        <v>1488</v>
      </c>
      <c r="E648" s="832" t="s">
        <v>3529</v>
      </c>
      <c r="F648" s="832" t="s">
        <v>3691</v>
      </c>
      <c r="G648" s="832" t="s">
        <v>3693</v>
      </c>
      <c r="H648" s="849">
        <v>1</v>
      </c>
      <c r="I648" s="849">
        <v>123</v>
      </c>
      <c r="J648" s="832"/>
      <c r="K648" s="832">
        <v>123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3470</v>
      </c>
      <c r="B649" s="832" t="s">
        <v>3471</v>
      </c>
      <c r="C649" s="832" t="s">
        <v>593</v>
      </c>
      <c r="D649" s="832" t="s">
        <v>1488</v>
      </c>
      <c r="E649" s="832" t="s">
        <v>3529</v>
      </c>
      <c r="F649" s="832" t="s">
        <v>3696</v>
      </c>
      <c r="G649" s="832" t="s">
        <v>3697</v>
      </c>
      <c r="H649" s="849"/>
      <c r="I649" s="849"/>
      <c r="J649" s="832"/>
      <c r="K649" s="832"/>
      <c r="L649" s="849"/>
      <c r="M649" s="849"/>
      <c r="N649" s="832"/>
      <c r="O649" s="832"/>
      <c r="P649" s="849">
        <v>5</v>
      </c>
      <c r="Q649" s="849">
        <v>295</v>
      </c>
      <c r="R649" s="837"/>
      <c r="S649" s="850">
        <v>59</v>
      </c>
    </row>
    <row r="650" spans="1:19" ht="14.4" customHeight="1" x14ac:dyDescent="0.3">
      <c r="A650" s="831" t="s">
        <v>3470</v>
      </c>
      <c r="B650" s="832" t="s">
        <v>3471</v>
      </c>
      <c r="C650" s="832" t="s">
        <v>593</v>
      </c>
      <c r="D650" s="832" t="s">
        <v>1488</v>
      </c>
      <c r="E650" s="832" t="s">
        <v>3529</v>
      </c>
      <c r="F650" s="832" t="s">
        <v>3698</v>
      </c>
      <c r="G650" s="832" t="s">
        <v>3699</v>
      </c>
      <c r="H650" s="849">
        <v>1</v>
      </c>
      <c r="I650" s="849">
        <v>91</v>
      </c>
      <c r="J650" s="832"/>
      <c r="K650" s="832">
        <v>91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3470</v>
      </c>
      <c r="B651" s="832" t="s">
        <v>3471</v>
      </c>
      <c r="C651" s="832" t="s">
        <v>593</v>
      </c>
      <c r="D651" s="832" t="s">
        <v>1488</v>
      </c>
      <c r="E651" s="832" t="s">
        <v>3529</v>
      </c>
      <c r="F651" s="832" t="s">
        <v>3704</v>
      </c>
      <c r="G651" s="832" t="s">
        <v>3705</v>
      </c>
      <c r="H651" s="849">
        <v>4</v>
      </c>
      <c r="I651" s="849">
        <v>620</v>
      </c>
      <c r="J651" s="832">
        <v>0.5</v>
      </c>
      <c r="K651" s="832">
        <v>155</v>
      </c>
      <c r="L651" s="849">
        <v>8</v>
      </c>
      <c r="M651" s="849">
        <v>1240</v>
      </c>
      <c r="N651" s="832">
        <v>1</v>
      </c>
      <c r="O651" s="832">
        <v>155</v>
      </c>
      <c r="P651" s="849">
        <v>3</v>
      </c>
      <c r="Q651" s="849">
        <v>468</v>
      </c>
      <c r="R651" s="837">
        <v>0.3774193548387097</v>
      </c>
      <c r="S651" s="850">
        <v>156</v>
      </c>
    </row>
    <row r="652" spans="1:19" ht="14.4" customHeight="1" x14ac:dyDescent="0.3">
      <c r="A652" s="831" t="s">
        <v>3470</v>
      </c>
      <c r="B652" s="832" t="s">
        <v>3471</v>
      </c>
      <c r="C652" s="832" t="s">
        <v>593</v>
      </c>
      <c r="D652" s="832" t="s">
        <v>1488</v>
      </c>
      <c r="E652" s="832" t="s">
        <v>3529</v>
      </c>
      <c r="F652" s="832" t="s">
        <v>3706</v>
      </c>
      <c r="G652" s="832" t="s">
        <v>3707</v>
      </c>
      <c r="H652" s="849">
        <v>9</v>
      </c>
      <c r="I652" s="849">
        <v>1287</v>
      </c>
      <c r="J652" s="832">
        <v>9</v>
      </c>
      <c r="K652" s="832">
        <v>143</v>
      </c>
      <c r="L652" s="849">
        <v>1</v>
      </c>
      <c r="M652" s="849">
        <v>143</v>
      </c>
      <c r="N652" s="832">
        <v>1</v>
      </c>
      <c r="O652" s="832">
        <v>143</v>
      </c>
      <c r="P652" s="849">
        <v>10</v>
      </c>
      <c r="Q652" s="849">
        <v>1440</v>
      </c>
      <c r="R652" s="837">
        <v>10.06993006993007</v>
      </c>
      <c r="S652" s="850">
        <v>144</v>
      </c>
    </row>
    <row r="653" spans="1:19" ht="14.4" customHeight="1" x14ac:dyDescent="0.3">
      <c r="A653" s="831" t="s">
        <v>3470</v>
      </c>
      <c r="B653" s="832" t="s">
        <v>3471</v>
      </c>
      <c r="C653" s="832" t="s">
        <v>593</v>
      </c>
      <c r="D653" s="832" t="s">
        <v>1488</v>
      </c>
      <c r="E653" s="832" t="s">
        <v>3529</v>
      </c>
      <c r="F653" s="832" t="s">
        <v>3708</v>
      </c>
      <c r="G653" s="832" t="s">
        <v>3710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157</v>
      </c>
      <c r="R653" s="837"/>
      <c r="S653" s="850">
        <v>157</v>
      </c>
    </row>
    <row r="654" spans="1:19" ht="14.4" customHeight="1" x14ac:dyDescent="0.3">
      <c r="A654" s="831" t="s">
        <v>3470</v>
      </c>
      <c r="B654" s="832" t="s">
        <v>3471</v>
      </c>
      <c r="C654" s="832" t="s">
        <v>593</v>
      </c>
      <c r="D654" s="832" t="s">
        <v>1488</v>
      </c>
      <c r="E654" s="832" t="s">
        <v>3529</v>
      </c>
      <c r="F654" s="832" t="s">
        <v>3720</v>
      </c>
      <c r="G654" s="832" t="s">
        <v>3721</v>
      </c>
      <c r="H654" s="849"/>
      <c r="I654" s="849"/>
      <c r="J654" s="832"/>
      <c r="K654" s="832"/>
      <c r="L654" s="849"/>
      <c r="M654" s="849"/>
      <c r="N654" s="832"/>
      <c r="O654" s="832"/>
      <c r="P654" s="849">
        <v>1</v>
      </c>
      <c r="Q654" s="849">
        <v>100</v>
      </c>
      <c r="R654" s="837"/>
      <c r="S654" s="850">
        <v>100</v>
      </c>
    </row>
    <row r="655" spans="1:19" ht="14.4" customHeight="1" x14ac:dyDescent="0.3">
      <c r="A655" s="831" t="s">
        <v>3470</v>
      </c>
      <c r="B655" s="832" t="s">
        <v>3471</v>
      </c>
      <c r="C655" s="832" t="s">
        <v>593</v>
      </c>
      <c r="D655" s="832" t="s">
        <v>1488</v>
      </c>
      <c r="E655" s="832" t="s">
        <v>3529</v>
      </c>
      <c r="F655" s="832" t="s">
        <v>3723</v>
      </c>
      <c r="G655" s="832" t="s">
        <v>3724</v>
      </c>
      <c r="H655" s="849">
        <v>1</v>
      </c>
      <c r="I655" s="849">
        <v>394</v>
      </c>
      <c r="J655" s="832">
        <v>9.0678941311852709E-2</v>
      </c>
      <c r="K655" s="832">
        <v>394</v>
      </c>
      <c r="L655" s="849">
        <v>11</v>
      </c>
      <c r="M655" s="849">
        <v>4345</v>
      </c>
      <c r="N655" s="832">
        <v>1</v>
      </c>
      <c r="O655" s="832">
        <v>395</v>
      </c>
      <c r="P655" s="849">
        <v>15</v>
      </c>
      <c r="Q655" s="849">
        <v>5940</v>
      </c>
      <c r="R655" s="837">
        <v>1.3670886075949367</v>
      </c>
      <c r="S655" s="850">
        <v>396</v>
      </c>
    </row>
    <row r="656" spans="1:19" ht="14.4" customHeight="1" x14ac:dyDescent="0.3">
      <c r="A656" s="831" t="s">
        <v>3470</v>
      </c>
      <c r="B656" s="832" t="s">
        <v>3471</v>
      </c>
      <c r="C656" s="832" t="s">
        <v>593</v>
      </c>
      <c r="D656" s="832" t="s">
        <v>1488</v>
      </c>
      <c r="E656" s="832" t="s">
        <v>3529</v>
      </c>
      <c r="F656" s="832" t="s">
        <v>3725</v>
      </c>
      <c r="G656" s="832" t="s">
        <v>3726</v>
      </c>
      <c r="H656" s="849">
        <v>1</v>
      </c>
      <c r="I656" s="849">
        <v>152</v>
      </c>
      <c r="J656" s="832">
        <v>1</v>
      </c>
      <c r="K656" s="832">
        <v>152</v>
      </c>
      <c r="L656" s="849">
        <v>1</v>
      </c>
      <c r="M656" s="849">
        <v>152</v>
      </c>
      <c r="N656" s="832">
        <v>1</v>
      </c>
      <c r="O656" s="832">
        <v>152</v>
      </c>
      <c r="P656" s="849">
        <v>2</v>
      </c>
      <c r="Q656" s="849">
        <v>306</v>
      </c>
      <c r="R656" s="837">
        <v>2.013157894736842</v>
      </c>
      <c r="S656" s="850">
        <v>153</v>
      </c>
    </row>
    <row r="657" spans="1:19" ht="14.4" customHeight="1" x14ac:dyDescent="0.3">
      <c r="A657" s="831" t="s">
        <v>3470</v>
      </c>
      <c r="B657" s="832" t="s">
        <v>3471</v>
      </c>
      <c r="C657" s="832" t="s">
        <v>593</v>
      </c>
      <c r="D657" s="832" t="s">
        <v>1488</v>
      </c>
      <c r="E657" s="832" t="s">
        <v>3529</v>
      </c>
      <c r="F657" s="832" t="s">
        <v>3725</v>
      </c>
      <c r="G657" s="832" t="s">
        <v>3727</v>
      </c>
      <c r="H657" s="849">
        <v>7</v>
      </c>
      <c r="I657" s="849">
        <v>1064</v>
      </c>
      <c r="J657" s="832">
        <v>2.3333333333333335</v>
      </c>
      <c r="K657" s="832">
        <v>152</v>
      </c>
      <c r="L657" s="849">
        <v>3</v>
      </c>
      <c r="M657" s="849">
        <v>456</v>
      </c>
      <c r="N657" s="832">
        <v>1</v>
      </c>
      <c r="O657" s="832">
        <v>152</v>
      </c>
      <c r="P657" s="849">
        <v>1</v>
      </c>
      <c r="Q657" s="849">
        <v>153</v>
      </c>
      <c r="R657" s="837">
        <v>0.33552631578947367</v>
      </c>
      <c r="S657" s="850">
        <v>153</v>
      </c>
    </row>
    <row r="658" spans="1:19" ht="14.4" customHeight="1" x14ac:dyDescent="0.3">
      <c r="A658" s="831" t="s">
        <v>3470</v>
      </c>
      <c r="B658" s="832" t="s">
        <v>3471</v>
      </c>
      <c r="C658" s="832" t="s">
        <v>593</v>
      </c>
      <c r="D658" s="832" t="s">
        <v>1488</v>
      </c>
      <c r="E658" s="832" t="s">
        <v>3529</v>
      </c>
      <c r="F658" s="832" t="s">
        <v>3754</v>
      </c>
      <c r="G658" s="832" t="s">
        <v>3755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353</v>
      </c>
      <c r="R658" s="837"/>
      <c r="S658" s="850">
        <v>353</v>
      </c>
    </row>
    <row r="659" spans="1:19" ht="14.4" customHeight="1" x14ac:dyDescent="0.3">
      <c r="A659" s="831" t="s">
        <v>3470</v>
      </c>
      <c r="B659" s="832" t="s">
        <v>3471</v>
      </c>
      <c r="C659" s="832" t="s">
        <v>593</v>
      </c>
      <c r="D659" s="832" t="s">
        <v>1488</v>
      </c>
      <c r="E659" s="832" t="s">
        <v>3529</v>
      </c>
      <c r="F659" s="832" t="s">
        <v>3754</v>
      </c>
      <c r="G659" s="832" t="s">
        <v>3756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353</v>
      </c>
      <c r="R659" s="837"/>
      <c r="S659" s="850">
        <v>353</v>
      </c>
    </row>
    <row r="660" spans="1:19" ht="14.4" customHeight="1" x14ac:dyDescent="0.3">
      <c r="A660" s="831" t="s">
        <v>3470</v>
      </c>
      <c r="B660" s="832" t="s">
        <v>3471</v>
      </c>
      <c r="C660" s="832" t="s">
        <v>593</v>
      </c>
      <c r="D660" s="832" t="s">
        <v>1489</v>
      </c>
      <c r="E660" s="832" t="s">
        <v>3529</v>
      </c>
      <c r="F660" s="832" t="s">
        <v>3544</v>
      </c>
      <c r="G660" s="832" t="s">
        <v>3545</v>
      </c>
      <c r="H660" s="849">
        <v>12</v>
      </c>
      <c r="I660" s="849">
        <v>444</v>
      </c>
      <c r="J660" s="832">
        <v>1.5</v>
      </c>
      <c r="K660" s="832">
        <v>37</v>
      </c>
      <c r="L660" s="849">
        <v>8</v>
      </c>
      <c r="M660" s="849">
        <v>296</v>
      </c>
      <c r="N660" s="832">
        <v>1</v>
      </c>
      <c r="O660" s="832">
        <v>37</v>
      </c>
      <c r="P660" s="849"/>
      <c r="Q660" s="849"/>
      <c r="R660" s="837"/>
      <c r="S660" s="850"/>
    </row>
    <row r="661" spans="1:19" ht="14.4" customHeight="1" x14ac:dyDescent="0.3">
      <c r="A661" s="831" t="s">
        <v>3470</v>
      </c>
      <c r="B661" s="832" t="s">
        <v>3471</v>
      </c>
      <c r="C661" s="832" t="s">
        <v>593</v>
      </c>
      <c r="D661" s="832" t="s">
        <v>1489</v>
      </c>
      <c r="E661" s="832" t="s">
        <v>3529</v>
      </c>
      <c r="F661" s="832" t="s">
        <v>3544</v>
      </c>
      <c r="G661" s="832" t="s">
        <v>3546</v>
      </c>
      <c r="H661" s="849"/>
      <c r="I661" s="849"/>
      <c r="J661" s="832"/>
      <c r="K661" s="832"/>
      <c r="L661" s="849"/>
      <c r="M661" s="849"/>
      <c r="N661" s="832"/>
      <c r="O661" s="832"/>
      <c r="P661" s="849">
        <v>5</v>
      </c>
      <c r="Q661" s="849">
        <v>185</v>
      </c>
      <c r="R661" s="837"/>
      <c r="S661" s="850">
        <v>37</v>
      </c>
    </row>
    <row r="662" spans="1:19" ht="14.4" customHeight="1" x14ac:dyDescent="0.3">
      <c r="A662" s="831" t="s">
        <v>3470</v>
      </c>
      <c r="B662" s="832" t="s">
        <v>3471</v>
      </c>
      <c r="C662" s="832" t="s">
        <v>593</v>
      </c>
      <c r="D662" s="832" t="s">
        <v>1489</v>
      </c>
      <c r="E662" s="832" t="s">
        <v>3529</v>
      </c>
      <c r="F662" s="832" t="s">
        <v>3562</v>
      </c>
      <c r="G662" s="832" t="s">
        <v>3563</v>
      </c>
      <c r="H662" s="849">
        <v>2</v>
      </c>
      <c r="I662" s="849">
        <v>502</v>
      </c>
      <c r="J662" s="832"/>
      <c r="K662" s="832">
        <v>251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3470</v>
      </c>
      <c r="B663" s="832" t="s">
        <v>3471</v>
      </c>
      <c r="C663" s="832" t="s">
        <v>593</v>
      </c>
      <c r="D663" s="832" t="s">
        <v>1489</v>
      </c>
      <c r="E663" s="832" t="s">
        <v>3529</v>
      </c>
      <c r="F663" s="832" t="s">
        <v>3562</v>
      </c>
      <c r="G663" s="832" t="s">
        <v>3564</v>
      </c>
      <c r="H663" s="849">
        <v>445</v>
      </c>
      <c r="I663" s="849">
        <v>111695</v>
      </c>
      <c r="J663" s="832">
        <v>1.390625</v>
      </c>
      <c r="K663" s="832">
        <v>251</v>
      </c>
      <c r="L663" s="849">
        <v>320</v>
      </c>
      <c r="M663" s="849">
        <v>80320</v>
      </c>
      <c r="N663" s="832">
        <v>1</v>
      </c>
      <c r="O663" s="832">
        <v>251</v>
      </c>
      <c r="P663" s="849">
        <v>354</v>
      </c>
      <c r="Q663" s="849">
        <v>89208</v>
      </c>
      <c r="R663" s="837">
        <v>1.1106573705179283</v>
      </c>
      <c r="S663" s="850">
        <v>252</v>
      </c>
    </row>
    <row r="664" spans="1:19" ht="14.4" customHeight="1" x14ac:dyDescent="0.3">
      <c r="A664" s="831" t="s">
        <v>3470</v>
      </c>
      <c r="B664" s="832" t="s">
        <v>3471</v>
      </c>
      <c r="C664" s="832" t="s">
        <v>593</v>
      </c>
      <c r="D664" s="832" t="s">
        <v>1489</v>
      </c>
      <c r="E664" s="832" t="s">
        <v>3529</v>
      </c>
      <c r="F664" s="832" t="s">
        <v>3565</v>
      </c>
      <c r="G664" s="832" t="s">
        <v>3566</v>
      </c>
      <c r="H664" s="849">
        <v>1</v>
      </c>
      <c r="I664" s="849">
        <v>126</v>
      </c>
      <c r="J664" s="832"/>
      <c r="K664" s="832">
        <v>126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3470</v>
      </c>
      <c r="B665" s="832" t="s">
        <v>3471</v>
      </c>
      <c r="C665" s="832" t="s">
        <v>593</v>
      </c>
      <c r="D665" s="832" t="s">
        <v>1489</v>
      </c>
      <c r="E665" s="832" t="s">
        <v>3529</v>
      </c>
      <c r="F665" s="832" t="s">
        <v>3565</v>
      </c>
      <c r="G665" s="832" t="s">
        <v>3567</v>
      </c>
      <c r="H665" s="849">
        <v>2</v>
      </c>
      <c r="I665" s="849">
        <v>252</v>
      </c>
      <c r="J665" s="832">
        <v>0.66666666666666663</v>
      </c>
      <c r="K665" s="832">
        <v>126</v>
      </c>
      <c r="L665" s="849">
        <v>3</v>
      </c>
      <c r="M665" s="849">
        <v>378</v>
      </c>
      <c r="N665" s="832">
        <v>1</v>
      </c>
      <c r="O665" s="832">
        <v>126</v>
      </c>
      <c r="P665" s="849">
        <v>1</v>
      </c>
      <c r="Q665" s="849">
        <v>127</v>
      </c>
      <c r="R665" s="837">
        <v>0.33597883597883599</v>
      </c>
      <c r="S665" s="850">
        <v>127</v>
      </c>
    </row>
    <row r="666" spans="1:19" ht="14.4" customHeight="1" x14ac:dyDescent="0.3">
      <c r="A666" s="831" t="s">
        <v>3470</v>
      </c>
      <c r="B666" s="832" t="s">
        <v>3471</v>
      </c>
      <c r="C666" s="832" t="s">
        <v>593</v>
      </c>
      <c r="D666" s="832" t="s">
        <v>1489</v>
      </c>
      <c r="E666" s="832" t="s">
        <v>3529</v>
      </c>
      <c r="F666" s="832" t="s">
        <v>3579</v>
      </c>
      <c r="G666" s="832" t="s">
        <v>3580</v>
      </c>
      <c r="H666" s="849">
        <v>1</v>
      </c>
      <c r="I666" s="849">
        <v>59</v>
      </c>
      <c r="J666" s="832"/>
      <c r="K666" s="832">
        <v>59</v>
      </c>
      <c r="L666" s="849"/>
      <c r="M666" s="849"/>
      <c r="N666" s="832"/>
      <c r="O666" s="832"/>
      <c r="P666" s="849">
        <v>1</v>
      </c>
      <c r="Q666" s="849">
        <v>60</v>
      </c>
      <c r="R666" s="837"/>
      <c r="S666" s="850">
        <v>60</v>
      </c>
    </row>
    <row r="667" spans="1:19" ht="14.4" customHeight="1" x14ac:dyDescent="0.3">
      <c r="A667" s="831" t="s">
        <v>3470</v>
      </c>
      <c r="B667" s="832" t="s">
        <v>3471</v>
      </c>
      <c r="C667" s="832" t="s">
        <v>593</v>
      </c>
      <c r="D667" s="832" t="s">
        <v>1489</v>
      </c>
      <c r="E667" s="832" t="s">
        <v>3529</v>
      </c>
      <c r="F667" s="832" t="s">
        <v>3589</v>
      </c>
      <c r="G667" s="832" t="s">
        <v>3590</v>
      </c>
      <c r="H667" s="849">
        <v>8</v>
      </c>
      <c r="I667" s="849">
        <v>3072</v>
      </c>
      <c r="J667" s="832">
        <v>1.5958441558441558</v>
      </c>
      <c r="K667" s="832">
        <v>384</v>
      </c>
      <c r="L667" s="849">
        <v>5</v>
      </c>
      <c r="M667" s="849">
        <v>1925</v>
      </c>
      <c r="N667" s="832">
        <v>1</v>
      </c>
      <c r="O667" s="832">
        <v>385</v>
      </c>
      <c r="P667" s="849">
        <v>6</v>
      </c>
      <c r="Q667" s="849">
        <v>2316</v>
      </c>
      <c r="R667" s="837">
        <v>1.203116883116883</v>
      </c>
      <c r="S667" s="850">
        <v>386</v>
      </c>
    </row>
    <row r="668" spans="1:19" ht="14.4" customHeight="1" x14ac:dyDescent="0.3">
      <c r="A668" s="831" t="s">
        <v>3470</v>
      </c>
      <c r="B668" s="832" t="s">
        <v>3471</v>
      </c>
      <c r="C668" s="832" t="s">
        <v>593</v>
      </c>
      <c r="D668" s="832" t="s">
        <v>1489</v>
      </c>
      <c r="E668" s="832" t="s">
        <v>3529</v>
      </c>
      <c r="F668" s="832" t="s">
        <v>3591</v>
      </c>
      <c r="G668" s="832" t="s">
        <v>3593</v>
      </c>
      <c r="H668" s="849">
        <v>1</v>
      </c>
      <c r="I668" s="849">
        <v>389</v>
      </c>
      <c r="J668" s="832"/>
      <c r="K668" s="832">
        <v>389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3470</v>
      </c>
      <c r="B669" s="832" t="s">
        <v>3471</v>
      </c>
      <c r="C669" s="832" t="s">
        <v>593</v>
      </c>
      <c r="D669" s="832" t="s">
        <v>1489</v>
      </c>
      <c r="E669" s="832" t="s">
        <v>3529</v>
      </c>
      <c r="F669" s="832" t="s">
        <v>3599</v>
      </c>
      <c r="G669" s="832" t="s">
        <v>3600</v>
      </c>
      <c r="H669" s="849">
        <v>1</v>
      </c>
      <c r="I669" s="849">
        <v>153</v>
      </c>
      <c r="J669" s="832">
        <v>0.5</v>
      </c>
      <c r="K669" s="832">
        <v>153</v>
      </c>
      <c r="L669" s="849">
        <v>2</v>
      </c>
      <c r="M669" s="849">
        <v>306</v>
      </c>
      <c r="N669" s="832">
        <v>1</v>
      </c>
      <c r="O669" s="832">
        <v>153</v>
      </c>
      <c r="P669" s="849"/>
      <c r="Q669" s="849"/>
      <c r="R669" s="837"/>
      <c r="S669" s="850"/>
    </row>
    <row r="670" spans="1:19" ht="14.4" customHeight="1" x14ac:dyDescent="0.3">
      <c r="A670" s="831" t="s">
        <v>3470</v>
      </c>
      <c r="B670" s="832" t="s">
        <v>3471</v>
      </c>
      <c r="C670" s="832" t="s">
        <v>593</v>
      </c>
      <c r="D670" s="832" t="s">
        <v>1489</v>
      </c>
      <c r="E670" s="832" t="s">
        <v>3529</v>
      </c>
      <c r="F670" s="832" t="s">
        <v>3599</v>
      </c>
      <c r="G670" s="832" t="s">
        <v>3601</v>
      </c>
      <c r="H670" s="849">
        <v>80</v>
      </c>
      <c r="I670" s="849">
        <v>12240</v>
      </c>
      <c r="J670" s="832">
        <v>1.3333333333333333</v>
      </c>
      <c r="K670" s="832">
        <v>153</v>
      </c>
      <c r="L670" s="849">
        <v>60</v>
      </c>
      <c r="M670" s="849">
        <v>9180</v>
      </c>
      <c r="N670" s="832">
        <v>1</v>
      </c>
      <c r="O670" s="832">
        <v>153</v>
      </c>
      <c r="P670" s="849">
        <v>31</v>
      </c>
      <c r="Q670" s="849">
        <v>4774</v>
      </c>
      <c r="R670" s="837">
        <v>0.52004357298474946</v>
      </c>
      <c r="S670" s="850">
        <v>154</v>
      </c>
    </row>
    <row r="671" spans="1:19" ht="14.4" customHeight="1" x14ac:dyDescent="0.3">
      <c r="A671" s="831" t="s">
        <v>3470</v>
      </c>
      <c r="B671" s="832" t="s">
        <v>3471</v>
      </c>
      <c r="C671" s="832" t="s">
        <v>593</v>
      </c>
      <c r="D671" s="832" t="s">
        <v>1489</v>
      </c>
      <c r="E671" s="832" t="s">
        <v>3529</v>
      </c>
      <c r="F671" s="832" t="s">
        <v>3614</v>
      </c>
      <c r="G671" s="832" t="s">
        <v>3615</v>
      </c>
      <c r="H671" s="849">
        <v>1</v>
      </c>
      <c r="I671" s="849">
        <v>237</v>
      </c>
      <c r="J671" s="832"/>
      <c r="K671" s="832">
        <v>237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3470</v>
      </c>
      <c r="B672" s="832" t="s">
        <v>3471</v>
      </c>
      <c r="C672" s="832" t="s">
        <v>593</v>
      </c>
      <c r="D672" s="832" t="s">
        <v>1489</v>
      </c>
      <c r="E672" s="832" t="s">
        <v>3529</v>
      </c>
      <c r="F672" s="832" t="s">
        <v>3614</v>
      </c>
      <c r="G672" s="832" t="s">
        <v>3616</v>
      </c>
      <c r="H672" s="849"/>
      <c r="I672" s="849"/>
      <c r="J672" s="832"/>
      <c r="K672" s="832"/>
      <c r="L672" s="849">
        <v>1</v>
      </c>
      <c r="M672" s="849">
        <v>237</v>
      </c>
      <c r="N672" s="832">
        <v>1</v>
      </c>
      <c r="O672" s="832">
        <v>237</v>
      </c>
      <c r="P672" s="849"/>
      <c r="Q672" s="849"/>
      <c r="R672" s="837"/>
      <c r="S672" s="850"/>
    </row>
    <row r="673" spans="1:19" ht="14.4" customHeight="1" x14ac:dyDescent="0.3">
      <c r="A673" s="831" t="s">
        <v>3470</v>
      </c>
      <c r="B673" s="832" t="s">
        <v>3471</v>
      </c>
      <c r="C673" s="832" t="s">
        <v>593</v>
      </c>
      <c r="D673" s="832" t="s">
        <v>1489</v>
      </c>
      <c r="E673" s="832" t="s">
        <v>3529</v>
      </c>
      <c r="F673" s="832" t="s">
        <v>3624</v>
      </c>
      <c r="G673" s="832" t="s">
        <v>3625</v>
      </c>
      <c r="H673" s="849">
        <v>3</v>
      </c>
      <c r="I673" s="849">
        <v>915</v>
      </c>
      <c r="J673" s="832">
        <v>2.9901960784313726</v>
      </c>
      <c r="K673" s="832">
        <v>305</v>
      </c>
      <c r="L673" s="849">
        <v>1</v>
      </c>
      <c r="M673" s="849">
        <v>306</v>
      </c>
      <c r="N673" s="832">
        <v>1</v>
      </c>
      <c r="O673" s="832">
        <v>306</v>
      </c>
      <c r="P673" s="849">
        <v>1</v>
      </c>
      <c r="Q673" s="849">
        <v>307</v>
      </c>
      <c r="R673" s="837">
        <v>1.0032679738562091</v>
      </c>
      <c r="S673" s="850">
        <v>307</v>
      </c>
    </row>
    <row r="674" spans="1:19" ht="14.4" customHeight="1" x14ac:dyDescent="0.3">
      <c r="A674" s="831" t="s">
        <v>3470</v>
      </c>
      <c r="B674" s="832" t="s">
        <v>3471</v>
      </c>
      <c r="C674" s="832" t="s">
        <v>593</v>
      </c>
      <c r="D674" s="832" t="s">
        <v>1489</v>
      </c>
      <c r="E674" s="832" t="s">
        <v>3529</v>
      </c>
      <c r="F674" s="832" t="s">
        <v>3640</v>
      </c>
      <c r="G674" s="832" t="s">
        <v>3641</v>
      </c>
      <c r="H674" s="849">
        <v>1</v>
      </c>
      <c r="I674" s="849">
        <v>0</v>
      </c>
      <c r="J674" s="832"/>
      <c r="K674" s="832">
        <v>0</v>
      </c>
      <c r="L674" s="849"/>
      <c r="M674" s="849"/>
      <c r="N674" s="832"/>
      <c r="O674" s="832"/>
      <c r="P674" s="849">
        <v>1</v>
      </c>
      <c r="Q674" s="849">
        <v>0</v>
      </c>
      <c r="R674" s="837"/>
      <c r="S674" s="850">
        <v>0</v>
      </c>
    </row>
    <row r="675" spans="1:19" ht="14.4" customHeight="1" x14ac:dyDescent="0.3">
      <c r="A675" s="831" t="s">
        <v>3470</v>
      </c>
      <c r="B675" s="832" t="s">
        <v>3471</v>
      </c>
      <c r="C675" s="832" t="s">
        <v>593</v>
      </c>
      <c r="D675" s="832" t="s">
        <v>1489</v>
      </c>
      <c r="E675" s="832" t="s">
        <v>3529</v>
      </c>
      <c r="F675" s="832" t="s">
        <v>3649</v>
      </c>
      <c r="G675" s="832" t="s">
        <v>3650</v>
      </c>
      <c r="H675" s="849">
        <v>3</v>
      </c>
      <c r="I675" s="849">
        <v>100</v>
      </c>
      <c r="J675" s="832">
        <v>0.75001875046876176</v>
      </c>
      <c r="K675" s="832">
        <v>33.333333333333336</v>
      </c>
      <c r="L675" s="849">
        <v>4</v>
      </c>
      <c r="M675" s="849">
        <v>133.32999999999998</v>
      </c>
      <c r="N675" s="832">
        <v>1</v>
      </c>
      <c r="O675" s="832">
        <v>33.332499999999996</v>
      </c>
      <c r="P675" s="849"/>
      <c r="Q675" s="849"/>
      <c r="R675" s="837"/>
      <c r="S675" s="850"/>
    </row>
    <row r="676" spans="1:19" ht="14.4" customHeight="1" x14ac:dyDescent="0.3">
      <c r="A676" s="831" t="s">
        <v>3470</v>
      </c>
      <c r="B676" s="832" t="s">
        <v>3471</v>
      </c>
      <c r="C676" s="832" t="s">
        <v>593</v>
      </c>
      <c r="D676" s="832" t="s">
        <v>1489</v>
      </c>
      <c r="E676" s="832" t="s">
        <v>3529</v>
      </c>
      <c r="F676" s="832" t="s">
        <v>3649</v>
      </c>
      <c r="G676" s="832" t="s">
        <v>3651</v>
      </c>
      <c r="H676" s="849">
        <v>32</v>
      </c>
      <c r="I676" s="849">
        <v>1066.6600000000001</v>
      </c>
      <c r="J676" s="832">
        <v>1.454542975195342</v>
      </c>
      <c r="K676" s="832">
        <v>33.333125000000003</v>
      </c>
      <c r="L676" s="849">
        <v>22</v>
      </c>
      <c r="M676" s="849">
        <v>733.32999999999993</v>
      </c>
      <c r="N676" s="832">
        <v>1</v>
      </c>
      <c r="O676" s="832">
        <v>33.333181818181814</v>
      </c>
      <c r="P676" s="849">
        <v>86</v>
      </c>
      <c r="Q676" s="849">
        <v>2866.6600000000003</v>
      </c>
      <c r="R676" s="837">
        <v>3.9090995868163043</v>
      </c>
      <c r="S676" s="850">
        <v>33.333255813953492</v>
      </c>
    </row>
    <row r="677" spans="1:19" ht="14.4" customHeight="1" x14ac:dyDescent="0.3">
      <c r="A677" s="831" t="s">
        <v>3470</v>
      </c>
      <c r="B677" s="832" t="s">
        <v>3471</v>
      </c>
      <c r="C677" s="832" t="s">
        <v>593</v>
      </c>
      <c r="D677" s="832" t="s">
        <v>1489</v>
      </c>
      <c r="E677" s="832" t="s">
        <v>3529</v>
      </c>
      <c r="F677" s="832" t="s">
        <v>3652</v>
      </c>
      <c r="G677" s="832" t="s">
        <v>3653</v>
      </c>
      <c r="H677" s="849"/>
      <c r="I677" s="849"/>
      <c r="J677" s="832"/>
      <c r="K677" s="832"/>
      <c r="L677" s="849">
        <v>1</v>
      </c>
      <c r="M677" s="849">
        <v>116</v>
      </c>
      <c r="N677" s="832">
        <v>1</v>
      </c>
      <c r="O677" s="832">
        <v>116</v>
      </c>
      <c r="P677" s="849">
        <v>1</v>
      </c>
      <c r="Q677" s="849">
        <v>116</v>
      </c>
      <c r="R677" s="837">
        <v>1</v>
      </c>
      <c r="S677" s="850">
        <v>116</v>
      </c>
    </row>
    <row r="678" spans="1:19" ht="14.4" customHeight="1" x14ac:dyDescent="0.3">
      <c r="A678" s="831" t="s">
        <v>3470</v>
      </c>
      <c r="B678" s="832" t="s">
        <v>3471</v>
      </c>
      <c r="C678" s="832" t="s">
        <v>593</v>
      </c>
      <c r="D678" s="832" t="s">
        <v>1489</v>
      </c>
      <c r="E678" s="832" t="s">
        <v>3529</v>
      </c>
      <c r="F678" s="832" t="s">
        <v>3652</v>
      </c>
      <c r="G678" s="832" t="s">
        <v>3654</v>
      </c>
      <c r="H678" s="849">
        <v>76</v>
      </c>
      <c r="I678" s="849">
        <v>8816</v>
      </c>
      <c r="J678" s="832">
        <v>1.2881355932203389</v>
      </c>
      <c r="K678" s="832">
        <v>116</v>
      </c>
      <c r="L678" s="849">
        <v>59</v>
      </c>
      <c r="M678" s="849">
        <v>6844</v>
      </c>
      <c r="N678" s="832">
        <v>1</v>
      </c>
      <c r="O678" s="832">
        <v>116</v>
      </c>
      <c r="P678" s="849">
        <v>65</v>
      </c>
      <c r="Q678" s="849">
        <v>7540</v>
      </c>
      <c r="R678" s="837">
        <v>1.1016949152542372</v>
      </c>
      <c r="S678" s="850">
        <v>116</v>
      </c>
    </row>
    <row r="679" spans="1:19" ht="14.4" customHeight="1" x14ac:dyDescent="0.3">
      <c r="A679" s="831" t="s">
        <v>3470</v>
      </c>
      <c r="B679" s="832" t="s">
        <v>3471</v>
      </c>
      <c r="C679" s="832" t="s">
        <v>593</v>
      </c>
      <c r="D679" s="832" t="s">
        <v>1489</v>
      </c>
      <c r="E679" s="832" t="s">
        <v>3529</v>
      </c>
      <c r="F679" s="832" t="s">
        <v>3659</v>
      </c>
      <c r="G679" s="832" t="s">
        <v>3660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86</v>
      </c>
      <c r="R679" s="837"/>
      <c r="S679" s="850">
        <v>86</v>
      </c>
    </row>
    <row r="680" spans="1:19" ht="14.4" customHeight="1" x14ac:dyDescent="0.3">
      <c r="A680" s="831" t="s">
        <v>3470</v>
      </c>
      <c r="B680" s="832" t="s">
        <v>3471</v>
      </c>
      <c r="C680" s="832" t="s">
        <v>593</v>
      </c>
      <c r="D680" s="832" t="s">
        <v>1489</v>
      </c>
      <c r="E680" s="832" t="s">
        <v>3529</v>
      </c>
      <c r="F680" s="832" t="s">
        <v>3662</v>
      </c>
      <c r="G680" s="832" t="s">
        <v>3663</v>
      </c>
      <c r="H680" s="849"/>
      <c r="I680" s="849"/>
      <c r="J680" s="832"/>
      <c r="K680" s="832"/>
      <c r="L680" s="849">
        <v>1</v>
      </c>
      <c r="M680" s="849">
        <v>32</v>
      </c>
      <c r="N680" s="832">
        <v>1</v>
      </c>
      <c r="O680" s="832">
        <v>32</v>
      </c>
      <c r="P680" s="849">
        <v>5</v>
      </c>
      <c r="Q680" s="849">
        <v>160</v>
      </c>
      <c r="R680" s="837">
        <v>5</v>
      </c>
      <c r="S680" s="850">
        <v>32</v>
      </c>
    </row>
    <row r="681" spans="1:19" ht="14.4" customHeight="1" x14ac:dyDescent="0.3">
      <c r="A681" s="831" t="s">
        <v>3470</v>
      </c>
      <c r="B681" s="832" t="s">
        <v>3471</v>
      </c>
      <c r="C681" s="832" t="s">
        <v>593</v>
      </c>
      <c r="D681" s="832" t="s">
        <v>1489</v>
      </c>
      <c r="E681" s="832" t="s">
        <v>3529</v>
      </c>
      <c r="F681" s="832" t="s">
        <v>3662</v>
      </c>
      <c r="G681" s="832" t="s">
        <v>3664</v>
      </c>
      <c r="H681" s="849">
        <v>9</v>
      </c>
      <c r="I681" s="849">
        <v>288</v>
      </c>
      <c r="J681" s="832">
        <v>0.69230769230769229</v>
      </c>
      <c r="K681" s="832">
        <v>32</v>
      </c>
      <c r="L681" s="849">
        <v>13</v>
      </c>
      <c r="M681" s="849">
        <v>416</v>
      </c>
      <c r="N681" s="832">
        <v>1</v>
      </c>
      <c r="O681" s="832">
        <v>32</v>
      </c>
      <c r="P681" s="849">
        <v>5</v>
      </c>
      <c r="Q681" s="849">
        <v>160</v>
      </c>
      <c r="R681" s="837">
        <v>0.38461538461538464</v>
      </c>
      <c r="S681" s="850">
        <v>32</v>
      </c>
    </row>
    <row r="682" spans="1:19" ht="14.4" customHeight="1" x14ac:dyDescent="0.3">
      <c r="A682" s="831" t="s">
        <v>3470</v>
      </c>
      <c r="B682" s="832" t="s">
        <v>3471</v>
      </c>
      <c r="C682" s="832" t="s">
        <v>593</v>
      </c>
      <c r="D682" s="832" t="s">
        <v>1489</v>
      </c>
      <c r="E682" s="832" t="s">
        <v>3529</v>
      </c>
      <c r="F682" s="832" t="s">
        <v>3665</v>
      </c>
      <c r="G682" s="832" t="s">
        <v>3666</v>
      </c>
      <c r="H682" s="849">
        <v>385</v>
      </c>
      <c r="I682" s="849">
        <v>0</v>
      </c>
      <c r="J682" s="832"/>
      <c r="K682" s="832">
        <v>0</v>
      </c>
      <c r="L682" s="849">
        <v>276</v>
      </c>
      <c r="M682" s="849">
        <v>0</v>
      </c>
      <c r="N682" s="832"/>
      <c r="O682" s="832">
        <v>0</v>
      </c>
      <c r="P682" s="849">
        <v>274</v>
      </c>
      <c r="Q682" s="849">
        <v>0</v>
      </c>
      <c r="R682" s="837"/>
      <c r="S682" s="850">
        <v>0</v>
      </c>
    </row>
    <row r="683" spans="1:19" ht="14.4" customHeight="1" x14ac:dyDescent="0.3">
      <c r="A683" s="831" t="s">
        <v>3470</v>
      </c>
      <c r="B683" s="832" t="s">
        <v>3471</v>
      </c>
      <c r="C683" s="832" t="s">
        <v>593</v>
      </c>
      <c r="D683" s="832" t="s">
        <v>1489</v>
      </c>
      <c r="E683" s="832" t="s">
        <v>3529</v>
      </c>
      <c r="F683" s="832" t="s">
        <v>3674</v>
      </c>
      <c r="G683" s="832" t="s">
        <v>3675</v>
      </c>
      <c r="H683" s="849">
        <v>406</v>
      </c>
      <c r="I683" s="849">
        <v>81200</v>
      </c>
      <c r="J683" s="832">
        <v>1.367003367003367</v>
      </c>
      <c r="K683" s="832">
        <v>200</v>
      </c>
      <c r="L683" s="849">
        <v>297</v>
      </c>
      <c r="M683" s="849">
        <v>59400</v>
      </c>
      <c r="N683" s="832">
        <v>1</v>
      </c>
      <c r="O683" s="832">
        <v>200</v>
      </c>
      <c r="P683" s="849">
        <v>331</v>
      </c>
      <c r="Q683" s="849">
        <v>66200</v>
      </c>
      <c r="R683" s="837">
        <v>1.1144781144781144</v>
      </c>
      <c r="S683" s="850">
        <v>200</v>
      </c>
    </row>
    <row r="684" spans="1:19" ht="14.4" customHeight="1" x14ac:dyDescent="0.3">
      <c r="A684" s="831" t="s">
        <v>3470</v>
      </c>
      <c r="B684" s="832" t="s">
        <v>3471</v>
      </c>
      <c r="C684" s="832" t="s">
        <v>593</v>
      </c>
      <c r="D684" s="832" t="s">
        <v>1489</v>
      </c>
      <c r="E684" s="832" t="s">
        <v>3529</v>
      </c>
      <c r="F684" s="832" t="s">
        <v>3683</v>
      </c>
      <c r="G684" s="832" t="s">
        <v>3684</v>
      </c>
      <c r="H684" s="849"/>
      <c r="I684" s="849"/>
      <c r="J684" s="832"/>
      <c r="K684" s="832"/>
      <c r="L684" s="849">
        <v>1</v>
      </c>
      <c r="M684" s="849">
        <v>223</v>
      </c>
      <c r="N684" s="832">
        <v>1</v>
      </c>
      <c r="O684" s="832">
        <v>223</v>
      </c>
      <c r="P684" s="849"/>
      <c r="Q684" s="849"/>
      <c r="R684" s="837"/>
      <c r="S684" s="850"/>
    </row>
    <row r="685" spans="1:19" ht="14.4" customHeight="1" x14ac:dyDescent="0.3">
      <c r="A685" s="831" t="s">
        <v>3470</v>
      </c>
      <c r="B685" s="832" t="s">
        <v>3471</v>
      </c>
      <c r="C685" s="832" t="s">
        <v>593</v>
      </c>
      <c r="D685" s="832" t="s">
        <v>1489</v>
      </c>
      <c r="E685" s="832" t="s">
        <v>3529</v>
      </c>
      <c r="F685" s="832" t="s">
        <v>3683</v>
      </c>
      <c r="G685" s="832" t="s">
        <v>3685</v>
      </c>
      <c r="H685" s="849">
        <v>10</v>
      </c>
      <c r="I685" s="849">
        <v>2220</v>
      </c>
      <c r="J685" s="832">
        <v>4.9775784753363226</v>
      </c>
      <c r="K685" s="832">
        <v>222</v>
      </c>
      <c r="L685" s="849">
        <v>2</v>
      </c>
      <c r="M685" s="849">
        <v>446</v>
      </c>
      <c r="N685" s="832">
        <v>1</v>
      </c>
      <c r="O685" s="832">
        <v>223</v>
      </c>
      <c r="P685" s="849">
        <v>13</v>
      </c>
      <c r="Q685" s="849">
        <v>2899</v>
      </c>
      <c r="R685" s="837">
        <v>6.5</v>
      </c>
      <c r="S685" s="850">
        <v>223</v>
      </c>
    </row>
    <row r="686" spans="1:19" ht="14.4" customHeight="1" x14ac:dyDescent="0.3">
      <c r="A686" s="831" t="s">
        <v>3470</v>
      </c>
      <c r="B686" s="832" t="s">
        <v>3471</v>
      </c>
      <c r="C686" s="832" t="s">
        <v>593</v>
      </c>
      <c r="D686" s="832" t="s">
        <v>1490</v>
      </c>
      <c r="E686" s="832" t="s">
        <v>3472</v>
      </c>
      <c r="F686" s="832" t="s">
        <v>3475</v>
      </c>
      <c r="G686" s="832" t="s">
        <v>658</v>
      </c>
      <c r="H686" s="849">
        <v>0.30000000000000004</v>
      </c>
      <c r="I686" s="849">
        <v>24.57</v>
      </c>
      <c r="J686" s="832">
        <v>0.96808510638297873</v>
      </c>
      <c r="K686" s="832">
        <v>81.899999999999991</v>
      </c>
      <c r="L686" s="849">
        <v>0.31</v>
      </c>
      <c r="M686" s="849">
        <v>25.38</v>
      </c>
      <c r="N686" s="832">
        <v>1</v>
      </c>
      <c r="O686" s="832">
        <v>81.870967741935488</v>
      </c>
      <c r="P686" s="849">
        <v>0.1</v>
      </c>
      <c r="Q686" s="849">
        <v>8.19</v>
      </c>
      <c r="R686" s="837">
        <v>0.32269503546099287</v>
      </c>
      <c r="S686" s="850">
        <v>81.899999999999991</v>
      </c>
    </row>
    <row r="687" spans="1:19" ht="14.4" customHeight="1" x14ac:dyDescent="0.3">
      <c r="A687" s="831" t="s">
        <v>3470</v>
      </c>
      <c r="B687" s="832" t="s">
        <v>3471</v>
      </c>
      <c r="C687" s="832" t="s">
        <v>593</v>
      </c>
      <c r="D687" s="832" t="s">
        <v>1490</v>
      </c>
      <c r="E687" s="832" t="s">
        <v>3472</v>
      </c>
      <c r="F687" s="832" t="s">
        <v>3478</v>
      </c>
      <c r="G687" s="832" t="s">
        <v>2711</v>
      </c>
      <c r="H687" s="849">
        <v>0.2</v>
      </c>
      <c r="I687" s="849">
        <v>10.82</v>
      </c>
      <c r="J687" s="832"/>
      <c r="K687" s="832">
        <v>54.1</v>
      </c>
      <c r="L687" s="849"/>
      <c r="M687" s="849"/>
      <c r="N687" s="832"/>
      <c r="O687" s="832"/>
      <c r="P687" s="849">
        <v>0.2</v>
      </c>
      <c r="Q687" s="849">
        <v>10.82</v>
      </c>
      <c r="R687" s="837"/>
      <c r="S687" s="850">
        <v>54.1</v>
      </c>
    </row>
    <row r="688" spans="1:19" ht="14.4" customHeight="1" x14ac:dyDescent="0.3">
      <c r="A688" s="831" t="s">
        <v>3470</v>
      </c>
      <c r="B688" s="832" t="s">
        <v>3471</v>
      </c>
      <c r="C688" s="832" t="s">
        <v>593</v>
      </c>
      <c r="D688" s="832" t="s">
        <v>1490</v>
      </c>
      <c r="E688" s="832" t="s">
        <v>3472</v>
      </c>
      <c r="F688" s="832" t="s">
        <v>3483</v>
      </c>
      <c r="G688" s="832" t="s">
        <v>3484</v>
      </c>
      <c r="H688" s="849">
        <v>0.1</v>
      </c>
      <c r="I688" s="849">
        <v>20.54</v>
      </c>
      <c r="J688" s="832">
        <v>1</v>
      </c>
      <c r="K688" s="832">
        <v>205.39999999999998</v>
      </c>
      <c r="L688" s="849">
        <v>0.1</v>
      </c>
      <c r="M688" s="849">
        <v>20.54</v>
      </c>
      <c r="N688" s="832">
        <v>1</v>
      </c>
      <c r="O688" s="832">
        <v>205.39999999999998</v>
      </c>
      <c r="P688" s="849"/>
      <c r="Q688" s="849"/>
      <c r="R688" s="837"/>
      <c r="S688" s="850"/>
    </row>
    <row r="689" spans="1:19" ht="14.4" customHeight="1" x14ac:dyDescent="0.3">
      <c r="A689" s="831" t="s">
        <v>3470</v>
      </c>
      <c r="B689" s="832" t="s">
        <v>3471</v>
      </c>
      <c r="C689" s="832" t="s">
        <v>593</v>
      </c>
      <c r="D689" s="832" t="s">
        <v>1490</v>
      </c>
      <c r="E689" s="832" t="s">
        <v>3472</v>
      </c>
      <c r="F689" s="832" t="s">
        <v>3485</v>
      </c>
      <c r="G689" s="832" t="s">
        <v>3486</v>
      </c>
      <c r="H689" s="849">
        <v>0.2</v>
      </c>
      <c r="I689" s="849">
        <v>12.28</v>
      </c>
      <c r="J689" s="832">
        <v>1</v>
      </c>
      <c r="K689" s="832">
        <v>61.399999999999991</v>
      </c>
      <c r="L689" s="849">
        <v>0.2</v>
      </c>
      <c r="M689" s="849">
        <v>12.28</v>
      </c>
      <c r="N689" s="832">
        <v>1</v>
      </c>
      <c r="O689" s="832">
        <v>61.399999999999991</v>
      </c>
      <c r="P689" s="849">
        <v>0.2</v>
      </c>
      <c r="Q689" s="849">
        <v>12.28</v>
      </c>
      <c r="R689" s="837">
        <v>1</v>
      </c>
      <c r="S689" s="850">
        <v>61.399999999999991</v>
      </c>
    </row>
    <row r="690" spans="1:19" ht="14.4" customHeight="1" x14ac:dyDescent="0.3">
      <c r="A690" s="831" t="s">
        <v>3470</v>
      </c>
      <c r="B690" s="832" t="s">
        <v>3471</v>
      </c>
      <c r="C690" s="832" t="s">
        <v>593</v>
      </c>
      <c r="D690" s="832" t="s">
        <v>1490</v>
      </c>
      <c r="E690" s="832" t="s">
        <v>3472</v>
      </c>
      <c r="F690" s="832" t="s">
        <v>3487</v>
      </c>
      <c r="G690" s="832" t="s">
        <v>930</v>
      </c>
      <c r="H690" s="849"/>
      <c r="I690" s="849"/>
      <c r="J690" s="832"/>
      <c r="K690" s="832"/>
      <c r="L690" s="849"/>
      <c r="M690" s="849"/>
      <c r="N690" s="832"/>
      <c r="O690" s="832"/>
      <c r="P690" s="849">
        <v>6</v>
      </c>
      <c r="Q690" s="849">
        <v>80.959999999999994</v>
      </c>
      <c r="R690" s="837"/>
      <c r="S690" s="850">
        <v>13.493333333333332</v>
      </c>
    </row>
    <row r="691" spans="1:19" ht="14.4" customHeight="1" x14ac:dyDescent="0.3">
      <c r="A691" s="831" t="s">
        <v>3470</v>
      </c>
      <c r="B691" s="832" t="s">
        <v>3471</v>
      </c>
      <c r="C691" s="832" t="s">
        <v>593</v>
      </c>
      <c r="D691" s="832" t="s">
        <v>1490</v>
      </c>
      <c r="E691" s="832" t="s">
        <v>3472</v>
      </c>
      <c r="F691" s="832" t="s">
        <v>3488</v>
      </c>
      <c r="G691" s="832" t="s">
        <v>702</v>
      </c>
      <c r="H691" s="849">
        <v>0.25</v>
      </c>
      <c r="I691" s="849">
        <v>26.43</v>
      </c>
      <c r="J691" s="832"/>
      <c r="K691" s="832">
        <v>105.72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3470</v>
      </c>
      <c r="B692" s="832" t="s">
        <v>3471</v>
      </c>
      <c r="C692" s="832" t="s">
        <v>593</v>
      </c>
      <c r="D692" s="832" t="s">
        <v>1490</v>
      </c>
      <c r="E692" s="832" t="s">
        <v>3472</v>
      </c>
      <c r="F692" s="832" t="s">
        <v>3490</v>
      </c>
      <c r="G692" s="832" t="s">
        <v>3491</v>
      </c>
      <c r="H692" s="849"/>
      <c r="I692" s="849"/>
      <c r="J692" s="832"/>
      <c r="K692" s="832"/>
      <c r="L692" s="849"/>
      <c r="M692" s="849"/>
      <c r="N692" s="832"/>
      <c r="O692" s="832"/>
      <c r="P692" s="849">
        <v>0.30000000000000004</v>
      </c>
      <c r="Q692" s="849">
        <v>153.99</v>
      </c>
      <c r="R692" s="837"/>
      <c r="S692" s="850">
        <v>513.29999999999995</v>
      </c>
    </row>
    <row r="693" spans="1:19" ht="14.4" customHeight="1" x14ac:dyDescent="0.3">
      <c r="A693" s="831" t="s">
        <v>3470</v>
      </c>
      <c r="B693" s="832" t="s">
        <v>3471</v>
      </c>
      <c r="C693" s="832" t="s">
        <v>593</v>
      </c>
      <c r="D693" s="832" t="s">
        <v>1490</v>
      </c>
      <c r="E693" s="832" t="s">
        <v>3472</v>
      </c>
      <c r="F693" s="832" t="s">
        <v>3492</v>
      </c>
      <c r="G693" s="832" t="s">
        <v>3493</v>
      </c>
      <c r="H693" s="849">
        <v>2.2000000000000002</v>
      </c>
      <c r="I693" s="849">
        <v>597.74</v>
      </c>
      <c r="J693" s="832">
        <v>1.5703139366872454</v>
      </c>
      <c r="K693" s="832">
        <v>271.7</v>
      </c>
      <c r="L693" s="849">
        <v>1.4</v>
      </c>
      <c r="M693" s="849">
        <v>380.65000000000003</v>
      </c>
      <c r="N693" s="832">
        <v>1</v>
      </c>
      <c r="O693" s="832">
        <v>271.89285714285717</v>
      </c>
      <c r="P693" s="849">
        <v>1.9999999999999998</v>
      </c>
      <c r="Q693" s="849">
        <v>507.38000000000005</v>
      </c>
      <c r="R693" s="837">
        <v>1.3329305135951661</v>
      </c>
      <c r="S693" s="850">
        <v>253.69000000000005</v>
      </c>
    </row>
    <row r="694" spans="1:19" ht="14.4" customHeight="1" x14ac:dyDescent="0.3">
      <c r="A694" s="831" t="s">
        <v>3470</v>
      </c>
      <c r="B694" s="832" t="s">
        <v>3471</v>
      </c>
      <c r="C694" s="832" t="s">
        <v>593</v>
      </c>
      <c r="D694" s="832" t="s">
        <v>1490</v>
      </c>
      <c r="E694" s="832" t="s">
        <v>3472</v>
      </c>
      <c r="F694" s="832" t="s">
        <v>3499</v>
      </c>
      <c r="G694" s="832" t="s">
        <v>691</v>
      </c>
      <c r="H694" s="849">
        <v>10.5</v>
      </c>
      <c r="I694" s="849">
        <v>742.78</v>
      </c>
      <c r="J694" s="832">
        <v>1.0048566674332713</v>
      </c>
      <c r="K694" s="832">
        <v>70.740952380952379</v>
      </c>
      <c r="L694" s="849">
        <v>10.45</v>
      </c>
      <c r="M694" s="849">
        <v>739.19000000000017</v>
      </c>
      <c r="N694" s="832">
        <v>1</v>
      </c>
      <c r="O694" s="832">
        <v>70.735885167464133</v>
      </c>
      <c r="P694" s="849">
        <v>19.299999999999994</v>
      </c>
      <c r="Q694" s="849">
        <v>1618.6</v>
      </c>
      <c r="R694" s="837">
        <v>2.1896941246499542</v>
      </c>
      <c r="S694" s="850">
        <v>83.865284974093285</v>
      </c>
    </row>
    <row r="695" spans="1:19" ht="14.4" customHeight="1" x14ac:dyDescent="0.3">
      <c r="A695" s="831" t="s">
        <v>3470</v>
      </c>
      <c r="B695" s="832" t="s">
        <v>3471</v>
      </c>
      <c r="C695" s="832" t="s">
        <v>593</v>
      </c>
      <c r="D695" s="832" t="s">
        <v>1490</v>
      </c>
      <c r="E695" s="832" t="s">
        <v>3472</v>
      </c>
      <c r="F695" s="832" t="s">
        <v>3500</v>
      </c>
      <c r="G695" s="832" t="s">
        <v>958</v>
      </c>
      <c r="H695" s="849"/>
      <c r="I695" s="849"/>
      <c r="J695" s="832"/>
      <c r="K695" s="832"/>
      <c r="L695" s="849"/>
      <c r="M695" s="849"/>
      <c r="N695" s="832"/>
      <c r="O695" s="832"/>
      <c r="P695" s="849">
        <v>0.2</v>
      </c>
      <c r="Q695" s="849">
        <v>11.99</v>
      </c>
      <c r="R695" s="837"/>
      <c r="S695" s="850">
        <v>59.949999999999996</v>
      </c>
    </row>
    <row r="696" spans="1:19" ht="14.4" customHeight="1" x14ac:dyDescent="0.3">
      <c r="A696" s="831" t="s">
        <v>3470</v>
      </c>
      <c r="B696" s="832" t="s">
        <v>3471</v>
      </c>
      <c r="C696" s="832" t="s">
        <v>593</v>
      </c>
      <c r="D696" s="832" t="s">
        <v>1490</v>
      </c>
      <c r="E696" s="832" t="s">
        <v>3472</v>
      </c>
      <c r="F696" s="832" t="s">
        <v>3507</v>
      </c>
      <c r="G696" s="832" t="s">
        <v>3508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12.18</v>
      </c>
      <c r="R696" s="837"/>
      <c r="S696" s="850">
        <v>12.18</v>
      </c>
    </row>
    <row r="697" spans="1:19" ht="14.4" customHeight="1" x14ac:dyDescent="0.3">
      <c r="A697" s="831" t="s">
        <v>3470</v>
      </c>
      <c r="B697" s="832" t="s">
        <v>3471</v>
      </c>
      <c r="C697" s="832" t="s">
        <v>593</v>
      </c>
      <c r="D697" s="832" t="s">
        <v>1490</v>
      </c>
      <c r="E697" s="832" t="s">
        <v>3472</v>
      </c>
      <c r="F697" s="832" t="s">
        <v>3509</v>
      </c>
      <c r="G697" s="832" t="s">
        <v>3508</v>
      </c>
      <c r="H697" s="849">
        <v>15</v>
      </c>
      <c r="I697" s="849">
        <v>36.6</v>
      </c>
      <c r="J697" s="832">
        <v>1.0000000000000002</v>
      </c>
      <c r="K697" s="832">
        <v>2.44</v>
      </c>
      <c r="L697" s="849">
        <v>15</v>
      </c>
      <c r="M697" s="849">
        <v>36.599999999999994</v>
      </c>
      <c r="N697" s="832">
        <v>1</v>
      </c>
      <c r="O697" s="832">
        <v>2.4399999999999995</v>
      </c>
      <c r="P697" s="849">
        <v>25</v>
      </c>
      <c r="Q697" s="849">
        <v>61.000000000000007</v>
      </c>
      <c r="R697" s="837">
        <v>1.6666666666666672</v>
      </c>
      <c r="S697" s="850">
        <v>2.4400000000000004</v>
      </c>
    </row>
    <row r="698" spans="1:19" ht="14.4" customHeight="1" x14ac:dyDescent="0.3">
      <c r="A698" s="831" t="s">
        <v>3470</v>
      </c>
      <c r="B698" s="832" t="s">
        <v>3471</v>
      </c>
      <c r="C698" s="832" t="s">
        <v>593</v>
      </c>
      <c r="D698" s="832" t="s">
        <v>1490</v>
      </c>
      <c r="E698" s="832" t="s">
        <v>3472</v>
      </c>
      <c r="F698" s="832" t="s">
        <v>3510</v>
      </c>
      <c r="G698" s="832" t="s">
        <v>3508</v>
      </c>
      <c r="H698" s="849">
        <v>7</v>
      </c>
      <c r="I698" s="849">
        <v>42.629999999999995</v>
      </c>
      <c r="J698" s="832">
        <v>0.5</v>
      </c>
      <c r="K698" s="832">
        <v>6.089999999999999</v>
      </c>
      <c r="L698" s="849">
        <v>14</v>
      </c>
      <c r="M698" s="849">
        <v>85.259999999999991</v>
      </c>
      <c r="N698" s="832">
        <v>1</v>
      </c>
      <c r="O698" s="832">
        <v>6.089999999999999</v>
      </c>
      <c r="P698" s="849">
        <v>27</v>
      </c>
      <c r="Q698" s="849">
        <v>164.43000000000004</v>
      </c>
      <c r="R698" s="837">
        <v>1.9285714285714293</v>
      </c>
      <c r="S698" s="850">
        <v>6.0900000000000016</v>
      </c>
    </row>
    <row r="699" spans="1:19" ht="14.4" customHeight="1" x14ac:dyDescent="0.3">
      <c r="A699" s="831" t="s">
        <v>3470</v>
      </c>
      <c r="B699" s="832" t="s">
        <v>3471</v>
      </c>
      <c r="C699" s="832" t="s">
        <v>593</v>
      </c>
      <c r="D699" s="832" t="s">
        <v>1490</v>
      </c>
      <c r="E699" s="832" t="s">
        <v>3472</v>
      </c>
      <c r="F699" s="832" t="s">
        <v>3512</v>
      </c>
      <c r="G699" s="832" t="s">
        <v>3508</v>
      </c>
      <c r="H699" s="849">
        <v>31</v>
      </c>
      <c r="I699" s="849">
        <v>754.85</v>
      </c>
      <c r="J699" s="832">
        <v>1.9110126582278482</v>
      </c>
      <c r="K699" s="832">
        <v>24.35</v>
      </c>
      <c r="L699" s="849">
        <v>16.22</v>
      </c>
      <c r="M699" s="849">
        <v>395</v>
      </c>
      <c r="N699" s="832">
        <v>1</v>
      </c>
      <c r="O699" s="832">
        <v>24.352651048088781</v>
      </c>
      <c r="P699" s="849">
        <v>24</v>
      </c>
      <c r="Q699" s="849">
        <v>584.4</v>
      </c>
      <c r="R699" s="837">
        <v>1.479493670886076</v>
      </c>
      <c r="S699" s="850">
        <v>24.349999999999998</v>
      </c>
    </row>
    <row r="700" spans="1:19" ht="14.4" customHeight="1" x14ac:dyDescent="0.3">
      <c r="A700" s="831" t="s">
        <v>3470</v>
      </c>
      <c r="B700" s="832" t="s">
        <v>3471</v>
      </c>
      <c r="C700" s="832" t="s">
        <v>593</v>
      </c>
      <c r="D700" s="832" t="s">
        <v>1490</v>
      </c>
      <c r="E700" s="832" t="s">
        <v>3472</v>
      </c>
      <c r="F700" s="832" t="s">
        <v>3516</v>
      </c>
      <c r="G700" s="832" t="s">
        <v>3491</v>
      </c>
      <c r="H700" s="849"/>
      <c r="I700" s="849"/>
      <c r="J700" s="832"/>
      <c r="K700" s="832"/>
      <c r="L700" s="849"/>
      <c r="M700" s="849"/>
      <c r="N700" s="832"/>
      <c r="O700" s="832"/>
      <c r="P700" s="849">
        <v>0.2</v>
      </c>
      <c r="Q700" s="849">
        <v>67.05</v>
      </c>
      <c r="R700" s="837"/>
      <c r="S700" s="850">
        <v>335.24999999999994</v>
      </c>
    </row>
    <row r="701" spans="1:19" ht="14.4" customHeight="1" x14ac:dyDescent="0.3">
      <c r="A701" s="831" t="s">
        <v>3470</v>
      </c>
      <c r="B701" s="832" t="s">
        <v>3471</v>
      </c>
      <c r="C701" s="832" t="s">
        <v>593</v>
      </c>
      <c r="D701" s="832" t="s">
        <v>1490</v>
      </c>
      <c r="E701" s="832" t="s">
        <v>3472</v>
      </c>
      <c r="F701" s="832" t="s">
        <v>3519</v>
      </c>
      <c r="G701" s="832" t="s">
        <v>3520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14.32</v>
      </c>
      <c r="R701" s="837"/>
      <c r="S701" s="850">
        <v>14.32</v>
      </c>
    </row>
    <row r="702" spans="1:19" ht="14.4" customHeight="1" x14ac:dyDescent="0.3">
      <c r="A702" s="831" t="s">
        <v>3470</v>
      </c>
      <c r="B702" s="832" t="s">
        <v>3471</v>
      </c>
      <c r="C702" s="832" t="s">
        <v>593</v>
      </c>
      <c r="D702" s="832" t="s">
        <v>1490</v>
      </c>
      <c r="E702" s="832" t="s">
        <v>3472</v>
      </c>
      <c r="F702" s="832" t="s">
        <v>3523</v>
      </c>
      <c r="G702" s="832"/>
      <c r="H702" s="849">
        <v>1</v>
      </c>
      <c r="I702" s="849">
        <v>271.70000000000005</v>
      </c>
      <c r="J702" s="832"/>
      <c r="K702" s="832">
        <v>271.70000000000005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3470</v>
      </c>
      <c r="B703" s="832" t="s">
        <v>3471</v>
      </c>
      <c r="C703" s="832" t="s">
        <v>593</v>
      </c>
      <c r="D703" s="832" t="s">
        <v>1490</v>
      </c>
      <c r="E703" s="832" t="s">
        <v>3524</v>
      </c>
      <c r="F703" s="832" t="s">
        <v>3525</v>
      </c>
      <c r="G703" s="832" t="s">
        <v>3526</v>
      </c>
      <c r="H703" s="849">
        <v>1</v>
      </c>
      <c r="I703" s="849">
        <v>520</v>
      </c>
      <c r="J703" s="832"/>
      <c r="K703" s="832">
        <v>520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3470</v>
      </c>
      <c r="B704" s="832" t="s">
        <v>3471</v>
      </c>
      <c r="C704" s="832" t="s">
        <v>593</v>
      </c>
      <c r="D704" s="832" t="s">
        <v>1490</v>
      </c>
      <c r="E704" s="832" t="s">
        <v>3529</v>
      </c>
      <c r="F704" s="832" t="s">
        <v>3530</v>
      </c>
      <c r="G704" s="832" t="s">
        <v>3531</v>
      </c>
      <c r="H704" s="849"/>
      <c r="I704" s="849"/>
      <c r="J704" s="832"/>
      <c r="K704" s="832"/>
      <c r="L704" s="849">
        <v>2</v>
      </c>
      <c r="M704" s="849">
        <v>694</v>
      </c>
      <c r="N704" s="832">
        <v>1</v>
      </c>
      <c r="O704" s="832">
        <v>347</v>
      </c>
      <c r="P704" s="849">
        <v>2</v>
      </c>
      <c r="Q704" s="849">
        <v>696</v>
      </c>
      <c r="R704" s="837">
        <v>1.0028818443804035</v>
      </c>
      <c r="S704" s="850">
        <v>348</v>
      </c>
    </row>
    <row r="705" spans="1:19" ht="14.4" customHeight="1" x14ac:dyDescent="0.3">
      <c r="A705" s="831" t="s">
        <v>3470</v>
      </c>
      <c r="B705" s="832" t="s">
        <v>3471</v>
      </c>
      <c r="C705" s="832" t="s">
        <v>593</v>
      </c>
      <c r="D705" s="832" t="s">
        <v>1490</v>
      </c>
      <c r="E705" s="832" t="s">
        <v>3529</v>
      </c>
      <c r="F705" s="832" t="s">
        <v>3530</v>
      </c>
      <c r="G705" s="832" t="s">
        <v>3532</v>
      </c>
      <c r="H705" s="849">
        <v>1</v>
      </c>
      <c r="I705" s="849">
        <v>346</v>
      </c>
      <c r="J705" s="832"/>
      <c r="K705" s="832">
        <v>346</v>
      </c>
      <c r="L705" s="849"/>
      <c r="M705" s="849"/>
      <c r="N705" s="832"/>
      <c r="O705" s="832"/>
      <c r="P705" s="849">
        <v>1</v>
      </c>
      <c r="Q705" s="849">
        <v>348</v>
      </c>
      <c r="R705" s="837"/>
      <c r="S705" s="850">
        <v>348</v>
      </c>
    </row>
    <row r="706" spans="1:19" ht="14.4" customHeight="1" x14ac:dyDescent="0.3">
      <c r="A706" s="831" t="s">
        <v>3470</v>
      </c>
      <c r="B706" s="832" t="s">
        <v>3471</v>
      </c>
      <c r="C706" s="832" t="s">
        <v>593</v>
      </c>
      <c r="D706" s="832" t="s">
        <v>1490</v>
      </c>
      <c r="E706" s="832" t="s">
        <v>3529</v>
      </c>
      <c r="F706" s="832" t="s">
        <v>3533</v>
      </c>
      <c r="G706" s="832" t="s">
        <v>3534</v>
      </c>
      <c r="H706" s="849">
        <v>1</v>
      </c>
      <c r="I706" s="849">
        <v>66</v>
      </c>
      <c r="J706" s="832"/>
      <c r="K706" s="832">
        <v>66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3470</v>
      </c>
      <c r="B707" s="832" t="s">
        <v>3471</v>
      </c>
      <c r="C707" s="832" t="s">
        <v>593</v>
      </c>
      <c r="D707" s="832" t="s">
        <v>1490</v>
      </c>
      <c r="E707" s="832" t="s">
        <v>3529</v>
      </c>
      <c r="F707" s="832" t="s">
        <v>3535</v>
      </c>
      <c r="G707" s="832" t="s">
        <v>3536</v>
      </c>
      <c r="H707" s="849">
        <v>1</v>
      </c>
      <c r="I707" s="849">
        <v>299</v>
      </c>
      <c r="J707" s="832">
        <v>0.19933333333333333</v>
      </c>
      <c r="K707" s="832">
        <v>299</v>
      </c>
      <c r="L707" s="849">
        <v>5</v>
      </c>
      <c r="M707" s="849">
        <v>1500</v>
      </c>
      <c r="N707" s="832">
        <v>1</v>
      </c>
      <c r="O707" s="832">
        <v>300</v>
      </c>
      <c r="P707" s="849">
        <v>17</v>
      </c>
      <c r="Q707" s="849">
        <v>5100</v>
      </c>
      <c r="R707" s="837">
        <v>3.4</v>
      </c>
      <c r="S707" s="850">
        <v>300</v>
      </c>
    </row>
    <row r="708" spans="1:19" ht="14.4" customHeight="1" x14ac:dyDescent="0.3">
      <c r="A708" s="831" t="s">
        <v>3470</v>
      </c>
      <c r="B708" s="832" t="s">
        <v>3471</v>
      </c>
      <c r="C708" s="832" t="s">
        <v>593</v>
      </c>
      <c r="D708" s="832" t="s">
        <v>1490</v>
      </c>
      <c r="E708" s="832" t="s">
        <v>3529</v>
      </c>
      <c r="F708" s="832" t="s">
        <v>3535</v>
      </c>
      <c r="G708" s="832" t="s">
        <v>3537</v>
      </c>
      <c r="H708" s="849"/>
      <c r="I708" s="849"/>
      <c r="J708" s="832"/>
      <c r="K708" s="832"/>
      <c r="L708" s="849">
        <v>2</v>
      </c>
      <c r="M708" s="849">
        <v>600</v>
      </c>
      <c r="N708" s="832">
        <v>1</v>
      </c>
      <c r="O708" s="832">
        <v>300</v>
      </c>
      <c r="P708" s="849"/>
      <c r="Q708" s="849"/>
      <c r="R708" s="837"/>
      <c r="S708" s="850"/>
    </row>
    <row r="709" spans="1:19" ht="14.4" customHeight="1" x14ac:dyDescent="0.3">
      <c r="A709" s="831" t="s">
        <v>3470</v>
      </c>
      <c r="B709" s="832" t="s">
        <v>3471</v>
      </c>
      <c r="C709" s="832" t="s">
        <v>593</v>
      </c>
      <c r="D709" s="832" t="s">
        <v>1490</v>
      </c>
      <c r="E709" s="832" t="s">
        <v>3529</v>
      </c>
      <c r="F709" s="832" t="s">
        <v>3540</v>
      </c>
      <c r="G709" s="832" t="s">
        <v>3541</v>
      </c>
      <c r="H709" s="849">
        <v>11</v>
      </c>
      <c r="I709" s="849">
        <v>913</v>
      </c>
      <c r="J709" s="832">
        <v>0.29729729729729731</v>
      </c>
      <c r="K709" s="832">
        <v>83</v>
      </c>
      <c r="L709" s="849">
        <v>37</v>
      </c>
      <c r="M709" s="849">
        <v>3071</v>
      </c>
      <c r="N709" s="832">
        <v>1</v>
      </c>
      <c r="O709" s="832">
        <v>83</v>
      </c>
      <c r="P709" s="849">
        <v>43</v>
      </c>
      <c r="Q709" s="849">
        <v>3569</v>
      </c>
      <c r="R709" s="837">
        <v>1.1621621621621621</v>
      </c>
      <c r="S709" s="850">
        <v>83</v>
      </c>
    </row>
    <row r="710" spans="1:19" ht="14.4" customHeight="1" x14ac:dyDescent="0.3">
      <c r="A710" s="831" t="s">
        <v>3470</v>
      </c>
      <c r="B710" s="832" t="s">
        <v>3471</v>
      </c>
      <c r="C710" s="832" t="s">
        <v>593</v>
      </c>
      <c r="D710" s="832" t="s">
        <v>1490</v>
      </c>
      <c r="E710" s="832" t="s">
        <v>3529</v>
      </c>
      <c r="F710" s="832" t="s">
        <v>3542</v>
      </c>
      <c r="G710" s="832" t="s">
        <v>3543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106</v>
      </c>
      <c r="R710" s="837"/>
      <c r="S710" s="850">
        <v>106</v>
      </c>
    </row>
    <row r="711" spans="1:19" ht="14.4" customHeight="1" x14ac:dyDescent="0.3">
      <c r="A711" s="831" t="s">
        <v>3470</v>
      </c>
      <c r="B711" s="832" t="s">
        <v>3471</v>
      </c>
      <c r="C711" s="832" t="s">
        <v>593</v>
      </c>
      <c r="D711" s="832" t="s">
        <v>1490</v>
      </c>
      <c r="E711" s="832" t="s">
        <v>3529</v>
      </c>
      <c r="F711" s="832" t="s">
        <v>3544</v>
      </c>
      <c r="G711" s="832" t="s">
        <v>3545</v>
      </c>
      <c r="H711" s="849">
        <v>52</v>
      </c>
      <c r="I711" s="849">
        <v>1924</v>
      </c>
      <c r="J711" s="832">
        <v>0.60465116279069764</v>
      </c>
      <c r="K711" s="832">
        <v>37</v>
      </c>
      <c r="L711" s="849">
        <v>86</v>
      </c>
      <c r="M711" s="849">
        <v>3182</v>
      </c>
      <c r="N711" s="832">
        <v>1</v>
      </c>
      <c r="O711" s="832">
        <v>37</v>
      </c>
      <c r="P711" s="849">
        <v>115</v>
      </c>
      <c r="Q711" s="849">
        <v>4255</v>
      </c>
      <c r="R711" s="837">
        <v>1.3372093023255813</v>
      </c>
      <c r="S711" s="850">
        <v>37</v>
      </c>
    </row>
    <row r="712" spans="1:19" ht="14.4" customHeight="1" x14ac:dyDescent="0.3">
      <c r="A712" s="831" t="s">
        <v>3470</v>
      </c>
      <c r="B712" s="832" t="s">
        <v>3471</v>
      </c>
      <c r="C712" s="832" t="s">
        <v>593</v>
      </c>
      <c r="D712" s="832" t="s">
        <v>1490</v>
      </c>
      <c r="E712" s="832" t="s">
        <v>3529</v>
      </c>
      <c r="F712" s="832" t="s">
        <v>3544</v>
      </c>
      <c r="G712" s="832" t="s">
        <v>3546</v>
      </c>
      <c r="H712" s="849">
        <v>6</v>
      </c>
      <c r="I712" s="849">
        <v>222</v>
      </c>
      <c r="J712" s="832">
        <v>3</v>
      </c>
      <c r="K712" s="832">
        <v>37</v>
      </c>
      <c r="L712" s="849">
        <v>2</v>
      </c>
      <c r="M712" s="849">
        <v>74</v>
      </c>
      <c r="N712" s="832">
        <v>1</v>
      </c>
      <c r="O712" s="832">
        <v>37</v>
      </c>
      <c r="P712" s="849">
        <v>1</v>
      </c>
      <c r="Q712" s="849">
        <v>37</v>
      </c>
      <c r="R712" s="837">
        <v>0.5</v>
      </c>
      <c r="S712" s="850">
        <v>37</v>
      </c>
    </row>
    <row r="713" spans="1:19" ht="14.4" customHeight="1" x14ac:dyDescent="0.3">
      <c r="A713" s="831" t="s">
        <v>3470</v>
      </c>
      <c r="B713" s="832" t="s">
        <v>3471</v>
      </c>
      <c r="C713" s="832" t="s">
        <v>593</v>
      </c>
      <c r="D713" s="832" t="s">
        <v>1490</v>
      </c>
      <c r="E713" s="832" t="s">
        <v>3529</v>
      </c>
      <c r="F713" s="832" t="s">
        <v>3547</v>
      </c>
      <c r="G713" s="832" t="s">
        <v>3548</v>
      </c>
      <c r="H713" s="849"/>
      <c r="I713" s="849"/>
      <c r="J713" s="832"/>
      <c r="K713" s="832"/>
      <c r="L713" s="849"/>
      <c r="M713" s="849"/>
      <c r="N713" s="832"/>
      <c r="O713" s="832"/>
      <c r="P713" s="849">
        <v>6</v>
      </c>
      <c r="Q713" s="849">
        <v>30</v>
      </c>
      <c r="R713" s="837"/>
      <c r="S713" s="850">
        <v>5</v>
      </c>
    </row>
    <row r="714" spans="1:19" ht="14.4" customHeight="1" x14ac:dyDescent="0.3">
      <c r="A714" s="831" t="s">
        <v>3470</v>
      </c>
      <c r="B714" s="832" t="s">
        <v>3471</v>
      </c>
      <c r="C714" s="832" t="s">
        <v>593</v>
      </c>
      <c r="D714" s="832" t="s">
        <v>1490</v>
      </c>
      <c r="E714" s="832" t="s">
        <v>3529</v>
      </c>
      <c r="F714" s="832" t="s">
        <v>3549</v>
      </c>
      <c r="G714" s="832" t="s">
        <v>3550</v>
      </c>
      <c r="H714" s="849"/>
      <c r="I714" s="849"/>
      <c r="J714" s="832"/>
      <c r="K714" s="832"/>
      <c r="L714" s="849"/>
      <c r="M714" s="849"/>
      <c r="N714" s="832"/>
      <c r="O714" s="832"/>
      <c r="P714" s="849">
        <v>4</v>
      </c>
      <c r="Q714" s="849">
        <v>20</v>
      </c>
      <c r="R714" s="837"/>
      <c r="S714" s="850">
        <v>5</v>
      </c>
    </row>
    <row r="715" spans="1:19" ht="14.4" customHeight="1" x14ac:dyDescent="0.3">
      <c r="A715" s="831" t="s">
        <v>3470</v>
      </c>
      <c r="B715" s="832" t="s">
        <v>3471</v>
      </c>
      <c r="C715" s="832" t="s">
        <v>593</v>
      </c>
      <c r="D715" s="832" t="s">
        <v>1490</v>
      </c>
      <c r="E715" s="832" t="s">
        <v>3529</v>
      </c>
      <c r="F715" s="832" t="s">
        <v>3551</v>
      </c>
      <c r="G715" s="832" t="s">
        <v>3552</v>
      </c>
      <c r="H715" s="849">
        <v>12</v>
      </c>
      <c r="I715" s="849">
        <v>1032</v>
      </c>
      <c r="J715" s="832">
        <v>0.33333333333333331</v>
      </c>
      <c r="K715" s="832">
        <v>86</v>
      </c>
      <c r="L715" s="849">
        <v>36</v>
      </c>
      <c r="M715" s="849">
        <v>3096</v>
      </c>
      <c r="N715" s="832">
        <v>1</v>
      </c>
      <c r="O715" s="832">
        <v>86</v>
      </c>
      <c r="P715" s="849">
        <v>48</v>
      </c>
      <c r="Q715" s="849">
        <v>4176</v>
      </c>
      <c r="R715" s="837">
        <v>1.3488372093023255</v>
      </c>
      <c r="S715" s="850">
        <v>87</v>
      </c>
    </row>
    <row r="716" spans="1:19" ht="14.4" customHeight="1" x14ac:dyDescent="0.3">
      <c r="A716" s="831" t="s">
        <v>3470</v>
      </c>
      <c r="B716" s="832" t="s">
        <v>3471</v>
      </c>
      <c r="C716" s="832" t="s">
        <v>593</v>
      </c>
      <c r="D716" s="832" t="s">
        <v>1490</v>
      </c>
      <c r="E716" s="832" t="s">
        <v>3529</v>
      </c>
      <c r="F716" s="832" t="s">
        <v>3556</v>
      </c>
      <c r="G716" s="832" t="s">
        <v>3558</v>
      </c>
      <c r="H716" s="849">
        <v>1</v>
      </c>
      <c r="I716" s="849">
        <v>679</v>
      </c>
      <c r="J716" s="832">
        <v>0.33333333333333331</v>
      </c>
      <c r="K716" s="832">
        <v>679</v>
      </c>
      <c r="L716" s="849">
        <v>3</v>
      </c>
      <c r="M716" s="849">
        <v>2037</v>
      </c>
      <c r="N716" s="832">
        <v>1</v>
      </c>
      <c r="O716" s="832">
        <v>679</v>
      </c>
      <c r="P716" s="849">
        <v>1</v>
      </c>
      <c r="Q716" s="849">
        <v>680</v>
      </c>
      <c r="R716" s="837">
        <v>0.33382425135002453</v>
      </c>
      <c r="S716" s="850">
        <v>680</v>
      </c>
    </row>
    <row r="717" spans="1:19" ht="14.4" customHeight="1" x14ac:dyDescent="0.3">
      <c r="A717" s="831" t="s">
        <v>3470</v>
      </c>
      <c r="B717" s="832" t="s">
        <v>3471</v>
      </c>
      <c r="C717" s="832" t="s">
        <v>593</v>
      </c>
      <c r="D717" s="832" t="s">
        <v>1490</v>
      </c>
      <c r="E717" s="832" t="s">
        <v>3529</v>
      </c>
      <c r="F717" s="832" t="s">
        <v>3559</v>
      </c>
      <c r="G717" s="832" t="s">
        <v>3560</v>
      </c>
      <c r="H717" s="849"/>
      <c r="I717" s="849"/>
      <c r="J717" s="832"/>
      <c r="K717" s="832"/>
      <c r="L717" s="849">
        <v>14</v>
      </c>
      <c r="M717" s="849">
        <v>5222</v>
      </c>
      <c r="N717" s="832">
        <v>1</v>
      </c>
      <c r="O717" s="832">
        <v>373</v>
      </c>
      <c r="P717" s="849"/>
      <c r="Q717" s="849"/>
      <c r="R717" s="837"/>
      <c r="S717" s="850"/>
    </row>
    <row r="718" spans="1:19" ht="14.4" customHeight="1" x14ac:dyDescent="0.3">
      <c r="A718" s="831" t="s">
        <v>3470</v>
      </c>
      <c r="B718" s="832" t="s">
        <v>3471</v>
      </c>
      <c r="C718" s="832" t="s">
        <v>593</v>
      </c>
      <c r="D718" s="832" t="s">
        <v>1490</v>
      </c>
      <c r="E718" s="832" t="s">
        <v>3529</v>
      </c>
      <c r="F718" s="832" t="s">
        <v>3559</v>
      </c>
      <c r="G718" s="832" t="s">
        <v>3561</v>
      </c>
      <c r="H718" s="849">
        <v>1</v>
      </c>
      <c r="I718" s="849">
        <v>372</v>
      </c>
      <c r="J718" s="832"/>
      <c r="K718" s="832">
        <v>372</v>
      </c>
      <c r="L718" s="849"/>
      <c r="M718" s="849"/>
      <c r="N718" s="832"/>
      <c r="O718" s="832"/>
      <c r="P718" s="849">
        <v>6</v>
      </c>
      <c r="Q718" s="849">
        <v>2244</v>
      </c>
      <c r="R718" s="837"/>
      <c r="S718" s="850">
        <v>374</v>
      </c>
    </row>
    <row r="719" spans="1:19" ht="14.4" customHeight="1" x14ac:dyDescent="0.3">
      <c r="A719" s="831" t="s">
        <v>3470</v>
      </c>
      <c r="B719" s="832" t="s">
        <v>3471</v>
      </c>
      <c r="C719" s="832" t="s">
        <v>593</v>
      </c>
      <c r="D719" s="832" t="s">
        <v>1490</v>
      </c>
      <c r="E719" s="832" t="s">
        <v>3529</v>
      </c>
      <c r="F719" s="832" t="s">
        <v>3562</v>
      </c>
      <c r="G719" s="832" t="s">
        <v>3563</v>
      </c>
      <c r="H719" s="849">
        <v>32</v>
      </c>
      <c r="I719" s="849">
        <v>8032</v>
      </c>
      <c r="J719" s="832">
        <v>1.103448275862069</v>
      </c>
      <c r="K719" s="832">
        <v>251</v>
      </c>
      <c r="L719" s="849">
        <v>29</v>
      </c>
      <c r="M719" s="849">
        <v>7279</v>
      </c>
      <c r="N719" s="832">
        <v>1</v>
      </c>
      <c r="O719" s="832">
        <v>251</v>
      </c>
      <c r="P719" s="849">
        <v>17</v>
      </c>
      <c r="Q719" s="849">
        <v>4284</v>
      </c>
      <c r="R719" s="837">
        <v>0.58854238219535648</v>
      </c>
      <c r="S719" s="850">
        <v>252</v>
      </c>
    </row>
    <row r="720" spans="1:19" ht="14.4" customHeight="1" x14ac:dyDescent="0.3">
      <c r="A720" s="831" t="s">
        <v>3470</v>
      </c>
      <c r="B720" s="832" t="s">
        <v>3471</v>
      </c>
      <c r="C720" s="832" t="s">
        <v>593</v>
      </c>
      <c r="D720" s="832" t="s">
        <v>1490</v>
      </c>
      <c r="E720" s="832" t="s">
        <v>3529</v>
      </c>
      <c r="F720" s="832" t="s">
        <v>3562</v>
      </c>
      <c r="G720" s="832" t="s">
        <v>3564</v>
      </c>
      <c r="H720" s="849">
        <v>606</v>
      </c>
      <c r="I720" s="849">
        <v>152106</v>
      </c>
      <c r="J720" s="832">
        <v>0.9112781954887218</v>
      </c>
      <c r="K720" s="832">
        <v>251</v>
      </c>
      <c r="L720" s="849">
        <v>665</v>
      </c>
      <c r="M720" s="849">
        <v>166915</v>
      </c>
      <c r="N720" s="832">
        <v>1</v>
      </c>
      <c r="O720" s="832">
        <v>251</v>
      </c>
      <c r="P720" s="849">
        <v>881</v>
      </c>
      <c r="Q720" s="849">
        <v>222012</v>
      </c>
      <c r="R720" s="837">
        <v>1.3300901656531767</v>
      </c>
      <c r="S720" s="850">
        <v>252</v>
      </c>
    </row>
    <row r="721" spans="1:19" ht="14.4" customHeight="1" x14ac:dyDescent="0.3">
      <c r="A721" s="831" t="s">
        <v>3470</v>
      </c>
      <c r="B721" s="832" t="s">
        <v>3471</v>
      </c>
      <c r="C721" s="832" t="s">
        <v>593</v>
      </c>
      <c r="D721" s="832" t="s">
        <v>1490</v>
      </c>
      <c r="E721" s="832" t="s">
        <v>3529</v>
      </c>
      <c r="F721" s="832" t="s">
        <v>3565</v>
      </c>
      <c r="G721" s="832" t="s">
        <v>3566</v>
      </c>
      <c r="H721" s="849">
        <v>1</v>
      </c>
      <c r="I721" s="849">
        <v>126</v>
      </c>
      <c r="J721" s="832">
        <v>0.33333333333333331</v>
      </c>
      <c r="K721" s="832">
        <v>126</v>
      </c>
      <c r="L721" s="849">
        <v>3</v>
      </c>
      <c r="M721" s="849">
        <v>378</v>
      </c>
      <c r="N721" s="832">
        <v>1</v>
      </c>
      <c r="O721" s="832">
        <v>126</v>
      </c>
      <c r="P721" s="849">
        <v>8</v>
      </c>
      <c r="Q721" s="849">
        <v>1016</v>
      </c>
      <c r="R721" s="837">
        <v>2.6878306878306879</v>
      </c>
      <c r="S721" s="850">
        <v>127</v>
      </c>
    </row>
    <row r="722" spans="1:19" ht="14.4" customHeight="1" x14ac:dyDescent="0.3">
      <c r="A722" s="831" t="s">
        <v>3470</v>
      </c>
      <c r="B722" s="832" t="s">
        <v>3471</v>
      </c>
      <c r="C722" s="832" t="s">
        <v>593</v>
      </c>
      <c r="D722" s="832" t="s">
        <v>1490</v>
      </c>
      <c r="E722" s="832" t="s">
        <v>3529</v>
      </c>
      <c r="F722" s="832" t="s">
        <v>3565</v>
      </c>
      <c r="G722" s="832" t="s">
        <v>3567</v>
      </c>
      <c r="H722" s="849">
        <v>150</v>
      </c>
      <c r="I722" s="849">
        <v>18900</v>
      </c>
      <c r="J722" s="832">
        <v>0.74257425742574257</v>
      </c>
      <c r="K722" s="832">
        <v>126</v>
      </c>
      <c r="L722" s="849">
        <v>202</v>
      </c>
      <c r="M722" s="849">
        <v>25452</v>
      </c>
      <c r="N722" s="832">
        <v>1</v>
      </c>
      <c r="O722" s="832">
        <v>126</v>
      </c>
      <c r="P722" s="849">
        <v>552</v>
      </c>
      <c r="Q722" s="849">
        <v>70104</v>
      </c>
      <c r="R722" s="837">
        <v>2.7543611504007544</v>
      </c>
      <c r="S722" s="850">
        <v>127</v>
      </c>
    </row>
    <row r="723" spans="1:19" ht="14.4" customHeight="1" x14ac:dyDescent="0.3">
      <c r="A723" s="831" t="s">
        <v>3470</v>
      </c>
      <c r="B723" s="832" t="s">
        <v>3471</v>
      </c>
      <c r="C723" s="832" t="s">
        <v>593</v>
      </c>
      <c r="D723" s="832" t="s">
        <v>1490</v>
      </c>
      <c r="E723" s="832" t="s">
        <v>3529</v>
      </c>
      <c r="F723" s="832" t="s">
        <v>3568</v>
      </c>
      <c r="G723" s="832" t="s">
        <v>3569</v>
      </c>
      <c r="H723" s="849">
        <v>9</v>
      </c>
      <c r="I723" s="849">
        <v>819</v>
      </c>
      <c r="J723" s="832">
        <v>1.125</v>
      </c>
      <c r="K723" s="832">
        <v>91</v>
      </c>
      <c r="L723" s="849">
        <v>8</v>
      </c>
      <c r="M723" s="849">
        <v>728</v>
      </c>
      <c r="N723" s="832">
        <v>1</v>
      </c>
      <c r="O723" s="832">
        <v>91</v>
      </c>
      <c r="P723" s="849">
        <v>7</v>
      </c>
      <c r="Q723" s="849">
        <v>644</v>
      </c>
      <c r="R723" s="837">
        <v>0.88461538461538458</v>
      </c>
      <c r="S723" s="850">
        <v>92</v>
      </c>
    </row>
    <row r="724" spans="1:19" ht="14.4" customHeight="1" x14ac:dyDescent="0.3">
      <c r="A724" s="831" t="s">
        <v>3470</v>
      </c>
      <c r="B724" s="832" t="s">
        <v>3471</v>
      </c>
      <c r="C724" s="832" t="s">
        <v>593</v>
      </c>
      <c r="D724" s="832" t="s">
        <v>1490</v>
      </c>
      <c r="E724" s="832" t="s">
        <v>3529</v>
      </c>
      <c r="F724" s="832" t="s">
        <v>3568</v>
      </c>
      <c r="G724" s="832" t="s">
        <v>3570</v>
      </c>
      <c r="H724" s="849">
        <v>24</v>
      </c>
      <c r="I724" s="849">
        <v>2184</v>
      </c>
      <c r="J724" s="832">
        <v>0.88888888888888884</v>
      </c>
      <c r="K724" s="832">
        <v>91</v>
      </c>
      <c r="L724" s="849">
        <v>27</v>
      </c>
      <c r="M724" s="849">
        <v>2457</v>
      </c>
      <c r="N724" s="832">
        <v>1</v>
      </c>
      <c r="O724" s="832">
        <v>91</v>
      </c>
      <c r="P724" s="849">
        <v>134</v>
      </c>
      <c r="Q724" s="849">
        <v>12328</v>
      </c>
      <c r="R724" s="837">
        <v>5.0175010175010177</v>
      </c>
      <c r="S724" s="850">
        <v>92</v>
      </c>
    </row>
    <row r="725" spans="1:19" ht="14.4" customHeight="1" x14ac:dyDescent="0.3">
      <c r="A725" s="831" t="s">
        <v>3470</v>
      </c>
      <c r="B725" s="832" t="s">
        <v>3471</v>
      </c>
      <c r="C725" s="832" t="s">
        <v>593</v>
      </c>
      <c r="D725" s="832" t="s">
        <v>1490</v>
      </c>
      <c r="E725" s="832" t="s">
        <v>3529</v>
      </c>
      <c r="F725" s="832" t="s">
        <v>3579</v>
      </c>
      <c r="G725" s="832" t="s">
        <v>3580</v>
      </c>
      <c r="H725" s="849">
        <v>400</v>
      </c>
      <c r="I725" s="849">
        <v>23600</v>
      </c>
      <c r="J725" s="832">
        <v>0.85836909871244638</v>
      </c>
      <c r="K725" s="832">
        <v>59</v>
      </c>
      <c r="L725" s="849">
        <v>466</v>
      </c>
      <c r="M725" s="849">
        <v>27494</v>
      </c>
      <c r="N725" s="832">
        <v>1</v>
      </c>
      <c r="O725" s="832">
        <v>59</v>
      </c>
      <c r="P725" s="849">
        <v>655</v>
      </c>
      <c r="Q725" s="849">
        <v>39300</v>
      </c>
      <c r="R725" s="837">
        <v>1.4294027787880992</v>
      </c>
      <c r="S725" s="850">
        <v>60</v>
      </c>
    </row>
    <row r="726" spans="1:19" ht="14.4" customHeight="1" x14ac:dyDescent="0.3">
      <c r="A726" s="831" t="s">
        <v>3470</v>
      </c>
      <c r="B726" s="832" t="s">
        <v>3471</v>
      </c>
      <c r="C726" s="832" t="s">
        <v>593</v>
      </c>
      <c r="D726" s="832" t="s">
        <v>1490</v>
      </c>
      <c r="E726" s="832" t="s">
        <v>3529</v>
      </c>
      <c r="F726" s="832" t="s">
        <v>3581</v>
      </c>
      <c r="G726" s="832" t="s">
        <v>3582</v>
      </c>
      <c r="H726" s="849">
        <v>1</v>
      </c>
      <c r="I726" s="849">
        <v>253</v>
      </c>
      <c r="J726" s="832"/>
      <c r="K726" s="832">
        <v>253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3470</v>
      </c>
      <c r="B727" s="832" t="s">
        <v>3471</v>
      </c>
      <c r="C727" s="832" t="s">
        <v>593</v>
      </c>
      <c r="D727" s="832" t="s">
        <v>1490</v>
      </c>
      <c r="E727" s="832" t="s">
        <v>3529</v>
      </c>
      <c r="F727" s="832" t="s">
        <v>3589</v>
      </c>
      <c r="G727" s="832" t="s">
        <v>3590</v>
      </c>
      <c r="H727" s="849">
        <v>238</v>
      </c>
      <c r="I727" s="849">
        <v>91392</v>
      </c>
      <c r="J727" s="832">
        <v>0.85083088954056696</v>
      </c>
      <c r="K727" s="832">
        <v>384</v>
      </c>
      <c r="L727" s="849">
        <v>279</v>
      </c>
      <c r="M727" s="849">
        <v>107415</v>
      </c>
      <c r="N727" s="832">
        <v>1</v>
      </c>
      <c r="O727" s="832">
        <v>385</v>
      </c>
      <c r="P727" s="849">
        <v>378</v>
      </c>
      <c r="Q727" s="849">
        <v>145908</v>
      </c>
      <c r="R727" s="837">
        <v>1.3583577712609971</v>
      </c>
      <c r="S727" s="850">
        <v>386</v>
      </c>
    </row>
    <row r="728" spans="1:19" ht="14.4" customHeight="1" x14ac:dyDescent="0.3">
      <c r="A728" s="831" t="s">
        <v>3470</v>
      </c>
      <c r="B728" s="832" t="s">
        <v>3471</v>
      </c>
      <c r="C728" s="832" t="s">
        <v>593</v>
      </c>
      <c r="D728" s="832" t="s">
        <v>1490</v>
      </c>
      <c r="E728" s="832" t="s">
        <v>3529</v>
      </c>
      <c r="F728" s="832" t="s">
        <v>3591</v>
      </c>
      <c r="G728" s="832" t="s">
        <v>3592</v>
      </c>
      <c r="H728" s="849">
        <v>11</v>
      </c>
      <c r="I728" s="849">
        <v>4279</v>
      </c>
      <c r="J728" s="832">
        <v>1.0971794871794871</v>
      </c>
      <c r="K728" s="832">
        <v>389</v>
      </c>
      <c r="L728" s="849">
        <v>10</v>
      </c>
      <c r="M728" s="849">
        <v>3900</v>
      </c>
      <c r="N728" s="832">
        <v>1</v>
      </c>
      <c r="O728" s="832">
        <v>390</v>
      </c>
      <c r="P728" s="849">
        <v>6</v>
      </c>
      <c r="Q728" s="849">
        <v>2346</v>
      </c>
      <c r="R728" s="837">
        <v>0.60153846153846158</v>
      </c>
      <c r="S728" s="850">
        <v>391</v>
      </c>
    </row>
    <row r="729" spans="1:19" ht="14.4" customHeight="1" x14ac:dyDescent="0.3">
      <c r="A729" s="831" t="s">
        <v>3470</v>
      </c>
      <c r="B729" s="832" t="s">
        <v>3471</v>
      </c>
      <c r="C729" s="832" t="s">
        <v>593</v>
      </c>
      <c r="D729" s="832" t="s">
        <v>1490</v>
      </c>
      <c r="E729" s="832" t="s">
        <v>3529</v>
      </c>
      <c r="F729" s="832" t="s">
        <v>3591</v>
      </c>
      <c r="G729" s="832" t="s">
        <v>3593</v>
      </c>
      <c r="H729" s="849">
        <v>143</v>
      </c>
      <c r="I729" s="849">
        <v>55627</v>
      </c>
      <c r="J729" s="832">
        <v>0.66651090342679131</v>
      </c>
      <c r="K729" s="832">
        <v>389</v>
      </c>
      <c r="L729" s="849">
        <v>214</v>
      </c>
      <c r="M729" s="849">
        <v>83460</v>
      </c>
      <c r="N729" s="832">
        <v>1</v>
      </c>
      <c r="O729" s="832">
        <v>390</v>
      </c>
      <c r="P729" s="849">
        <v>410</v>
      </c>
      <c r="Q729" s="849">
        <v>160310</v>
      </c>
      <c r="R729" s="837">
        <v>1.9208003834172058</v>
      </c>
      <c r="S729" s="850">
        <v>391</v>
      </c>
    </row>
    <row r="730" spans="1:19" ht="14.4" customHeight="1" x14ac:dyDescent="0.3">
      <c r="A730" s="831" t="s">
        <v>3470</v>
      </c>
      <c r="B730" s="832" t="s">
        <v>3471</v>
      </c>
      <c r="C730" s="832" t="s">
        <v>593</v>
      </c>
      <c r="D730" s="832" t="s">
        <v>1490</v>
      </c>
      <c r="E730" s="832" t="s">
        <v>3529</v>
      </c>
      <c r="F730" s="832" t="s">
        <v>3594</v>
      </c>
      <c r="G730" s="832" t="s">
        <v>3595</v>
      </c>
      <c r="H730" s="849">
        <v>63</v>
      </c>
      <c r="I730" s="849">
        <v>3969</v>
      </c>
      <c r="J730" s="832">
        <v>0.81818181818181823</v>
      </c>
      <c r="K730" s="832">
        <v>63</v>
      </c>
      <c r="L730" s="849">
        <v>77</v>
      </c>
      <c r="M730" s="849">
        <v>4851</v>
      </c>
      <c r="N730" s="832">
        <v>1</v>
      </c>
      <c r="O730" s="832">
        <v>63</v>
      </c>
      <c r="P730" s="849">
        <v>99</v>
      </c>
      <c r="Q730" s="849">
        <v>6237</v>
      </c>
      <c r="R730" s="837">
        <v>1.2857142857142858</v>
      </c>
      <c r="S730" s="850">
        <v>63</v>
      </c>
    </row>
    <row r="731" spans="1:19" ht="14.4" customHeight="1" x14ac:dyDescent="0.3">
      <c r="A731" s="831" t="s">
        <v>3470</v>
      </c>
      <c r="B731" s="832" t="s">
        <v>3471</v>
      </c>
      <c r="C731" s="832" t="s">
        <v>593</v>
      </c>
      <c r="D731" s="832" t="s">
        <v>1490</v>
      </c>
      <c r="E731" s="832" t="s">
        <v>3529</v>
      </c>
      <c r="F731" s="832" t="s">
        <v>3594</v>
      </c>
      <c r="G731" s="832" t="s">
        <v>3596</v>
      </c>
      <c r="H731" s="849">
        <v>1</v>
      </c>
      <c r="I731" s="849">
        <v>63</v>
      </c>
      <c r="J731" s="832">
        <v>0.1111111111111111</v>
      </c>
      <c r="K731" s="832">
        <v>63</v>
      </c>
      <c r="L731" s="849">
        <v>9</v>
      </c>
      <c r="M731" s="849">
        <v>567</v>
      </c>
      <c r="N731" s="832">
        <v>1</v>
      </c>
      <c r="O731" s="832">
        <v>63</v>
      </c>
      <c r="P731" s="849"/>
      <c r="Q731" s="849"/>
      <c r="R731" s="837"/>
      <c r="S731" s="850"/>
    </row>
    <row r="732" spans="1:19" ht="14.4" customHeight="1" x14ac:dyDescent="0.3">
      <c r="A732" s="831" t="s">
        <v>3470</v>
      </c>
      <c r="B732" s="832" t="s">
        <v>3471</v>
      </c>
      <c r="C732" s="832" t="s">
        <v>593</v>
      </c>
      <c r="D732" s="832" t="s">
        <v>1490</v>
      </c>
      <c r="E732" s="832" t="s">
        <v>3529</v>
      </c>
      <c r="F732" s="832" t="s">
        <v>3597</v>
      </c>
      <c r="G732" s="832" t="s">
        <v>3598</v>
      </c>
      <c r="H732" s="849">
        <v>1</v>
      </c>
      <c r="I732" s="849">
        <v>246</v>
      </c>
      <c r="J732" s="832">
        <v>0.49797570850202427</v>
      </c>
      <c r="K732" s="832">
        <v>246</v>
      </c>
      <c r="L732" s="849">
        <v>2</v>
      </c>
      <c r="M732" s="849">
        <v>494</v>
      </c>
      <c r="N732" s="832">
        <v>1</v>
      </c>
      <c r="O732" s="832">
        <v>247</v>
      </c>
      <c r="P732" s="849">
        <v>2</v>
      </c>
      <c r="Q732" s="849">
        <v>496</v>
      </c>
      <c r="R732" s="837">
        <v>1.0040485829959513</v>
      </c>
      <c r="S732" s="850">
        <v>248</v>
      </c>
    </row>
    <row r="733" spans="1:19" ht="14.4" customHeight="1" x14ac:dyDescent="0.3">
      <c r="A733" s="831" t="s">
        <v>3470</v>
      </c>
      <c r="B733" s="832" t="s">
        <v>3471</v>
      </c>
      <c r="C733" s="832" t="s">
        <v>593</v>
      </c>
      <c r="D733" s="832" t="s">
        <v>1490</v>
      </c>
      <c r="E733" s="832" t="s">
        <v>3529</v>
      </c>
      <c r="F733" s="832" t="s">
        <v>3599</v>
      </c>
      <c r="G733" s="832" t="s">
        <v>3600</v>
      </c>
      <c r="H733" s="849">
        <v>3</v>
      </c>
      <c r="I733" s="849">
        <v>459</v>
      </c>
      <c r="J733" s="832">
        <v>1.5</v>
      </c>
      <c r="K733" s="832">
        <v>153</v>
      </c>
      <c r="L733" s="849">
        <v>2</v>
      </c>
      <c r="M733" s="849">
        <v>306</v>
      </c>
      <c r="N733" s="832">
        <v>1</v>
      </c>
      <c r="O733" s="832">
        <v>153</v>
      </c>
      <c r="P733" s="849">
        <v>1</v>
      </c>
      <c r="Q733" s="849">
        <v>154</v>
      </c>
      <c r="R733" s="837">
        <v>0.50326797385620914</v>
      </c>
      <c r="S733" s="850">
        <v>154</v>
      </c>
    </row>
    <row r="734" spans="1:19" ht="14.4" customHeight="1" x14ac:dyDescent="0.3">
      <c r="A734" s="831" t="s">
        <v>3470</v>
      </c>
      <c r="B734" s="832" t="s">
        <v>3471</v>
      </c>
      <c r="C734" s="832" t="s">
        <v>593</v>
      </c>
      <c r="D734" s="832" t="s">
        <v>1490</v>
      </c>
      <c r="E734" s="832" t="s">
        <v>3529</v>
      </c>
      <c r="F734" s="832" t="s">
        <v>3599</v>
      </c>
      <c r="G734" s="832" t="s">
        <v>3601</v>
      </c>
      <c r="H734" s="849">
        <v>86</v>
      </c>
      <c r="I734" s="849">
        <v>13158</v>
      </c>
      <c r="J734" s="832">
        <v>1.0117647058823529</v>
      </c>
      <c r="K734" s="832">
        <v>153</v>
      </c>
      <c r="L734" s="849">
        <v>85</v>
      </c>
      <c r="M734" s="849">
        <v>13005</v>
      </c>
      <c r="N734" s="832">
        <v>1</v>
      </c>
      <c r="O734" s="832">
        <v>153</v>
      </c>
      <c r="P734" s="849">
        <v>31</v>
      </c>
      <c r="Q734" s="849">
        <v>4774</v>
      </c>
      <c r="R734" s="837">
        <v>0.36708958093041139</v>
      </c>
      <c r="S734" s="850">
        <v>154</v>
      </c>
    </row>
    <row r="735" spans="1:19" ht="14.4" customHeight="1" x14ac:dyDescent="0.3">
      <c r="A735" s="831" t="s">
        <v>3470</v>
      </c>
      <c r="B735" s="832" t="s">
        <v>3471</v>
      </c>
      <c r="C735" s="832" t="s">
        <v>593</v>
      </c>
      <c r="D735" s="832" t="s">
        <v>1490</v>
      </c>
      <c r="E735" s="832" t="s">
        <v>3529</v>
      </c>
      <c r="F735" s="832" t="s">
        <v>3602</v>
      </c>
      <c r="G735" s="832" t="s">
        <v>3604</v>
      </c>
      <c r="H735" s="849"/>
      <c r="I735" s="849"/>
      <c r="J735" s="832"/>
      <c r="K735" s="832"/>
      <c r="L735" s="849">
        <v>1</v>
      </c>
      <c r="M735" s="849">
        <v>84</v>
      </c>
      <c r="N735" s="832">
        <v>1</v>
      </c>
      <c r="O735" s="832">
        <v>84</v>
      </c>
      <c r="P735" s="849"/>
      <c r="Q735" s="849"/>
      <c r="R735" s="837"/>
      <c r="S735" s="850"/>
    </row>
    <row r="736" spans="1:19" ht="14.4" customHeight="1" x14ac:dyDescent="0.3">
      <c r="A736" s="831" t="s">
        <v>3470</v>
      </c>
      <c r="B736" s="832" t="s">
        <v>3471</v>
      </c>
      <c r="C736" s="832" t="s">
        <v>593</v>
      </c>
      <c r="D736" s="832" t="s">
        <v>1490</v>
      </c>
      <c r="E736" s="832" t="s">
        <v>3529</v>
      </c>
      <c r="F736" s="832" t="s">
        <v>3605</v>
      </c>
      <c r="G736" s="832" t="s">
        <v>3606</v>
      </c>
      <c r="H736" s="849">
        <v>1</v>
      </c>
      <c r="I736" s="849">
        <v>138</v>
      </c>
      <c r="J736" s="832">
        <v>0.33333333333333331</v>
      </c>
      <c r="K736" s="832">
        <v>138</v>
      </c>
      <c r="L736" s="849">
        <v>3</v>
      </c>
      <c r="M736" s="849">
        <v>414</v>
      </c>
      <c r="N736" s="832">
        <v>1</v>
      </c>
      <c r="O736" s="832">
        <v>138</v>
      </c>
      <c r="P736" s="849">
        <v>3</v>
      </c>
      <c r="Q736" s="849">
        <v>417</v>
      </c>
      <c r="R736" s="837">
        <v>1.0072463768115942</v>
      </c>
      <c r="S736" s="850">
        <v>139</v>
      </c>
    </row>
    <row r="737" spans="1:19" ht="14.4" customHeight="1" x14ac:dyDescent="0.3">
      <c r="A737" s="831" t="s">
        <v>3470</v>
      </c>
      <c r="B737" s="832" t="s">
        <v>3471</v>
      </c>
      <c r="C737" s="832" t="s">
        <v>593</v>
      </c>
      <c r="D737" s="832" t="s">
        <v>1490</v>
      </c>
      <c r="E737" s="832" t="s">
        <v>3529</v>
      </c>
      <c r="F737" s="832" t="s">
        <v>3605</v>
      </c>
      <c r="G737" s="832" t="s">
        <v>3607</v>
      </c>
      <c r="H737" s="849">
        <v>14</v>
      </c>
      <c r="I737" s="849">
        <v>1932</v>
      </c>
      <c r="J737" s="832">
        <v>1.0769230769230769</v>
      </c>
      <c r="K737" s="832">
        <v>138</v>
      </c>
      <c r="L737" s="849">
        <v>13</v>
      </c>
      <c r="M737" s="849">
        <v>1794</v>
      </c>
      <c r="N737" s="832">
        <v>1</v>
      </c>
      <c r="O737" s="832">
        <v>138</v>
      </c>
      <c r="P737" s="849">
        <v>19</v>
      </c>
      <c r="Q737" s="849">
        <v>2641</v>
      </c>
      <c r="R737" s="837">
        <v>1.4721293199554069</v>
      </c>
      <c r="S737" s="850">
        <v>139</v>
      </c>
    </row>
    <row r="738" spans="1:19" ht="14.4" customHeight="1" x14ac:dyDescent="0.3">
      <c r="A738" s="831" t="s">
        <v>3470</v>
      </c>
      <c r="B738" s="832" t="s">
        <v>3471</v>
      </c>
      <c r="C738" s="832" t="s">
        <v>593</v>
      </c>
      <c r="D738" s="832" t="s">
        <v>1490</v>
      </c>
      <c r="E738" s="832" t="s">
        <v>3529</v>
      </c>
      <c r="F738" s="832" t="s">
        <v>3608</v>
      </c>
      <c r="G738" s="832" t="s">
        <v>3610</v>
      </c>
      <c r="H738" s="849">
        <v>4</v>
      </c>
      <c r="I738" s="849">
        <v>1668</v>
      </c>
      <c r="J738" s="832">
        <v>3.9904306220095696</v>
      </c>
      <c r="K738" s="832">
        <v>417</v>
      </c>
      <c r="L738" s="849">
        <v>1</v>
      </c>
      <c r="M738" s="849">
        <v>418</v>
      </c>
      <c r="N738" s="832">
        <v>1</v>
      </c>
      <c r="O738" s="832">
        <v>418</v>
      </c>
      <c r="P738" s="849">
        <v>2</v>
      </c>
      <c r="Q738" s="849">
        <v>838</v>
      </c>
      <c r="R738" s="837">
        <v>2.0047846889952154</v>
      </c>
      <c r="S738" s="850">
        <v>419</v>
      </c>
    </row>
    <row r="739" spans="1:19" ht="14.4" customHeight="1" x14ac:dyDescent="0.3">
      <c r="A739" s="831" t="s">
        <v>3470</v>
      </c>
      <c r="B739" s="832" t="s">
        <v>3471</v>
      </c>
      <c r="C739" s="832" t="s">
        <v>593</v>
      </c>
      <c r="D739" s="832" t="s">
        <v>1490</v>
      </c>
      <c r="E739" s="832" t="s">
        <v>3529</v>
      </c>
      <c r="F739" s="832" t="s">
        <v>3611</v>
      </c>
      <c r="G739" s="832" t="s">
        <v>3613</v>
      </c>
      <c r="H739" s="849">
        <v>1</v>
      </c>
      <c r="I739" s="849">
        <v>96</v>
      </c>
      <c r="J739" s="832">
        <v>0.33333333333333331</v>
      </c>
      <c r="K739" s="832">
        <v>96</v>
      </c>
      <c r="L739" s="849">
        <v>3</v>
      </c>
      <c r="M739" s="849">
        <v>288</v>
      </c>
      <c r="N739" s="832">
        <v>1</v>
      </c>
      <c r="O739" s="832">
        <v>96</v>
      </c>
      <c r="P739" s="849">
        <v>1</v>
      </c>
      <c r="Q739" s="849">
        <v>97</v>
      </c>
      <c r="R739" s="837">
        <v>0.33680555555555558</v>
      </c>
      <c r="S739" s="850">
        <v>97</v>
      </c>
    </row>
    <row r="740" spans="1:19" ht="14.4" customHeight="1" x14ac:dyDescent="0.3">
      <c r="A740" s="831" t="s">
        <v>3470</v>
      </c>
      <c r="B740" s="832" t="s">
        <v>3471</v>
      </c>
      <c r="C740" s="832" t="s">
        <v>593</v>
      </c>
      <c r="D740" s="832" t="s">
        <v>1490</v>
      </c>
      <c r="E740" s="832" t="s">
        <v>3529</v>
      </c>
      <c r="F740" s="832" t="s">
        <v>3614</v>
      </c>
      <c r="G740" s="832" t="s">
        <v>3615</v>
      </c>
      <c r="H740" s="849"/>
      <c r="I740" s="849"/>
      <c r="J740" s="832"/>
      <c r="K740" s="832"/>
      <c r="L740" s="849">
        <v>1</v>
      </c>
      <c r="M740" s="849">
        <v>237</v>
      </c>
      <c r="N740" s="832">
        <v>1</v>
      </c>
      <c r="O740" s="832">
        <v>237</v>
      </c>
      <c r="P740" s="849"/>
      <c r="Q740" s="849"/>
      <c r="R740" s="837"/>
      <c r="S740" s="850"/>
    </row>
    <row r="741" spans="1:19" ht="14.4" customHeight="1" x14ac:dyDescent="0.3">
      <c r="A741" s="831" t="s">
        <v>3470</v>
      </c>
      <c r="B741" s="832" t="s">
        <v>3471</v>
      </c>
      <c r="C741" s="832" t="s">
        <v>593</v>
      </c>
      <c r="D741" s="832" t="s">
        <v>1490</v>
      </c>
      <c r="E741" s="832" t="s">
        <v>3529</v>
      </c>
      <c r="F741" s="832" t="s">
        <v>3621</v>
      </c>
      <c r="G741" s="832" t="s">
        <v>3622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164</v>
      </c>
      <c r="R741" s="837"/>
      <c r="S741" s="850">
        <v>164</v>
      </c>
    </row>
    <row r="742" spans="1:19" ht="14.4" customHeight="1" x14ac:dyDescent="0.3">
      <c r="A742" s="831" t="s">
        <v>3470</v>
      </c>
      <c r="B742" s="832" t="s">
        <v>3471</v>
      </c>
      <c r="C742" s="832" t="s">
        <v>593</v>
      </c>
      <c r="D742" s="832" t="s">
        <v>1490</v>
      </c>
      <c r="E742" s="832" t="s">
        <v>3529</v>
      </c>
      <c r="F742" s="832" t="s">
        <v>3621</v>
      </c>
      <c r="G742" s="832" t="s">
        <v>3623</v>
      </c>
      <c r="H742" s="849"/>
      <c r="I742" s="849"/>
      <c r="J742" s="832"/>
      <c r="K742" s="832"/>
      <c r="L742" s="849">
        <v>1</v>
      </c>
      <c r="M742" s="849">
        <v>163</v>
      </c>
      <c r="N742" s="832">
        <v>1</v>
      </c>
      <c r="O742" s="832">
        <v>163</v>
      </c>
      <c r="P742" s="849"/>
      <c r="Q742" s="849"/>
      <c r="R742" s="837"/>
      <c r="S742" s="850"/>
    </row>
    <row r="743" spans="1:19" ht="14.4" customHeight="1" x14ac:dyDescent="0.3">
      <c r="A743" s="831" t="s">
        <v>3470</v>
      </c>
      <c r="B743" s="832" t="s">
        <v>3471</v>
      </c>
      <c r="C743" s="832" t="s">
        <v>593</v>
      </c>
      <c r="D743" s="832" t="s">
        <v>1490</v>
      </c>
      <c r="E743" s="832" t="s">
        <v>3529</v>
      </c>
      <c r="F743" s="832" t="s">
        <v>3624</v>
      </c>
      <c r="G743" s="832" t="s">
        <v>3625</v>
      </c>
      <c r="H743" s="849">
        <v>5</v>
      </c>
      <c r="I743" s="849">
        <v>1525</v>
      </c>
      <c r="J743" s="832">
        <v>0.99673202614379086</v>
      </c>
      <c r="K743" s="832">
        <v>305</v>
      </c>
      <c r="L743" s="849">
        <v>5</v>
      </c>
      <c r="M743" s="849">
        <v>1530</v>
      </c>
      <c r="N743" s="832">
        <v>1</v>
      </c>
      <c r="O743" s="832">
        <v>306</v>
      </c>
      <c r="P743" s="849">
        <v>6</v>
      </c>
      <c r="Q743" s="849">
        <v>1842</v>
      </c>
      <c r="R743" s="837">
        <v>1.2039215686274509</v>
      </c>
      <c r="S743" s="850">
        <v>307</v>
      </c>
    </row>
    <row r="744" spans="1:19" ht="14.4" customHeight="1" x14ac:dyDescent="0.3">
      <c r="A744" s="831" t="s">
        <v>3470</v>
      </c>
      <c r="B744" s="832" t="s">
        <v>3471</v>
      </c>
      <c r="C744" s="832" t="s">
        <v>593</v>
      </c>
      <c r="D744" s="832" t="s">
        <v>1490</v>
      </c>
      <c r="E744" s="832" t="s">
        <v>3529</v>
      </c>
      <c r="F744" s="832" t="s">
        <v>3633</v>
      </c>
      <c r="G744" s="832" t="s">
        <v>3635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59</v>
      </c>
      <c r="R744" s="837"/>
      <c r="S744" s="850">
        <v>59</v>
      </c>
    </row>
    <row r="745" spans="1:19" ht="14.4" customHeight="1" x14ac:dyDescent="0.3">
      <c r="A745" s="831" t="s">
        <v>3470</v>
      </c>
      <c r="B745" s="832" t="s">
        <v>3471</v>
      </c>
      <c r="C745" s="832" t="s">
        <v>593</v>
      </c>
      <c r="D745" s="832" t="s">
        <v>1490</v>
      </c>
      <c r="E745" s="832" t="s">
        <v>3529</v>
      </c>
      <c r="F745" s="832" t="s">
        <v>3640</v>
      </c>
      <c r="G745" s="832" t="s">
        <v>3641</v>
      </c>
      <c r="H745" s="849"/>
      <c r="I745" s="849"/>
      <c r="J745" s="832"/>
      <c r="K745" s="832"/>
      <c r="L745" s="849"/>
      <c r="M745" s="849"/>
      <c r="N745" s="832"/>
      <c r="O745" s="832"/>
      <c r="P745" s="849">
        <v>0</v>
      </c>
      <c r="Q745" s="849">
        <v>0</v>
      </c>
      <c r="R745" s="837"/>
      <c r="S745" s="850"/>
    </row>
    <row r="746" spans="1:19" ht="14.4" customHeight="1" x14ac:dyDescent="0.3">
      <c r="A746" s="831" t="s">
        <v>3470</v>
      </c>
      <c r="B746" s="832" t="s">
        <v>3471</v>
      </c>
      <c r="C746" s="832" t="s">
        <v>593</v>
      </c>
      <c r="D746" s="832" t="s">
        <v>1490</v>
      </c>
      <c r="E746" s="832" t="s">
        <v>3529</v>
      </c>
      <c r="F746" s="832" t="s">
        <v>3649</v>
      </c>
      <c r="G746" s="832" t="s">
        <v>3650</v>
      </c>
      <c r="H746" s="849">
        <v>29</v>
      </c>
      <c r="I746" s="849">
        <v>966.6</v>
      </c>
      <c r="J746" s="832">
        <v>1.5263631626320529</v>
      </c>
      <c r="K746" s="832">
        <v>33.331034482758625</v>
      </c>
      <c r="L746" s="849">
        <v>19</v>
      </c>
      <c r="M746" s="849">
        <v>633.27</v>
      </c>
      <c r="N746" s="832">
        <v>1</v>
      </c>
      <c r="O746" s="832">
        <v>33.33</v>
      </c>
      <c r="P746" s="849">
        <v>24</v>
      </c>
      <c r="Q746" s="849">
        <v>799.93000000000018</v>
      </c>
      <c r="R746" s="837">
        <v>1.2631736857896319</v>
      </c>
      <c r="S746" s="850">
        <v>33.330416666666672</v>
      </c>
    </row>
    <row r="747" spans="1:19" ht="14.4" customHeight="1" x14ac:dyDescent="0.3">
      <c r="A747" s="831" t="s">
        <v>3470</v>
      </c>
      <c r="B747" s="832" t="s">
        <v>3471</v>
      </c>
      <c r="C747" s="832" t="s">
        <v>593</v>
      </c>
      <c r="D747" s="832" t="s">
        <v>1490</v>
      </c>
      <c r="E747" s="832" t="s">
        <v>3529</v>
      </c>
      <c r="F747" s="832" t="s">
        <v>3649</v>
      </c>
      <c r="G747" s="832" t="s">
        <v>3651</v>
      </c>
      <c r="H747" s="849">
        <v>233</v>
      </c>
      <c r="I747" s="849">
        <v>7766.6399999999994</v>
      </c>
      <c r="J747" s="832">
        <v>0.7060626749442952</v>
      </c>
      <c r="K747" s="832">
        <v>33.333218884120171</v>
      </c>
      <c r="L747" s="849">
        <v>330</v>
      </c>
      <c r="M747" s="849">
        <v>10999.929999999998</v>
      </c>
      <c r="N747" s="832">
        <v>1</v>
      </c>
      <c r="O747" s="832">
        <v>33.333121212121206</v>
      </c>
      <c r="P747" s="849">
        <v>860</v>
      </c>
      <c r="Q747" s="849">
        <v>28666.390000000054</v>
      </c>
      <c r="R747" s="837">
        <v>2.6060520385129777</v>
      </c>
      <c r="S747" s="850">
        <v>33.333011627907041</v>
      </c>
    </row>
    <row r="748" spans="1:19" ht="14.4" customHeight="1" x14ac:dyDescent="0.3">
      <c r="A748" s="831" t="s">
        <v>3470</v>
      </c>
      <c r="B748" s="832" t="s">
        <v>3471</v>
      </c>
      <c r="C748" s="832" t="s">
        <v>593</v>
      </c>
      <c r="D748" s="832" t="s">
        <v>1490</v>
      </c>
      <c r="E748" s="832" t="s">
        <v>3529</v>
      </c>
      <c r="F748" s="832" t="s">
        <v>3652</v>
      </c>
      <c r="G748" s="832" t="s">
        <v>3653</v>
      </c>
      <c r="H748" s="849">
        <v>5</v>
      </c>
      <c r="I748" s="849">
        <v>580</v>
      </c>
      <c r="J748" s="832">
        <v>0.625</v>
      </c>
      <c r="K748" s="832">
        <v>116</v>
      </c>
      <c r="L748" s="849">
        <v>8</v>
      </c>
      <c r="M748" s="849">
        <v>928</v>
      </c>
      <c r="N748" s="832">
        <v>1</v>
      </c>
      <c r="O748" s="832">
        <v>116</v>
      </c>
      <c r="P748" s="849">
        <v>4</v>
      </c>
      <c r="Q748" s="849">
        <v>464</v>
      </c>
      <c r="R748" s="837">
        <v>0.5</v>
      </c>
      <c r="S748" s="850">
        <v>116</v>
      </c>
    </row>
    <row r="749" spans="1:19" ht="14.4" customHeight="1" x14ac:dyDescent="0.3">
      <c r="A749" s="831" t="s">
        <v>3470</v>
      </c>
      <c r="B749" s="832" t="s">
        <v>3471</v>
      </c>
      <c r="C749" s="832" t="s">
        <v>593</v>
      </c>
      <c r="D749" s="832" t="s">
        <v>1490</v>
      </c>
      <c r="E749" s="832" t="s">
        <v>3529</v>
      </c>
      <c r="F749" s="832" t="s">
        <v>3652</v>
      </c>
      <c r="G749" s="832" t="s">
        <v>3654</v>
      </c>
      <c r="H749" s="849">
        <v>159</v>
      </c>
      <c r="I749" s="849">
        <v>18444</v>
      </c>
      <c r="J749" s="832">
        <v>0.828125</v>
      </c>
      <c r="K749" s="832">
        <v>116</v>
      </c>
      <c r="L749" s="849">
        <v>192</v>
      </c>
      <c r="M749" s="849">
        <v>22272</v>
      </c>
      <c r="N749" s="832">
        <v>1</v>
      </c>
      <c r="O749" s="832">
        <v>116</v>
      </c>
      <c r="P749" s="849">
        <v>235</v>
      </c>
      <c r="Q749" s="849">
        <v>27260</v>
      </c>
      <c r="R749" s="837">
        <v>1.2239583333333333</v>
      </c>
      <c r="S749" s="850">
        <v>116</v>
      </c>
    </row>
    <row r="750" spans="1:19" ht="14.4" customHeight="1" x14ac:dyDescent="0.3">
      <c r="A750" s="831" t="s">
        <v>3470</v>
      </c>
      <c r="B750" s="832" t="s">
        <v>3471</v>
      </c>
      <c r="C750" s="832" t="s">
        <v>593</v>
      </c>
      <c r="D750" s="832" t="s">
        <v>1490</v>
      </c>
      <c r="E750" s="832" t="s">
        <v>3529</v>
      </c>
      <c r="F750" s="832" t="s">
        <v>3655</v>
      </c>
      <c r="G750" s="832" t="s">
        <v>3656</v>
      </c>
      <c r="H750" s="849">
        <v>5</v>
      </c>
      <c r="I750" s="849">
        <v>185</v>
      </c>
      <c r="J750" s="832">
        <v>0.7142857142857143</v>
      </c>
      <c r="K750" s="832">
        <v>37</v>
      </c>
      <c r="L750" s="849">
        <v>7</v>
      </c>
      <c r="M750" s="849">
        <v>259</v>
      </c>
      <c r="N750" s="832">
        <v>1</v>
      </c>
      <c r="O750" s="832">
        <v>37</v>
      </c>
      <c r="P750" s="849">
        <v>13</v>
      </c>
      <c r="Q750" s="849">
        <v>481</v>
      </c>
      <c r="R750" s="837">
        <v>1.8571428571428572</v>
      </c>
      <c r="S750" s="850">
        <v>37</v>
      </c>
    </row>
    <row r="751" spans="1:19" ht="14.4" customHeight="1" x14ac:dyDescent="0.3">
      <c r="A751" s="831" t="s">
        <v>3470</v>
      </c>
      <c r="B751" s="832" t="s">
        <v>3471</v>
      </c>
      <c r="C751" s="832" t="s">
        <v>593</v>
      </c>
      <c r="D751" s="832" t="s">
        <v>1490</v>
      </c>
      <c r="E751" s="832" t="s">
        <v>3529</v>
      </c>
      <c r="F751" s="832" t="s">
        <v>3659</v>
      </c>
      <c r="G751" s="832" t="s">
        <v>3660</v>
      </c>
      <c r="H751" s="849">
        <v>3</v>
      </c>
      <c r="I751" s="849">
        <v>258</v>
      </c>
      <c r="J751" s="832">
        <v>0.42857142857142855</v>
      </c>
      <c r="K751" s="832">
        <v>86</v>
      </c>
      <c r="L751" s="849">
        <v>7</v>
      </c>
      <c r="M751" s="849">
        <v>602</v>
      </c>
      <c r="N751" s="832">
        <v>1</v>
      </c>
      <c r="O751" s="832">
        <v>86</v>
      </c>
      <c r="P751" s="849">
        <v>2</v>
      </c>
      <c r="Q751" s="849">
        <v>172</v>
      </c>
      <c r="R751" s="837">
        <v>0.2857142857142857</v>
      </c>
      <c r="S751" s="850">
        <v>86</v>
      </c>
    </row>
    <row r="752" spans="1:19" ht="14.4" customHeight="1" x14ac:dyDescent="0.3">
      <c r="A752" s="831" t="s">
        <v>3470</v>
      </c>
      <c r="B752" s="832" t="s">
        <v>3471</v>
      </c>
      <c r="C752" s="832" t="s">
        <v>593</v>
      </c>
      <c r="D752" s="832" t="s">
        <v>1490</v>
      </c>
      <c r="E752" s="832" t="s">
        <v>3529</v>
      </c>
      <c r="F752" s="832" t="s">
        <v>3659</v>
      </c>
      <c r="G752" s="832" t="s">
        <v>3661</v>
      </c>
      <c r="H752" s="849">
        <v>1</v>
      </c>
      <c r="I752" s="849">
        <v>86</v>
      </c>
      <c r="J752" s="832">
        <v>1</v>
      </c>
      <c r="K752" s="832">
        <v>86</v>
      </c>
      <c r="L752" s="849">
        <v>1</v>
      </c>
      <c r="M752" s="849">
        <v>86</v>
      </c>
      <c r="N752" s="832">
        <v>1</v>
      </c>
      <c r="O752" s="832">
        <v>86</v>
      </c>
      <c r="P752" s="849"/>
      <c r="Q752" s="849"/>
      <c r="R752" s="837"/>
      <c r="S752" s="850"/>
    </row>
    <row r="753" spans="1:19" ht="14.4" customHeight="1" x14ac:dyDescent="0.3">
      <c r="A753" s="831" t="s">
        <v>3470</v>
      </c>
      <c r="B753" s="832" t="s">
        <v>3471</v>
      </c>
      <c r="C753" s="832" t="s">
        <v>593</v>
      </c>
      <c r="D753" s="832" t="s">
        <v>1490</v>
      </c>
      <c r="E753" s="832" t="s">
        <v>3529</v>
      </c>
      <c r="F753" s="832" t="s">
        <v>3662</v>
      </c>
      <c r="G753" s="832" t="s">
        <v>3663</v>
      </c>
      <c r="H753" s="849">
        <v>2</v>
      </c>
      <c r="I753" s="849">
        <v>64</v>
      </c>
      <c r="J753" s="832">
        <v>0.33333333333333331</v>
      </c>
      <c r="K753" s="832">
        <v>32</v>
      </c>
      <c r="L753" s="849">
        <v>6</v>
      </c>
      <c r="M753" s="849">
        <v>192</v>
      </c>
      <c r="N753" s="832">
        <v>1</v>
      </c>
      <c r="O753" s="832">
        <v>32</v>
      </c>
      <c r="P753" s="849">
        <v>1</v>
      </c>
      <c r="Q753" s="849">
        <v>32</v>
      </c>
      <c r="R753" s="837">
        <v>0.16666666666666666</v>
      </c>
      <c r="S753" s="850">
        <v>32</v>
      </c>
    </row>
    <row r="754" spans="1:19" ht="14.4" customHeight="1" x14ac:dyDescent="0.3">
      <c r="A754" s="831" t="s">
        <v>3470</v>
      </c>
      <c r="B754" s="832" t="s">
        <v>3471</v>
      </c>
      <c r="C754" s="832" t="s">
        <v>593</v>
      </c>
      <c r="D754" s="832" t="s">
        <v>1490</v>
      </c>
      <c r="E754" s="832" t="s">
        <v>3529</v>
      </c>
      <c r="F754" s="832" t="s">
        <v>3662</v>
      </c>
      <c r="G754" s="832" t="s">
        <v>3664</v>
      </c>
      <c r="H754" s="849">
        <v>15</v>
      </c>
      <c r="I754" s="849">
        <v>480</v>
      </c>
      <c r="J754" s="832">
        <v>0.88235294117647056</v>
      </c>
      <c r="K754" s="832">
        <v>32</v>
      </c>
      <c r="L754" s="849">
        <v>17</v>
      </c>
      <c r="M754" s="849">
        <v>544</v>
      </c>
      <c r="N754" s="832">
        <v>1</v>
      </c>
      <c r="O754" s="832">
        <v>32</v>
      </c>
      <c r="P754" s="849">
        <v>38</v>
      </c>
      <c r="Q754" s="849">
        <v>1216</v>
      </c>
      <c r="R754" s="837">
        <v>2.2352941176470589</v>
      </c>
      <c r="S754" s="850">
        <v>32</v>
      </c>
    </row>
    <row r="755" spans="1:19" ht="14.4" customHeight="1" x14ac:dyDescent="0.3">
      <c r="A755" s="831" t="s">
        <v>3470</v>
      </c>
      <c r="B755" s="832" t="s">
        <v>3471</v>
      </c>
      <c r="C755" s="832" t="s">
        <v>593</v>
      </c>
      <c r="D755" s="832" t="s">
        <v>1490</v>
      </c>
      <c r="E755" s="832" t="s">
        <v>3529</v>
      </c>
      <c r="F755" s="832" t="s">
        <v>3665</v>
      </c>
      <c r="G755" s="832" t="s">
        <v>3666</v>
      </c>
      <c r="H755" s="849">
        <v>397</v>
      </c>
      <c r="I755" s="849">
        <v>0</v>
      </c>
      <c r="J755" s="832"/>
      <c r="K755" s="832">
        <v>0</v>
      </c>
      <c r="L755" s="849">
        <v>411</v>
      </c>
      <c r="M755" s="849">
        <v>0</v>
      </c>
      <c r="N755" s="832"/>
      <c r="O755" s="832">
        <v>0</v>
      </c>
      <c r="P755" s="849">
        <v>346</v>
      </c>
      <c r="Q755" s="849">
        <v>0</v>
      </c>
      <c r="R755" s="837"/>
      <c r="S755" s="850">
        <v>0</v>
      </c>
    </row>
    <row r="756" spans="1:19" ht="14.4" customHeight="1" x14ac:dyDescent="0.3">
      <c r="A756" s="831" t="s">
        <v>3470</v>
      </c>
      <c r="B756" s="832" t="s">
        <v>3471</v>
      </c>
      <c r="C756" s="832" t="s">
        <v>593</v>
      </c>
      <c r="D756" s="832" t="s">
        <v>1490</v>
      </c>
      <c r="E756" s="832" t="s">
        <v>3529</v>
      </c>
      <c r="F756" s="832" t="s">
        <v>3667</v>
      </c>
      <c r="G756" s="832" t="s">
        <v>3668</v>
      </c>
      <c r="H756" s="849">
        <v>54</v>
      </c>
      <c r="I756" s="849">
        <v>7074</v>
      </c>
      <c r="J756" s="832">
        <v>0.99242424242424243</v>
      </c>
      <c r="K756" s="832">
        <v>131</v>
      </c>
      <c r="L756" s="849">
        <v>54</v>
      </c>
      <c r="M756" s="849">
        <v>7128</v>
      </c>
      <c r="N756" s="832">
        <v>1</v>
      </c>
      <c r="O756" s="832">
        <v>132</v>
      </c>
      <c r="P756" s="849">
        <v>97</v>
      </c>
      <c r="Q756" s="849">
        <v>12804</v>
      </c>
      <c r="R756" s="837">
        <v>1.7962962962962963</v>
      </c>
      <c r="S756" s="850">
        <v>132</v>
      </c>
    </row>
    <row r="757" spans="1:19" ht="14.4" customHeight="1" x14ac:dyDescent="0.3">
      <c r="A757" s="831" t="s">
        <v>3470</v>
      </c>
      <c r="B757" s="832" t="s">
        <v>3471</v>
      </c>
      <c r="C757" s="832" t="s">
        <v>593</v>
      </c>
      <c r="D757" s="832" t="s">
        <v>1490</v>
      </c>
      <c r="E757" s="832" t="s">
        <v>3529</v>
      </c>
      <c r="F757" s="832" t="s">
        <v>3674</v>
      </c>
      <c r="G757" s="832" t="s">
        <v>3675</v>
      </c>
      <c r="H757" s="849"/>
      <c r="I757" s="849"/>
      <c r="J757" s="832"/>
      <c r="K757" s="832"/>
      <c r="L757" s="849"/>
      <c r="M757" s="849"/>
      <c r="N757" s="832"/>
      <c r="O757" s="832"/>
      <c r="P757" s="849">
        <v>341</v>
      </c>
      <c r="Q757" s="849">
        <v>68200</v>
      </c>
      <c r="R757" s="837"/>
      <c r="S757" s="850">
        <v>200</v>
      </c>
    </row>
    <row r="758" spans="1:19" ht="14.4" customHeight="1" x14ac:dyDescent="0.3">
      <c r="A758" s="831" t="s">
        <v>3470</v>
      </c>
      <c r="B758" s="832" t="s">
        <v>3471</v>
      </c>
      <c r="C758" s="832" t="s">
        <v>593</v>
      </c>
      <c r="D758" s="832" t="s">
        <v>1490</v>
      </c>
      <c r="E758" s="832" t="s">
        <v>3529</v>
      </c>
      <c r="F758" s="832" t="s">
        <v>3677</v>
      </c>
      <c r="G758" s="832" t="s">
        <v>3678</v>
      </c>
      <c r="H758" s="849">
        <v>2</v>
      </c>
      <c r="I758" s="849">
        <v>226</v>
      </c>
      <c r="J758" s="832">
        <v>1</v>
      </c>
      <c r="K758" s="832">
        <v>113</v>
      </c>
      <c r="L758" s="849">
        <v>2</v>
      </c>
      <c r="M758" s="849">
        <v>226</v>
      </c>
      <c r="N758" s="832">
        <v>1</v>
      </c>
      <c r="O758" s="832">
        <v>113</v>
      </c>
      <c r="P758" s="849">
        <v>4</v>
      </c>
      <c r="Q758" s="849">
        <v>456</v>
      </c>
      <c r="R758" s="837">
        <v>2.0176991150442478</v>
      </c>
      <c r="S758" s="850">
        <v>114</v>
      </c>
    </row>
    <row r="759" spans="1:19" ht="14.4" customHeight="1" x14ac:dyDescent="0.3">
      <c r="A759" s="831" t="s">
        <v>3470</v>
      </c>
      <c r="B759" s="832" t="s">
        <v>3471</v>
      </c>
      <c r="C759" s="832" t="s">
        <v>593</v>
      </c>
      <c r="D759" s="832" t="s">
        <v>1490</v>
      </c>
      <c r="E759" s="832" t="s">
        <v>3529</v>
      </c>
      <c r="F759" s="832" t="s">
        <v>3677</v>
      </c>
      <c r="G759" s="832" t="s">
        <v>3679</v>
      </c>
      <c r="H759" s="849">
        <v>1</v>
      </c>
      <c r="I759" s="849">
        <v>113</v>
      </c>
      <c r="J759" s="832"/>
      <c r="K759" s="832">
        <v>113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3470</v>
      </c>
      <c r="B760" s="832" t="s">
        <v>3471</v>
      </c>
      <c r="C760" s="832" t="s">
        <v>593</v>
      </c>
      <c r="D760" s="832" t="s">
        <v>1490</v>
      </c>
      <c r="E760" s="832" t="s">
        <v>3529</v>
      </c>
      <c r="F760" s="832" t="s">
        <v>3686</v>
      </c>
      <c r="G760" s="832" t="s">
        <v>3687</v>
      </c>
      <c r="H760" s="849">
        <v>1</v>
      </c>
      <c r="I760" s="849">
        <v>59</v>
      </c>
      <c r="J760" s="832"/>
      <c r="K760" s="832">
        <v>59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3470</v>
      </c>
      <c r="B761" s="832" t="s">
        <v>3471</v>
      </c>
      <c r="C761" s="832" t="s">
        <v>593</v>
      </c>
      <c r="D761" s="832" t="s">
        <v>1490</v>
      </c>
      <c r="E761" s="832" t="s">
        <v>3529</v>
      </c>
      <c r="F761" s="832" t="s">
        <v>3688</v>
      </c>
      <c r="G761" s="832" t="s">
        <v>3689</v>
      </c>
      <c r="H761" s="849"/>
      <c r="I761" s="849"/>
      <c r="J761" s="832"/>
      <c r="K761" s="832"/>
      <c r="L761" s="849"/>
      <c r="M761" s="849"/>
      <c r="N761" s="832"/>
      <c r="O761" s="832"/>
      <c r="P761" s="849">
        <v>5</v>
      </c>
      <c r="Q761" s="849">
        <v>285</v>
      </c>
      <c r="R761" s="837"/>
      <c r="S761" s="850">
        <v>57</v>
      </c>
    </row>
    <row r="762" spans="1:19" ht="14.4" customHeight="1" x14ac:dyDescent="0.3">
      <c r="A762" s="831" t="s">
        <v>3470</v>
      </c>
      <c r="B762" s="832" t="s">
        <v>3471</v>
      </c>
      <c r="C762" s="832" t="s">
        <v>593</v>
      </c>
      <c r="D762" s="832" t="s">
        <v>1490</v>
      </c>
      <c r="E762" s="832" t="s">
        <v>3529</v>
      </c>
      <c r="F762" s="832" t="s">
        <v>3691</v>
      </c>
      <c r="G762" s="832" t="s">
        <v>3692</v>
      </c>
      <c r="H762" s="849">
        <v>1</v>
      </c>
      <c r="I762" s="849">
        <v>123</v>
      </c>
      <c r="J762" s="832">
        <v>0.16666666666666666</v>
      </c>
      <c r="K762" s="832">
        <v>123</v>
      </c>
      <c r="L762" s="849">
        <v>6</v>
      </c>
      <c r="M762" s="849">
        <v>738</v>
      </c>
      <c r="N762" s="832">
        <v>1</v>
      </c>
      <c r="O762" s="832">
        <v>123</v>
      </c>
      <c r="P762" s="849">
        <v>5</v>
      </c>
      <c r="Q762" s="849">
        <v>620</v>
      </c>
      <c r="R762" s="837">
        <v>0.84010840108401086</v>
      </c>
      <c r="S762" s="850">
        <v>124</v>
      </c>
    </row>
    <row r="763" spans="1:19" ht="14.4" customHeight="1" x14ac:dyDescent="0.3">
      <c r="A763" s="831" t="s">
        <v>3470</v>
      </c>
      <c r="B763" s="832" t="s">
        <v>3471</v>
      </c>
      <c r="C763" s="832" t="s">
        <v>593</v>
      </c>
      <c r="D763" s="832" t="s">
        <v>1490</v>
      </c>
      <c r="E763" s="832" t="s">
        <v>3529</v>
      </c>
      <c r="F763" s="832" t="s">
        <v>3694</v>
      </c>
      <c r="G763" s="832" t="s">
        <v>3695</v>
      </c>
      <c r="H763" s="849"/>
      <c r="I763" s="849"/>
      <c r="J763" s="832"/>
      <c r="K763" s="832"/>
      <c r="L763" s="849"/>
      <c r="M763" s="849"/>
      <c r="N763" s="832"/>
      <c r="O763" s="832"/>
      <c r="P763" s="849">
        <v>2</v>
      </c>
      <c r="Q763" s="849">
        <v>242</v>
      </c>
      <c r="R763" s="837"/>
      <c r="S763" s="850">
        <v>121</v>
      </c>
    </row>
    <row r="764" spans="1:19" ht="14.4" customHeight="1" x14ac:dyDescent="0.3">
      <c r="A764" s="831" t="s">
        <v>3470</v>
      </c>
      <c r="B764" s="832" t="s">
        <v>3471</v>
      </c>
      <c r="C764" s="832" t="s">
        <v>593</v>
      </c>
      <c r="D764" s="832" t="s">
        <v>1490</v>
      </c>
      <c r="E764" s="832" t="s">
        <v>3529</v>
      </c>
      <c r="F764" s="832" t="s">
        <v>3696</v>
      </c>
      <c r="G764" s="832" t="s">
        <v>3697</v>
      </c>
      <c r="H764" s="849">
        <v>22</v>
      </c>
      <c r="I764" s="849">
        <v>1298</v>
      </c>
      <c r="J764" s="832">
        <v>0.5</v>
      </c>
      <c r="K764" s="832">
        <v>59</v>
      </c>
      <c r="L764" s="849">
        <v>44</v>
      </c>
      <c r="M764" s="849">
        <v>2596</v>
      </c>
      <c r="N764" s="832">
        <v>1</v>
      </c>
      <c r="O764" s="832">
        <v>59</v>
      </c>
      <c r="P764" s="849">
        <v>75</v>
      </c>
      <c r="Q764" s="849">
        <v>4425</v>
      </c>
      <c r="R764" s="837">
        <v>1.7045454545454546</v>
      </c>
      <c r="S764" s="850">
        <v>59</v>
      </c>
    </row>
    <row r="765" spans="1:19" ht="14.4" customHeight="1" x14ac:dyDescent="0.3">
      <c r="A765" s="831" t="s">
        <v>3470</v>
      </c>
      <c r="B765" s="832" t="s">
        <v>3471</v>
      </c>
      <c r="C765" s="832" t="s">
        <v>593</v>
      </c>
      <c r="D765" s="832" t="s">
        <v>1490</v>
      </c>
      <c r="E765" s="832" t="s">
        <v>3529</v>
      </c>
      <c r="F765" s="832" t="s">
        <v>3704</v>
      </c>
      <c r="G765" s="832" t="s">
        <v>3705</v>
      </c>
      <c r="H765" s="849">
        <v>7</v>
      </c>
      <c r="I765" s="849">
        <v>1085</v>
      </c>
      <c r="J765" s="832">
        <v>1.75</v>
      </c>
      <c r="K765" s="832">
        <v>155</v>
      </c>
      <c r="L765" s="849">
        <v>4</v>
      </c>
      <c r="M765" s="849">
        <v>620</v>
      </c>
      <c r="N765" s="832">
        <v>1</v>
      </c>
      <c r="O765" s="832">
        <v>155</v>
      </c>
      <c r="P765" s="849"/>
      <c r="Q765" s="849"/>
      <c r="R765" s="837"/>
      <c r="S765" s="850"/>
    </row>
    <row r="766" spans="1:19" ht="14.4" customHeight="1" x14ac:dyDescent="0.3">
      <c r="A766" s="831" t="s">
        <v>3470</v>
      </c>
      <c r="B766" s="832" t="s">
        <v>3471</v>
      </c>
      <c r="C766" s="832" t="s">
        <v>593</v>
      </c>
      <c r="D766" s="832" t="s">
        <v>1490</v>
      </c>
      <c r="E766" s="832" t="s">
        <v>3529</v>
      </c>
      <c r="F766" s="832" t="s">
        <v>3706</v>
      </c>
      <c r="G766" s="832" t="s">
        <v>3707</v>
      </c>
      <c r="H766" s="849">
        <v>32</v>
      </c>
      <c r="I766" s="849">
        <v>4576</v>
      </c>
      <c r="J766" s="832">
        <v>0.72727272727272729</v>
      </c>
      <c r="K766" s="832">
        <v>143</v>
      </c>
      <c r="L766" s="849">
        <v>44</v>
      </c>
      <c r="M766" s="849">
        <v>6292</v>
      </c>
      <c r="N766" s="832">
        <v>1</v>
      </c>
      <c r="O766" s="832">
        <v>143</v>
      </c>
      <c r="P766" s="849">
        <v>122</v>
      </c>
      <c r="Q766" s="849">
        <v>17568</v>
      </c>
      <c r="R766" s="837">
        <v>2.7921169739351557</v>
      </c>
      <c r="S766" s="850">
        <v>144</v>
      </c>
    </row>
    <row r="767" spans="1:19" ht="14.4" customHeight="1" x14ac:dyDescent="0.3">
      <c r="A767" s="831" t="s">
        <v>3470</v>
      </c>
      <c r="B767" s="832" t="s">
        <v>3471</v>
      </c>
      <c r="C767" s="832" t="s">
        <v>593</v>
      </c>
      <c r="D767" s="832" t="s">
        <v>1490</v>
      </c>
      <c r="E767" s="832" t="s">
        <v>3529</v>
      </c>
      <c r="F767" s="832" t="s">
        <v>3708</v>
      </c>
      <c r="G767" s="832" t="s">
        <v>3709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157</v>
      </c>
      <c r="R767" s="837"/>
      <c r="S767" s="850">
        <v>157</v>
      </c>
    </row>
    <row r="768" spans="1:19" ht="14.4" customHeight="1" x14ac:dyDescent="0.3">
      <c r="A768" s="831" t="s">
        <v>3470</v>
      </c>
      <c r="B768" s="832" t="s">
        <v>3471</v>
      </c>
      <c r="C768" s="832" t="s">
        <v>593</v>
      </c>
      <c r="D768" s="832" t="s">
        <v>1490</v>
      </c>
      <c r="E768" s="832" t="s">
        <v>3529</v>
      </c>
      <c r="F768" s="832" t="s">
        <v>3711</v>
      </c>
      <c r="G768" s="832" t="s">
        <v>3712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260</v>
      </c>
      <c r="R768" s="837"/>
      <c r="S768" s="850">
        <v>260</v>
      </c>
    </row>
    <row r="769" spans="1:19" ht="14.4" customHeight="1" x14ac:dyDescent="0.3">
      <c r="A769" s="831" t="s">
        <v>3470</v>
      </c>
      <c r="B769" s="832" t="s">
        <v>3471</v>
      </c>
      <c r="C769" s="832" t="s">
        <v>593</v>
      </c>
      <c r="D769" s="832" t="s">
        <v>1490</v>
      </c>
      <c r="E769" s="832" t="s">
        <v>3529</v>
      </c>
      <c r="F769" s="832" t="s">
        <v>3714</v>
      </c>
      <c r="G769" s="832" t="s">
        <v>3715</v>
      </c>
      <c r="H769" s="849">
        <v>1</v>
      </c>
      <c r="I769" s="849">
        <v>311</v>
      </c>
      <c r="J769" s="832"/>
      <c r="K769" s="832">
        <v>311</v>
      </c>
      <c r="L769" s="849"/>
      <c r="M769" s="849"/>
      <c r="N769" s="832"/>
      <c r="O769" s="832"/>
      <c r="P769" s="849">
        <v>2</v>
      </c>
      <c r="Q769" s="849">
        <v>626</v>
      </c>
      <c r="R769" s="837"/>
      <c r="S769" s="850">
        <v>313</v>
      </c>
    </row>
    <row r="770" spans="1:19" ht="14.4" customHeight="1" x14ac:dyDescent="0.3">
      <c r="A770" s="831" t="s">
        <v>3470</v>
      </c>
      <c r="B770" s="832" t="s">
        <v>3471</v>
      </c>
      <c r="C770" s="832" t="s">
        <v>593</v>
      </c>
      <c r="D770" s="832" t="s">
        <v>1490</v>
      </c>
      <c r="E770" s="832" t="s">
        <v>3529</v>
      </c>
      <c r="F770" s="832" t="s">
        <v>3720</v>
      </c>
      <c r="G770" s="832" t="s">
        <v>3721</v>
      </c>
      <c r="H770" s="849">
        <v>12</v>
      </c>
      <c r="I770" s="849">
        <v>1188</v>
      </c>
      <c r="J770" s="832">
        <v>4</v>
      </c>
      <c r="K770" s="832">
        <v>99</v>
      </c>
      <c r="L770" s="849">
        <v>3</v>
      </c>
      <c r="M770" s="849">
        <v>297</v>
      </c>
      <c r="N770" s="832">
        <v>1</v>
      </c>
      <c r="O770" s="832">
        <v>99</v>
      </c>
      <c r="P770" s="849">
        <v>4</v>
      </c>
      <c r="Q770" s="849">
        <v>400</v>
      </c>
      <c r="R770" s="837">
        <v>1.3468013468013469</v>
      </c>
      <c r="S770" s="850">
        <v>100</v>
      </c>
    </row>
    <row r="771" spans="1:19" ht="14.4" customHeight="1" x14ac:dyDescent="0.3">
      <c r="A771" s="831" t="s">
        <v>3470</v>
      </c>
      <c r="B771" s="832" t="s">
        <v>3471</v>
      </c>
      <c r="C771" s="832" t="s">
        <v>593</v>
      </c>
      <c r="D771" s="832" t="s">
        <v>1490</v>
      </c>
      <c r="E771" s="832" t="s">
        <v>3529</v>
      </c>
      <c r="F771" s="832" t="s">
        <v>3720</v>
      </c>
      <c r="G771" s="832" t="s">
        <v>3722</v>
      </c>
      <c r="H771" s="849">
        <v>38</v>
      </c>
      <c r="I771" s="849">
        <v>3762</v>
      </c>
      <c r="J771" s="832">
        <v>0.38</v>
      </c>
      <c r="K771" s="832">
        <v>99</v>
      </c>
      <c r="L771" s="849">
        <v>100</v>
      </c>
      <c r="M771" s="849">
        <v>9900</v>
      </c>
      <c r="N771" s="832">
        <v>1</v>
      </c>
      <c r="O771" s="832">
        <v>99</v>
      </c>
      <c r="P771" s="849">
        <v>146</v>
      </c>
      <c r="Q771" s="849">
        <v>14600</v>
      </c>
      <c r="R771" s="837">
        <v>1.4747474747474747</v>
      </c>
      <c r="S771" s="850">
        <v>100</v>
      </c>
    </row>
    <row r="772" spans="1:19" ht="14.4" customHeight="1" x14ac:dyDescent="0.3">
      <c r="A772" s="831" t="s">
        <v>3470</v>
      </c>
      <c r="B772" s="832" t="s">
        <v>3471</v>
      </c>
      <c r="C772" s="832" t="s">
        <v>593</v>
      </c>
      <c r="D772" s="832" t="s">
        <v>1490</v>
      </c>
      <c r="E772" s="832" t="s">
        <v>3529</v>
      </c>
      <c r="F772" s="832" t="s">
        <v>3723</v>
      </c>
      <c r="G772" s="832" t="s">
        <v>3724</v>
      </c>
      <c r="H772" s="849">
        <v>16</v>
      </c>
      <c r="I772" s="849">
        <v>6304</v>
      </c>
      <c r="J772" s="832">
        <v>0.48362102032988108</v>
      </c>
      <c r="K772" s="832">
        <v>394</v>
      </c>
      <c r="L772" s="849">
        <v>33</v>
      </c>
      <c r="M772" s="849">
        <v>13035</v>
      </c>
      <c r="N772" s="832">
        <v>1</v>
      </c>
      <c r="O772" s="832">
        <v>395</v>
      </c>
      <c r="P772" s="849">
        <v>125</v>
      </c>
      <c r="Q772" s="849">
        <v>49500</v>
      </c>
      <c r="R772" s="837">
        <v>3.7974683544303796</v>
      </c>
      <c r="S772" s="850">
        <v>396</v>
      </c>
    </row>
    <row r="773" spans="1:19" ht="14.4" customHeight="1" x14ac:dyDescent="0.3">
      <c r="A773" s="831" t="s">
        <v>3470</v>
      </c>
      <c r="B773" s="832" t="s">
        <v>3471</v>
      </c>
      <c r="C773" s="832" t="s">
        <v>593</v>
      </c>
      <c r="D773" s="832" t="s">
        <v>1490</v>
      </c>
      <c r="E773" s="832" t="s">
        <v>3529</v>
      </c>
      <c r="F773" s="832" t="s">
        <v>3725</v>
      </c>
      <c r="G773" s="832" t="s">
        <v>3726</v>
      </c>
      <c r="H773" s="849">
        <v>4</v>
      </c>
      <c r="I773" s="849">
        <v>608</v>
      </c>
      <c r="J773" s="832">
        <v>2</v>
      </c>
      <c r="K773" s="832">
        <v>152</v>
      </c>
      <c r="L773" s="849">
        <v>2</v>
      </c>
      <c r="M773" s="849">
        <v>304</v>
      </c>
      <c r="N773" s="832">
        <v>1</v>
      </c>
      <c r="O773" s="832">
        <v>152</v>
      </c>
      <c r="P773" s="849">
        <v>2</v>
      </c>
      <c r="Q773" s="849">
        <v>306</v>
      </c>
      <c r="R773" s="837">
        <v>1.006578947368421</v>
      </c>
      <c r="S773" s="850">
        <v>153</v>
      </c>
    </row>
    <row r="774" spans="1:19" ht="14.4" customHeight="1" x14ac:dyDescent="0.3">
      <c r="A774" s="831" t="s">
        <v>3470</v>
      </c>
      <c r="B774" s="832" t="s">
        <v>3471</v>
      </c>
      <c r="C774" s="832" t="s">
        <v>593</v>
      </c>
      <c r="D774" s="832" t="s">
        <v>1490</v>
      </c>
      <c r="E774" s="832" t="s">
        <v>3529</v>
      </c>
      <c r="F774" s="832" t="s">
        <v>3725</v>
      </c>
      <c r="G774" s="832" t="s">
        <v>3727</v>
      </c>
      <c r="H774" s="849">
        <v>2</v>
      </c>
      <c r="I774" s="849">
        <v>304</v>
      </c>
      <c r="J774" s="832">
        <v>2</v>
      </c>
      <c r="K774" s="832">
        <v>152</v>
      </c>
      <c r="L774" s="849">
        <v>1</v>
      </c>
      <c r="M774" s="849">
        <v>152</v>
      </c>
      <c r="N774" s="832">
        <v>1</v>
      </c>
      <c r="O774" s="832">
        <v>152</v>
      </c>
      <c r="P774" s="849">
        <v>4</v>
      </c>
      <c r="Q774" s="849">
        <v>612</v>
      </c>
      <c r="R774" s="837">
        <v>4.0263157894736841</v>
      </c>
      <c r="S774" s="850">
        <v>153</v>
      </c>
    </row>
    <row r="775" spans="1:19" ht="14.4" customHeight="1" x14ac:dyDescent="0.3">
      <c r="A775" s="831" t="s">
        <v>3470</v>
      </c>
      <c r="B775" s="832" t="s">
        <v>3471</v>
      </c>
      <c r="C775" s="832" t="s">
        <v>593</v>
      </c>
      <c r="D775" s="832" t="s">
        <v>1490</v>
      </c>
      <c r="E775" s="832" t="s">
        <v>3529</v>
      </c>
      <c r="F775" s="832" t="s">
        <v>3728</v>
      </c>
      <c r="G775" s="832" t="s">
        <v>3730</v>
      </c>
      <c r="H775" s="849">
        <v>1</v>
      </c>
      <c r="I775" s="849">
        <v>820</v>
      </c>
      <c r="J775" s="832"/>
      <c r="K775" s="832">
        <v>820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3470</v>
      </c>
      <c r="B776" s="832" t="s">
        <v>3471</v>
      </c>
      <c r="C776" s="832" t="s">
        <v>593</v>
      </c>
      <c r="D776" s="832" t="s">
        <v>1490</v>
      </c>
      <c r="E776" s="832" t="s">
        <v>3529</v>
      </c>
      <c r="F776" s="832" t="s">
        <v>3733</v>
      </c>
      <c r="G776" s="832" t="s">
        <v>3734</v>
      </c>
      <c r="H776" s="849">
        <v>2</v>
      </c>
      <c r="I776" s="849">
        <v>772</v>
      </c>
      <c r="J776" s="832"/>
      <c r="K776" s="832">
        <v>386</v>
      </c>
      <c r="L776" s="849"/>
      <c r="M776" s="849"/>
      <c r="N776" s="832"/>
      <c r="O776" s="832"/>
      <c r="P776" s="849">
        <v>1</v>
      </c>
      <c r="Q776" s="849">
        <v>387</v>
      </c>
      <c r="R776" s="837"/>
      <c r="S776" s="850">
        <v>387</v>
      </c>
    </row>
    <row r="777" spans="1:19" ht="14.4" customHeight="1" x14ac:dyDescent="0.3">
      <c r="A777" s="831" t="s">
        <v>3470</v>
      </c>
      <c r="B777" s="832" t="s">
        <v>3471</v>
      </c>
      <c r="C777" s="832" t="s">
        <v>593</v>
      </c>
      <c r="D777" s="832" t="s">
        <v>1490</v>
      </c>
      <c r="E777" s="832" t="s">
        <v>3529</v>
      </c>
      <c r="F777" s="832" t="s">
        <v>3752</v>
      </c>
      <c r="G777" s="832" t="s">
        <v>3753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44</v>
      </c>
      <c r="R777" s="837"/>
      <c r="S777" s="850">
        <v>44</v>
      </c>
    </row>
    <row r="778" spans="1:19" ht="14.4" customHeight="1" x14ac:dyDescent="0.3">
      <c r="A778" s="831" t="s">
        <v>3470</v>
      </c>
      <c r="B778" s="832" t="s">
        <v>3471</v>
      </c>
      <c r="C778" s="832" t="s">
        <v>593</v>
      </c>
      <c r="D778" s="832" t="s">
        <v>1491</v>
      </c>
      <c r="E778" s="832" t="s">
        <v>3524</v>
      </c>
      <c r="F778" s="832" t="s">
        <v>3525</v>
      </c>
      <c r="G778" s="832" t="s">
        <v>3526</v>
      </c>
      <c r="H778" s="849">
        <v>5</v>
      </c>
      <c r="I778" s="849">
        <v>2600</v>
      </c>
      <c r="J778" s="832">
        <v>5</v>
      </c>
      <c r="K778" s="832">
        <v>520</v>
      </c>
      <c r="L778" s="849">
        <v>1</v>
      </c>
      <c r="M778" s="849">
        <v>520</v>
      </c>
      <c r="N778" s="832">
        <v>1</v>
      </c>
      <c r="O778" s="832">
        <v>520</v>
      </c>
      <c r="P778" s="849">
        <v>2</v>
      </c>
      <c r="Q778" s="849">
        <v>1040</v>
      </c>
      <c r="R778" s="837">
        <v>2</v>
      </c>
      <c r="S778" s="850">
        <v>520</v>
      </c>
    </row>
    <row r="779" spans="1:19" ht="14.4" customHeight="1" x14ac:dyDescent="0.3">
      <c r="A779" s="831" t="s">
        <v>3470</v>
      </c>
      <c r="B779" s="832" t="s">
        <v>3471</v>
      </c>
      <c r="C779" s="832" t="s">
        <v>593</v>
      </c>
      <c r="D779" s="832" t="s">
        <v>1491</v>
      </c>
      <c r="E779" s="832" t="s">
        <v>3529</v>
      </c>
      <c r="F779" s="832" t="s">
        <v>3535</v>
      </c>
      <c r="G779" s="832" t="s">
        <v>3536</v>
      </c>
      <c r="H779" s="849"/>
      <c r="I779" s="849"/>
      <c r="J779" s="832"/>
      <c r="K779" s="832"/>
      <c r="L779" s="849">
        <v>1</v>
      </c>
      <c r="M779" s="849">
        <v>300</v>
      </c>
      <c r="N779" s="832">
        <v>1</v>
      </c>
      <c r="O779" s="832">
        <v>300</v>
      </c>
      <c r="P779" s="849"/>
      <c r="Q779" s="849"/>
      <c r="R779" s="837"/>
      <c r="S779" s="850"/>
    </row>
    <row r="780" spans="1:19" ht="14.4" customHeight="1" x14ac:dyDescent="0.3">
      <c r="A780" s="831" t="s">
        <v>3470</v>
      </c>
      <c r="B780" s="832" t="s">
        <v>3471</v>
      </c>
      <c r="C780" s="832" t="s">
        <v>593</v>
      </c>
      <c r="D780" s="832" t="s">
        <v>1491</v>
      </c>
      <c r="E780" s="832" t="s">
        <v>3529</v>
      </c>
      <c r="F780" s="832" t="s">
        <v>3544</v>
      </c>
      <c r="G780" s="832" t="s">
        <v>3545</v>
      </c>
      <c r="H780" s="849">
        <v>32</v>
      </c>
      <c r="I780" s="849">
        <v>1184</v>
      </c>
      <c r="J780" s="832">
        <v>1.8823529411764706</v>
      </c>
      <c r="K780" s="832">
        <v>37</v>
      </c>
      <c r="L780" s="849">
        <v>17</v>
      </c>
      <c r="M780" s="849">
        <v>629</v>
      </c>
      <c r="N780" s="832">
        <v>1</v>
      </c>
      <c r="O780" s="832">
        <v>37</v>
      </c>
      <c r="P780" s="849">
        <v>24</v>
      </c>
      <c r="Q780" s="849">
        <v>888</v>
      </c>
      <c r="R780" s="837">
        <v>1.411764705882353</v>
      </c>
      <c r="S780" s="850">
        <v>37</v>
      </c>
    </row>
    <row r="781" spans="1:19" ht="14.4" customHeight="1" x14ac:dyDescent="0.3">
      <c r="A781" s="831" t="s">
        <v>3470</v>
      </c>
      <c r="B781" s="832" t="s">
        <v>3471</v>
      </c>
      <c r="C781" s="832" t="s">
        <v>593</v>
      </c>
      <c r="D781" s="832" t="s">
        <v>1491</v>
      </c>
      <c r="E781" s="832" t="s">
        <v>3529</v>
      </c>
      <c r="F781" s="832" t="s">
        <v>3544</v>
      </c>
      <c r="G781" s="832" t="s">
        <v>3546</v>
      </c>
      <c r="H781" s="849">
        <v>3</v>
      </c>
      <c r="I781" s="849">
        <v>111</v>
      </c>
      <c r="J781" s="832">
        <v>0.6</v>
      </c>
      <c r="K781" s="832">
        <v>37</v>
      </c>
      <c r="L781" s="849">
        <v>5</v>
      </c>
      <c r="M781" s="849">
        <v>185</v>
      </c>
      <c r="N781" s="832">
        <v>1</v>
      </c>
      <c r="O781" s="832">
        <v>37</v>
      </c>
      <c r="P781" s="849">
        <v>1</v>
      </c>
      <c r="Q781" s="849">
        <v>37</v>
      </c>
      <c r="R781" s="837">
        <v>0.2</v>
      </c>
      <c r="S781" s="850">
        <v>37</v>
      </c>
    </row>
    <row r="782" spans="1:19" ht="14.4" customHeight="1" x14ac:dyDescent="0.3">
      <c r="A782" s="831" t="s">
        <v>3470</v>
      </c>
      <c r="B782" s="832" t="s">
        <v>3471</v>
      </c>
      <c r="C782" s="832" t="s">
        <v>593</v>
      </c>
      <c r="D782" s="832" t="s">
        <v>1491</v>
      </c>
      <c r="E782" s="832" t="s">
        <v>3529</v>
      </c>
      <c r="F782" s="832" t="s">
        <v>3549</v>
      </c>
      <c r="G782" s="832" t="s">
        <v>3550</v>
      </c>
      <c r="H782" s="849">
        <v>1</v>
      </c>
      <c r="I782" s="849">
        <v>5</v>
      </c>
      <c r="J782" s="832"/>
      <c r="K782" s="832">
        <v>5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3470</v>
      </c>
      <c r="B783" s="832" t="s">
        <v>3471</v>
      </c>
      <c r="C783" s="832" t="s">
        <v>593</v>
      </c>
      <c r="D783" s="832" t="s">
        <v>1491</v>
      </c>
      <c r="E783" s="832" t="s">
        <v>3529</v>
      </c>
      <c r="F783" s="832" t="s">
        <v>3556</v>
      </c>
      <c r="G783" s="832" t="s">
        <v>3557</v>
      </c>
      <c r="H783" s="849"/>
      <c r="I783" s="849"/>
      <c r="J783" s="832"/>
      <c r="K783" s="832"/>
      <c r="L783" s="849">
        <v>1</v>
      </c>
      <c r="M783" s="849">
        <v>679</v>
      </c>
      <c r="N783" s="832">
        <v>1</v>
      </c>
      <c r="O783" s="832">
        <v>679</v>
      </c>
      <c r="P783" s="849">
        <v>1</v>
      </c>
      <c r="Q783" s="849">
        <v>680</v>
      </c>
      <c r="R783" s="837">
        <v>1.0014727540500736</v>
      </c>
      <c r="S783" s="850">
        <v>680</v>
      </c>
    </row>
    <row r="784" spans="1:19" ht="14.4" customHeight="1" x14ac:dyDescent="0.3">
      <c r="A784" s="831" t="s">
        <v>3470</v>
      </c>
      <c r="B784" s="832" t="s">
        <v>3471</v>
      </c>
      <c r="C784" s="832" t="s">
        <v>593</v>
      </c>
      <c r="D784" s="832" t="s">
        <v>1491</v>
      </c>
      <c r="E784" s="832" t="s">
        <v>3529</v>
      </c>
      <c r="F784" s="832" t="s">
        <v>3556</v>
      </c>
      <c r="G784" s="832" t="s">
        <v>3558</v>
      </c>
      <c r="H784" s="849"/>
      <c r="I784" s="849"/>
      <c r="J784" s="832"/>
      <c r="K784" s="832"/>
      <c r="L784" s="849">
        <v>3</v>
      </c>
      <c r="M784" s="849">
        <v>2037</v>
      </c>
      <c r="N784" s="832">
        <v>1</v>
      </c>
      <c r="O784" s="832">
        <v>679</v>
      </c>
      <c r="P784" s="849"/>
      <c r="Q784" s="849"/>
      <c r="R784" s="837"/>
      <c r="S784" s="850"/>
    </row>
    <row r="785" spans="1:19" ht="14.4" customHeight="1" x14ac:dyDescent="0.3">
      <c r="A785" s="831" t="s">
        <v>3470</v>
      </c>
      <c r="B785" s="832" t="s">
        <v>3471</v>
      </c>
      <c r="C785" s="832" t="s">
        <v>593</v>
      </c>
      <c r="D785" s="832" t="s">
        <v>1491</v>
      </c>
      <c r="E785" s="832" t="s">
        <v>3529</v>
      </c>
      <c r="F785" s="832" t="s">
        <v>3559</v>
      </c>
      <c r="G785" s="832" t="s">
        <v>3560</v>
      </c>
      <c r="H785" s="849"/>
      <c r="I785" s="849"/>
      <c r="J785" s="832"/>
      <c r="K785" s="832"/>
      <c r="L785" s="849">
        <v>14</v>
      </c>
      <c r="M785" s="849">
        <v>5222</v>
      </c>
      <c r="N785" s="832">
        <v>1</v>
      </c>
      <c r="O785" s="832">
        <v>373</v>
      </c>
      <c r="P785" s="849">
        <v>73</v>
      </c>
      <c r="Q785" s="849">
        <v>27302</v>
      </c>
      <c r="R785" s="837">
        <v>5.2282650325545772</v>
      </c>
      <c r="S785" s="850">
        <v>374</v>
      </c>
    </row>
    <row r="786" spans="1:19" ht="14.4" customHeight="1" x14ac:dyDescent="0.3">
      <c r="A786" s="831" t="s">
        <v>3470</v>
      </c>
      <c r="B786" s="832" t="s">
        <v>3471</v>
      </c>
      <c r="C786" s="832" t="s">
        <v>593</v>
      </c>
      <c r="D786" s="832" t="s">
        <v>1491</v>
      </c>
      <c r="E786" s="832" t="s">
        <v>3529</v>
      </c>
      <c r="F786" s="832" t="s">
        <v>3559</v>
      </c>
      <c r="G786" s="832" t="s">
        <v>3561</v>
      </c>
      <c r="H786" s="849"/>
      <c r="I786" s="849"/>
      <c r="J786" s="832"/>
      <c r="K786" s="832"/>
      <c r="L786" s="849">
        <v>12</v>
      </c>
      <c r="M786" s="849">
        <v>4476</v>
      </c>
      <c r="N786" s="832">
        <v>1</v>
      </c>
      <c r="O786" s="832">
        <v>373</v>
      </c>
      <c r="P786" s="849">
        <v>2</v>
      </c>
      <c r="Q786" s="849">
        <v>748</v>
      </c>
      <c r="R786" s="837">
        <v>0.16711349419124219</v>
      </c>
      <c r="S786" s="850">
        <v>374</v>
      </c>
    </row>
    <row r="787" spans="1:19" ht="14.4" customHeight="1" x14ac:dyDescent="0.3">
      <c r="A787" s="831" t="s">
        <v>3470</v>
      </c>
      <c r="B787" s="832" t="s">
        <v>3471</v>
      </c>
      <c r="C787" s="832" t="s">
        <v>593</v>
      </c>
      <c r="D787" s="832" t="s">
        <v>1491</v>
      </c>
      <c r="E787" s="832" t="s">
        <v>3529</v>
      </c>
      <c r="F787" s="832" t="s">
        <v>3562</v>
      </c>
      <c r="G787" s="832" t="s">
        <v>3563</v>
      </c>
      <c r="H787" s="849">
        <v>4</v>
      </c>
      <c r="I787" s="849">
        <v>1004</v>
      </c>
      <c r="J787" s="832"/>
      <c r="K787" s="832">
        <v>251</v>
      </c>
      <c r="L787" s="849"/>
      <c r="M787" s="849"/>
      <c r="N787" s="832"/>
      <c r="O787" s="832"/>
      <c r="P787" s="849">
        <v>8</v>
      </c>
      <c r="Q787" s="849">
        <v>2016</v>
      </c>
      <c r="R787" s="837"/>
      <c r="S787" s="850">
        <v>252</v>
      </c>
    </row>
    <row r="788" spans="1:19" ht="14.4" customHeight="1" x14ac:dyDescent="0.3">
      <c r="A788" s="831" t="s">
        <v>3470</v>
      </c>
      <c r="B788" s="832" t="s">
        <v>3471</v>
      </c>
      <c r="C788" s="832" t="s">
        <v>593</v>
      </c>
      <c r="D788" s="832" t="s">
        <v>1491</v>
      </c>
      <c r="E788" s="832" t="s">
        <v>3529</v>
      </c>
      <c r="F788" s="832" t="s">
        <v>3562</v>
      </c>
      <c r="G788" s="832" t="s">
        <v>3564</v>
      </c>
      <c r="H788" s="849">
        <v>64</v>
      </c>
      <c r="I788" s="849">
        <v>16064</v>
      </c>
      <c r="J788" s="832">
        <v>2.7826086956521738</v>
      </c>
      <c r="K788" s="832">
        <v>251</v>
      </c>
      <c r="L788" s="849">
        <v>23</v>
      </c>
      <c r="M788" s="849">
        <v>5773</v>
      </c>
      <c r="N788" s="832">
        <v>1</v>
      </c>
      <c r="O788" s="832">
        <v>251</v>
      </c>
      <c r="P788" s="849">
        <v>6</v>
      </c>
      <c r="Q788" s="849">
        <v>1512</v>
      </c>
      <c r="R788" s="837">
        <v>0.26190888619435304</v>
      </c>
      <c r="S788" s="850">
        <v>252</v>
      </c>
    </row>
    <row r="789" spans="1:19" ht="14.4" customHeight="1" x14ac:dyDescent="0.3">
      <c r="A789" s="831" t="s">
        <v>3470</v>
      </c>
      <c r="B789" s="832" t="s">
        <v>3471</v>
      </c>
      <c r="C789" s="832" t="s">
        <v>593</v>
      </c>
      <c r="D789" s="832" t="s">
        <v>1491</v>
      </c>
      <c r="E789" s="832" t="s">
        <v>3529</v>
      </c>
      <c r="F789" s="832" t="s">
        <v>3565</v>
      </c>
      <c r="G789" s="832" t="s">
        <v>3566</v>
      </c>
      <c r="H789" s="849">
        <v>2</v>
      </c>
      <c r="I789" s="849">
        <v>252</v>
      </c>
      <c r="J789" s="832">
        <v>1</v>
      </c>
      <c r="K789" s="832">
        <v>126</v>
      </c>
      <c r="L789" s="849">
        <v>2</v>
      </c>
      <c r="M789" s="849">
        <v>252</v>
      </c>
      <c r="N789" s="832">
        <v>1</v>
      </c>
      <c r="O789" s="832">
        <v>126</v>
      </c>
      <c r="P789" s="849">
        <v>7</v>
      </c>
      <c r="Q789" s="849">
        <v>889</v>
      </c>
      <c r="R789" s="837">
        <v>3.5277777777777777</v>
      </c>
      <c r="S789" s="850">
        <v>127</v>
      </c>
    </row>
    <row r="790" spans="1:19" ht="14.4" customHeight="1" x14ac:dyDescent="0.3">
      <c r="A790" s="831" t="s">
        <v>3470</v>
      </c>
      <c r="B790" s="832" t="s">
        <v>3471</v>
      </c>
      <c r="C790" s="832" t="s">
        <v>593</v>
      </c>
      <c r="D790" s="832" t="s">
        <v>1491</v>
      </c>
      <c r="E790" s="832" t="s">
        <v>3529</v>
      </c>
      <c r="F790" s="832" t="s">
        <v>3565</v>
      </c>
      <c r="G790" s="832" t="s">
        <v>3567</v>
      </c>
      <c r="H790" s="849">
        <v>327</v>
      </c>
      <c r="I790" s="849">
        <v>41202</v>
      </c>
      <c r="J790" s="832">
        <v>0.98198198198198194</v>
      </c>
      <c r="K790" s="832">
        <v>126</v>
      </c>
      <c r="L790" s="849">
        <v>333</v>
      </c>
      <c r="M790" s="849">
        <v>41958</v>
      </c>
      <c r="N790" s="832">
        <v>1</v>
      </c>
      <c r="O790" s="832">
        <v>126</v>
      </c>
      <c r="P790" s="849">
        <v>306</v>
      </c>
      <c r="Q790" s="849">
        <v>38862</v>
      </c>
      <c r="R790" s="837">
        <v>0.92621192621192616</v>
      </c>
      <c r="S790" s="850">
        <v>127</v>
      </c>
    </row>
    <row r="791" spans="1:19" ht="14.4" customHeight="1" x14ac:dyDescent="0.3">
      <c r="A791" s="831" t="s">
        <v>3470</v>
      </c>
      <c r="B791" s="832" t="s">
        <v>3471</v>
      </c>
      <c r="C791" s="832" t="s">
        <v>593</v>
      </c>
      <c r="D791" s="832" t="s">
        <v>1491</v>
      </c>
      <c r="E791" s="832" t="s">
        <v>3529</v>
      </c>
      <c r="F791" s="832" t="s">
        <v>3568</v>
      </c>
      <c r="G791" s="832" t="s">
        <v>3569</v>
      </c>
      <c r="H791" s="849"/>
      <c r="I791" s="849"/>
      <c r="J791" s="832"/>
      <c r="K791" s="832"/>
      <c r="L791" s="849"/>
      <c r="M791" s="849"/>
      <c r="N791" s="832"/>
      <c r="O791" s="832"/>
      <c r="P791" s="849">
        <v>10</v>
      </c>
      <c r="Q791" s="849">
        <v>920</v>
      </c>
      <c r="R791" s="837"/>
      <c r="S791" s="850">
        <v>92</v>
      </c>
    </row>
    <row r="792" spans="1:19" ht="14.4" customHeight="1" x14ac:dyDescent="0.3">
      <c r="A792" s="831" t="s">
        <v>3470</v>
      </c>
      <c r="B792" s="832" t="s">
        <v>3471</v>
      </c>
      <c r="C792" s="832" t="s">
        <v>593</v>
      </c>
      <c r="D792" s="832" t="s">
        <v>1491</v>
      </c>
      <c r="E792" s="832" t="s">
        <v>3529</v>
      </c>
      <c r="F792" s="832" t="s">
        <v>3568</v>
      </c>
      <c r="G792" s="832" t="s">
        <v>3570</v>
      </c>
      <c r="H792" s="849"/>
      <c r="I792" s="849"/>
      <c r="J792" s="832"/>
      <c r="K792" s="832"/>
      <c r="L792" s="849"/>
      <c r="M792" s="849"/>
      <c r="N792" s="832"/>
      <c r="O792" s="832"/>
      <c r="P792" s="849">
        <v>80</v>
      </c>
      <c r="Q792" s="849">
        <v>7360</v>
      </c>
      <c r="R792" s="837"/>
      <c r="S792" s="850">
        <v>92</v>
      </c>
    </row>
    <row r="793" spans="1:19" ht="14.4" customHeight="1" x14ac:dyDescent="0.3">
      <c r="A793" s="831" t="s">
        <v>3470</v>
      </c>
      <c r="B793" s="832" t="s">
        <v>3471</v>
      </c>
      <c r="C793" s="832" t="s">
        <v>593</v>
      </c>
      <c r="D793" s="832" t="s">
        <v>1491</v>
      </c>
      <c r="E793" s="832" t="s">
        <v>3529</v>
      </c>
      <c r="F793" s="832" t="s">
        <v>3579</v>
      </c>
      <c r="G793" s="832" t="s">
        <v>3580</v>
      </c>
      <c r="H793" s="849">
        <v>227</v>
      </c>
      <c r="I793" s="849">
        <v>13393</v>
      </c>
      <c r="J793" s="832">
        <v>0.95780590717299574</v>
      </c>
      <c r="K793" s="832">
        <v>59</v>
      </c>
      <c r="L793" s="849">
        <v>237</v>
      </c>
      <c r="M793" s="849">
        <v>13983</v>
      </c>
      <c r="N793" s="832">
        <v>1</v>
      </c>
      <c r="O793" s="832">
        <v>59</v>
      </c>
      <c r="P793" s="849">
        <v>264</v>
      </c>
      <c r="Q793" s="849">
        <v>15840</v>
      </c>
      <c r="R793" s="837">
        <v>1.1328041192877065</v>
      </c>
      <c r="S793" s="850">
        <v>60</v>
      </c>
    </row>
    <row r="794" spans="1:19" ht="14.4" customHeight="1" x14ac:dyDescent="0.3">
      <c r="A794" s="831" t="s">
        <v>3470</v>
      </c>
      <c r="B794" s="832" t="s">
        <v>3471</v>
      </c>
      <c r="C794" s="832" t="s">
        <v>593</v>
      </c>
      <c r="D794" s="832" t="s">
        <v>1491</v>
      </c>
      <c r="E794" s="832" t="s">
        <v>3529</v>
      </c>
      <c r="F794" s="832" t="s">
        <v>3589</v>
      </c>
      <c r="G794" s="832" t="s">
        <v>3590</v>
      </c>
      <c r="H794" s="849"/>
      <c r="I794" s="849"/>
      <c r="J794" s="832"/>
      <c r="K794" s="832"/>
      <c r="L794" s="849">
        <v>1</v>
      </c>
      <c r="M794" s="849">
        <v>385</v>
      </c>
      <c r="N794" s="832">
        <v>1</v>
      </c>
      <c r="O794" s="832">
        <v>385</v>
      </c>
      <c r="P794" s="849"/>
      <c r="Q794" s="849"/>
      <c r="R794" s="837"/>
      <c r="S794" s="850"/>
    </row>
    <row r="795" spans="1:19" ht="14.4" customHeight="1" x14ac:dyDescent="0.3">
      <c r="A795" s="831" t="s">
        <v>3470</v>
      </c>
      <c r="B795" s="832" t="s">
        <v>3471</v>
      </c>
      <c r="C795" s="832" t="s">
        <v>593</v>
      </c>
      <c r="D795" s="832" t="s">
        <v>1491</v>
      </c>
      <c r="E795" s="832" t="s">
        <v>3529</v>
      </c>
      <c r="F795" s="832" t="s">
        <v>3591</v>
      </c>
      <c r="G795" s="832" t="s">
        <v>3592</v>
      </c>
      <c r="H795" s="849">
        <v>1</v>
      </c>
      <c r="I795" s="849">
        <v>389</v>
      </c>
      <c r="J795" s="832"/>
      <c r="K795" s="832">
        <v>389</v>
      </c>
      <c r="L795" s="849"/>
      <c r="M795" s="849"/>
      <c r="N795" s="832"/>
      <c r="O795" s="832"/>
      <c r="P795" s="849">
        <v>1</v>
      </c>
      <c r="Q795" s="849">
        <v>391</v>
      </c>
      <c r="R795" s="837"/>
      <c r="S795" s="850">
        <v>391</v>
      </c>
    </row>
    <row r="796" spans="1:19" ht="14.4" customHeight="1" x14ac:dyDescent="0.3">
      <c r="A796" s="831" t="s">
        <v>3470</v>
      </c>
      <c r="B796" s="832" t="s">
        <v>3471</v>
      </c>
      <c r="C796" s="832" t="s">
        <v>593</v>
      </c>
      <c r="D796" s="832" t="s">
        <v>1491</v>
      </c>
      <c r="E796" s="832" t="s">
        <v>3529</v>
      </c>
      <c r="F796" s="832" t="s">
        <v>3591</v>
      </c>
      <c r="G796" s="832" t="s">
        <v>3593</v>
      </c>
      <c r="H796" s="849">
        <v>9</v>
      </c>
      <c r="I796" s="849">
        <v>3501</v>
      </c>
      <c r="J796" s="832">
        <v>2.2442307692307693</v>
      </c>
      <c r="K796" s="832">
        <v>389</v>
      </c>
      <c r="L796" s="849">
        <v>4</v>
      </c>
      <c r="M796" s="849">
        <v>1560</v>
      </c>
      <c r="N796" s="832">
        <v>1</v>
      </c>
      <c r="O796" s="832">
        <v>390</v>
      </c>
      <c r="P796" s="849">
        <v>13</v>
      </c>
      <c r="Q796" s="849">
        <v>5083</v>
      </c>
      <c r="R796" s="837">
        <v>3.2583333333333333</v>
      </c>
      <c r="S796" s="850">
        <v>391</v>
      </c>
    </row>
    <row r="797" spans="1:19" ht="14.4" customHeight="1" x14ac:dyDescent="0.3">
      <c r="A797" s="831" t="s">
        <v>3470</v>
      </c>
      <c r="B797" s="832" t="s">
        <v>3471</v>
      </c>
      <c r="C797" s="832" t="s">
        <v>593</v>
      </c>
      <c r="D797" s="832" t="s">
        <v>1491</v>
      </c>
      <c r="E797" s="832" t="s">
        <v>3529</v>
      </c>
      <c r="F797" s="832" t="s">
        <v>3594</v>
      </c>
      <c r="G797" s="832" t="s">
        <v>3595</v>
      </c>
      <c r="H797" s="849">
        <v>28</v>
      </c>
      <c r="I797" s="849">
        <v>1764</v>
      </c>
      <c r="J797" s="832">
        <v>0.84848484848484851</v>
      </c>
      <c r="K797" s="832">
        <v>63</v>
      </c>
      <c r="L797" s="849">
        <v>33</v>
      </c>
      <c r="M797" s="849">
        <v>2079</v>
      </c>
      <c r="N797" s="832">
        <v>1</v>
      </c>
      <c r="O797" s="832">
        <v>63</v>
      </c>
      <c r="P797" s="849">
        <v>40</v>
      </c>
      <c r="Q797" s="849">
        <v>2520</v>
      </c>
      <c r="R797" s="837">
        <v>1.2121212121212122</v>
      </c>
      <c r="S797" s="850">
        <v>63</v>
      </c>
    </row>
    <row r="798" spans="1:19" ht="14.4" customHeight="1" x14ac:dyDescent="0.3">
      <c r="A798" s="831" t="s">
        <v>3470</v>
      </c>
      <c r="B798" s="832" t="s">
        <v>3471</v>
      </c>
      <c r="C798" s="832" t="s">
        <v>593</v>
      </c>
      <c r="D798" s="832" t="s">
        <v>1491</v>
      </c>
      <c r="E798" s="832" t="s">
        <v>3529</v>
      </c>
      <c r="F798" s="832" t="s">
        <v>3594</v>
      </c>
      <c r="G798" s="832" t="s">
        <v>3596</v>
      </c>
      <c r="H798" s="849"/>
      <c r="I798" s="849"/>
      <c r="J798" s="832"/>
      <c r="K798" s="832"/>
      <c r="L798" s="849">
        <v>3</v>
      </c>
      <c r="M798" s="849">
        <v>189</v>
      </c>
      <c r="N798" s="832">
        <v>1</v>
      </c>
      <c r="O798" s="832">
        <v>63</v>
      </c>
      <c r="P798" s="849"/>
      <c r="Q798" s="849"/>
      <c r="R798" s="837"/>
      <c r="S798" s="850"/>
    </row>
    <row r="799" spans="1:19" ht="14.4" customHeight="1" x14ac:dyDescent="0.3">
      <c r="A799" s="831" t="s">
        <v>3470</v>
      </c>
      <c r="B799" s="832" t="s">
        <v>3471</v>
      </c>
      <c r="C799" s="832" t="s">
        <v>593</v>
      </c>
      <c r="D799" s="832" t="s">
        <v>1491</v>
      </c>
      <c r="E799" s="832" t="s">
        <v>3529</v>
      </c>
      <c r="F799" s="832" t="s">
        <v>3599</v>
      </c>
      <c r="G799" s="832" t="s">
        <v>3601</v>
      </c>
      <c r="H799" s="849">
        <v>6</v>
      </c>
      <c r="I799" s="849">
        <v>918</v>
      </c>
      <c r="J799" s="832">
        <v>6</v>
      </c>
      <c r="K799" s="832">
        <v>153</v>
      </c>
      <c r="L799" s="849">
        <v>1</v>
      </c>
      <c r="M799" s="849">
        <v>153</v>
      </c>
      <c r="N799" s="832">
        <v>1</v>
      </c>
      <c r="O799" s="832">
        <v>153</v>
      </c>
      <c r="P799" s="849">
        <v>1</v>
      </c>
      <c r="Q799" s="849">
        <v>154</v>
      </c>
      <c r="R799" s="837">
        <v>1.0065359477124183</v>
      </c>
      <c r="S799" s="850">
        <v>154</v>
      </c>
    </row>
    <row r="800" spans="1:19" ht="14.4" customHeight="1" x14ac:dyDescent="0.3">
      <c r="A800" s="831" t="s">
        <v>3470</v>
      </c>
      <c r="B800" s="832" t="s">
        <v>3471</v>
      </c>
      <c r="C800" s="832" t="s">
        <v>593</v>
      </c>
      <c r="D800" s="832" t="s">
        <v>1491</v>
      </c>
      <c r="E800" s="832" t="s">
        <v>3529</v>
      </c>
      <c r="F800" s="832" t="s">
        <v>3602</v>
      </c>
      <c r="G800" s="832" t="s">
        <v>3603</v>
      </c>
      <c r="H800" s="849"/>
      <c r="I800" s="849"/>
      <c r="J800" s="832"/>
      <c r="K800" s="832"/>
      <c r="L800" s="849">
        <v>4</v>
      </c>
      <c r="M800" s="849">
        <v>336</v>
      </c>
      <c r="N800" s="832">
        <v>1</v>
      </c>
      <c r="O800" s="832">
        <v>84</v>
      </c>
      <c r="P800" s="849"/>
      <c r="Q800" s="849"/>
      <c r="R800" s="837"/>
      <c r="S800" s="850"/>
    </row>
    <row r="801" spans="1:19" ht="14.4" customHeight="1" x14ac:dyDescent="0.3">
      <c r="A801" s="831" t="s">
        <v>3470</v>
      </c>
      <c r="B801" s="832" t="s">
        <v>3471</v>
      </c>
      <c r="C801" s="832" t="s">
        <v>593</v>
      </c>
      <c r="D801" s="832" t="s">
        <v>1491</v>
      </c>
      <c r="E801" s="832" t="s">
        <v>3529</v>
      </c>
      <c r="F801" s="832" t="s">
        <v>3602</v>
      </c>
      <c r="G801" s="832" t="s">
        <v>3604</v>
      </c>
      <c r="H801" s="849"/>
      <c r="I801" s="849"/>
      <c r="J801" s="832"/>
      <c r="K801" s="832"/>
      <c r="L801" s="849">
        <v>1</v>
      </c>
      <c r="M801" s="849">
        <v>84</v>
      </c>
      <c r="N801" s="832">
        <v>1</v>
      </c>
      <c r="O801" s="832">
        <v>84</v>
      </c>
      <c r="P801" s="849"/>
      <c r="Q801" s="849"/>
      <c r="R801" s="837"/>
      <c r="S801" s="850"/>
    </row>
    <row r="802" spans="1:19" ht="14.4" customHeight="1" x14ac:dyDescent="0.3">
      <c r="A802" s="831" t="s">
        <v>3470</v>
      </c>
      <c r="B802" s="832" t="s">
        <v>3471</v>
      </c>
      <c r="C802" s="832" t="s">
        <v>593</v>
      </c>
      <c r="D802" s="832" t="s">
        <v>1491</v>
      </c>
      <c r="E802" s="832" t="s">
        <v>3529</v>
      </c>
      <c r="F802" s="832" t="s">
        <v>3605</v>
      </c>
      <c r="G802" s="832" t="s">
        <v>3606</v>
      </c>
      <c r="H802" s="849">
        <v>1</v>
      </c>
      <c r="I802" s="849">
        <v>138</v>
      </c>
      <c r="J802" s="832"/>
      <c r="K802" s="832">
        <v>138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3470</v>
      </c>
      <c r="B803" s="832" t="s">
        <v>3471</v>
      </c>
      <c r="C803" s="832" t="s">
        <v>593</v>
      </c>
      <c r="D803" s="832" t="s">
        <v>1491</v>
      </c>
      <c r="E803" s="832" t="s">
        <v>3529</v>
      </c>
      <c r="F803" s="832" t="s">
        <v>3614</v>
      </c>
      <c r="G803" s="832" t="s">
        <v>3615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238</v>
      </c>
      <c r="R803" s="837"/>
      <c r="S803" s="850">
        <v>238</v>
      </c>
    </row>
    <row r="804" spans="1:19" ht="14.4" customHeight="1" x14ac:dyDescent="0.3">
      <c r="A804" s="831" t="s">
        <v>3470</v>
      </c>
      <c r="B804" s="832" t="s">
        <v>3471</v>
      </c>
      <c r="C804" s="832" t="s">
        <v>593</v>
      </c>
      <c r="D804" s="832" t="s">
        <v>1491</v>
      </c>
      <c r="E804" s="832" t="s">
        <v>3529</v>
      </c>
      <c r="F804" s="832" t="s">
        <v>3624</v>
      </c>
      <c r="G804" s="832" t="s">
        <v>3625</v>
      </c>
      <c r="H804" s="849">
        <v>1</v>
      </c>
      <c r="I804" s="849">
        <v>305</v>
      </c>
      <c r="J804" s="832"/>
      <c r="K804" s="832">
        <v>305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3470</v>
      </c>
      <c r="B805" s="832" t="s">
        <v>3471</v>
      </c>
      <c r="C805" s="832" t="s">
        <v>593</v>
      </c>
      <c r="D805" s="832" t="s">
        <v>1491</v>
      </c>
      <c r="E805" s="832" t="s">
        <v>3529</v>
      </c>
      <c r="F805" s="832" t="s">
        <v>3626</v>
      </c>
      <c r="G805" s="832" t="s">
        <v>3627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66</v>
      </c>
      <c r="R805" s="837"/>
      <c r="S805" s="850">
        <v>66</v>
      </c>
    </row>
    <row r="806" spans="1:19" ht="14.4" customHeight="1" x14ac:dyDescent="0.3">
      <c r="A806" s="831" t="s">
        <v>3470</v>
      </c>
      <c r="B806" s="832" t="s">
        <v>3471</v>
      </c>
      <c r="C806" s="832" t="s">
        <v>593</v>
      </c>
      <c r="D806" s="832" t="s">
        <v>1491</v>
      </c>
      <c r="E806" s="832" t="s">
        <v>3529</v>
      </c>
      <c r="F806" s="832" t="s">
        <v>3642</v>
      </c>
      <c r="G806" s="832" t="s">
        <v>3643</v>
      </c>
      <c r="H806" s="849"/>
      <c r="I806" s="849"/>
      <c r="J806" s="832"/>
      <c r="K806" s="832"/>
      <c r="L806" s="849">
        <v>1</v>
      </c>
      <c r="M806" s="849">
        <v>156</v>
      </c>
      <c r="N806" s="832">
        <v>1</v>
      </c>
      <c r="O806" s="832">
        <v>156</v>
      </c>
      <c r="P806" s="849"/>
      <c r="Q806" s="849"/>
      <c r="R806" s="837"/>
      <c r="S806" s="850"/>
    </row>
    <row r="807" spans="1:19" ht="14.4" customHeight="1" x14ac:dyDescent="0.3">
      <c r="A807" s="831" t="s">
        <v>3470</v>
      </c>
      <c r="B807" s="832" t="s">
        <v>3471</v>
      </c>
      <c r="C807" s="832" t="s">
        <v>593</v>
      </c>
      <c r="D807" s="832" t="s">
        <v>1491</v>
      </c>
      <c r="E807" s="832" t="s">
        <v>3529</v>
      </c>
      <c r="F807" s="832" t="s">
        <v>3649</v>
      </c>
      <c r="G807" s="832" t="s">
        <v>3650</v>
      </c>
      <c r="H807" s="849">
        <v>6</v>
      </c>
      <c r="I807" s="849">
        <v>199.99</v>
      </c>
      <c r="J807" s="832">
        <v>0.49998749968749229</v>
      </c>
      <c r="K807" s="832">
        <v>33.331666666666671</v>
      </c>
      <c r="L807" s="849">
        <v>12</v>
      </c>
      <c r="M807" s="849">
        <v>399.98999999999995</v>
      </c>
      <c r="N807" s="832">
        <v>1</v>
      </c>
      <c r="O807" s="832">
        <v>33.332499999999996</v>
      </c>
      <c r="P807" s="849">
        <v>8</v>
      </c>
      <c r="Q807" s="849">
        <v>266.64999999999998</v>
      </c>
      <c r="R807" s="837">
        <v>0.66664166604165109</v>
      </c>
      <c r="S807" s="850">
        <v>33.331249999999997</v>
      </c>
    </row>
    <row r="808" spans="1:19" ht="14.4" customHeight="1" x14ac:dyDescent="0.3">
      <c r="A808" s="831" t="s">
        <v>3470</v>
      </c>
      <c r="B808" s="832" t="s">
        <v>3471</v>
      </c>
      <c r="C808" s="832" t="s">
        <v>593</v>
      </c>
      <c r="D808" s="832" t="s">
        <v>1491</v>
      </c>
      <c r="E808" s="832" t="s">
        <v>3529</v>
      </c>
      <c r="F808" s="832" t="s">
        <v>3649</v>
      </c>
      <c r="G808" s="832" t="s">
        <v>3651</v>
      </c>
      <c r="H808" s="849">
        <v>330</v>
      </c>
      <c r="I808" s="849">
        <v>10999.97</v>
      </c>
      <c r="J808" s="832">
        <v>1.0749170357225222</v>
      </c>
      <c r="K808" s="832">
        <v>33.333242424242421</v>
      </c>
      <c r="L808" s="849">
        <v>307</v>
      </c>
      <c r="M808" s="849">
        <v>10233.32</v>
      </c>
      <c r="N808" s="832">
        <v>1</v>
      </c>
      <c r="O808" s="832">
        <v>33.333289902280129</v>
      </c>
      <c r="P808" s="849">
        <v>307</v>
      </c>
      <c r="Q808" s="849">
        <v>10233.299999999999</v>
      </c>
      <c r="R808" s="837">
        <v>0.99999804560005934</v>
      </c>
      <c r="S808" s="850">
        <v>33.333224755700321</v>
      </c>
    </row>
    <row r="809" spans="1:19" ht="14.4" customHeight="1" x14ac:dyDescent="0.3">
      <c r="A809" s="831" t="s">
        <v>3470</v>
      </c>
      <c r="B809" s="832" t="s">
        <v>3471</v>
      </c>
      <c r="C809" s="832" t="s">
        <v>593</v>
      </c>
      <c r="D809" s="832" t="s">
        <v>1491</v>
      </c>
      <c r="E809" s="832" t="s">
        <v>3529</v>
      </c>
      <c r="F809" s="832" t="s">
        <v>3652</v>
      </c>
      <c r="G809" s="832" t="s">
        <v>3653</v>
      </c>
      <c r="H809" s="849">
        <v>1</v>
      </c>
      <c r="I809" s="849">
        <v>116</v>
      </c>
      <c r="J809" s="832">
        <v>1</v>
      </c>
      <c r="K809" s="832">
        <v>116</v>
      </c>
      <c r="L809" s="849">
        <v>1</v>
      </c>
      <c r="M809" s="849">
        <v>116</v>
      </c>
      <c r="N809" s="832">
        <v>1</v>
      </c>
      <c r="O809" s="832">
        <v>116</v>
      </c>
      <c r="P809" s="849">
        <v>2</v>
      </c>
      <c r="Q809" s="849">
        <v>232</v>
      </c>
      <c r="R809" s="837">
        <v>2</v>
      </c>
      <c r="S809" s="850">
        <v>116</v>
      </c>
    </row>
    <row r="810" spans="1:19" ht="14.4" customHeight="1" x14ac:dyDescent="0.3">
      <c r="A810" s="831" t="s">
        <v>3470</v>
      </c>
      <c r="B810" s="832" t="s">
        <v>3471</v>
      </c>
      <c r="C810" s="832" t="s">
        <v>593</v>
      </c>
      <c r="D810" s="832" t="s">
        <v>1491</v>
      </c>
      <c r="E810" s="832" t="s">
        <v>3529</v>
      </c>
      <c r="F810" s="832" t="s">
        <v>3652</v>
      </c>
      <c r="G810" s="832" t="s">
        <v>3654</v>
      </c>
      <c r="H810" s="849">
        <v>15</v>
      </c>
      <c r="I810" s="849">
        <v>1740</v>
      </c>
      <c r="J810" s="832">
        <v>0.88235294117647056</v>
      </c>
      <c r="K810" s="832">
        <v>116</v>
      </c>
      <c r="L810" s="849">
        <v>17</v>
      </c>
      <c r="M810" s="849">
        <v>1972</v>
      </c>
      <c r="N810" s="832">
        <v>1</v>
      </c>
      <c r="O810" s="832">
        <v>116</v>
      </c>
      <c r="P810" s="849">
        <v>14</v>
      </c>
      <c r="Q810" s="849">
        <v>1624</v>
      </c>
      <c r="R810" s="837">
        <v>0.82352941176470584</v>
      </c>
      <c r="S810" s="850">
        <v>116</v>
      </c>
    </row>
    <row r="811" spans="1:19" ht="14.4" customHeight="1" x14ac:dyDescent="0.3">
      <c r="A811" s="831" t="s">
        <v>3470</v>
      </c>
      <c r="B811" s="832" t="s">
        <v>3471</v>
      </c>
      <c r="C811" s="832" t="s">
        <v>593</v>
      </c>
      <c r="D811" s="832" t="s">
        <v>1491</v>
      </c>
      <c r="E811" s="832" t="s">
        <v>3529</v>
      </c>
      <c r="F811" s="832" t="s">
        <v>3674</v>
      </c>
      <c r="G811" s="832" t="s">
        <v>3676</v>
      </c>
      <c r="H811" s="849"/>
      <c r="I811" s="849"/>
      <c r="J811" s="832"/>
      <c r="K811" s="832"/>
      <c r="L811" s="849"/>
      <c r="M811" s="849"/>
      <c r="N811" s="832"/>
      <c r="O811" s="832"/>
      <c r="P811" s="849">
        <v>3</v>
      </c>
      <c r="Q811" s="849">
        <v>600</v>
      </c>
      <c r="R811" s="837"/>
      <c r="S811" s="850">
        <v>200</v>
      </c>
    </row>
    <row r="812" spans="1:19" ht="14.4" customHeight="1" x14ac:dyDescent="0.3">
      <c r="A812" s="831" t="s">
        <v>3470</v>
      </c>
      <c r="B812" s="832" t="s">
        <v>3471</v>
      </c>
      <c r="C812" s="832" t="s">
        <v>593</v>
      </c>
      <c r="D812" s="832" t="s">
        <v>1491</v>
      </c>
      <c r="E812" s="832" t="s">
        <v>3529</v>
      </c>
      <c r="F812" s="832" t="s">
        <v>3677</v>
      </c>
      <c r="G812" s="832" t="s">
        <v>3678</v>
      </c>
      <c r="H812" s="849">
        <v>1</v>
      </c>
      <c r="I812" s="849">
        <v>113</v>
      </c>
      <c r="J812" s="832"/>
      <c r="K812" s="832">
        <v>113</v>
      </c>
      <c r="L812" s="849"/>
      <c r="M812" s="849"/>
      <c r="N812" s="832"/>
      <c r="O812" s="832"/>
      <c r="P812" s="849">
        <v>1</v>
      </c>
      <c r="Q812" s="849">
        <v>114</v>
      </c>
      <c r="R812" s="837"/>
      <c r="S812" s="850">
        <v>114</v>
      </c>
    </row>
    <row r="813" spans="1:19" ht="14.4" customHeight="1" x14ac:dyDescent="0.3">
      <c r="A813" s="831" t="s">
        <v>3470</v>
      </c>
      <c r="B813" s="832" t="s">
        <v>3471</v>
      </c>
      <c r="C813" s="832" t="s">
        <v>593</v>
      </c>
      <c r="D813" s="832" t="s">
        <v>1491</v>
      </c>
      <c r="E813" s="832" t="s">
        <v>3529</v>
      </c>
      <c r="F813" s="832" t="s">
        <v>3682</v>
      </c>
      <c r="G813" s="832" t="s">
        <v>3555</v>
      </c>
      <c r="H813" s="849">
        <v>1</v>
      </c>
      <c r="I813" s="849">
        <v>688</v>
      </c>
      <c r="J813" s="832"/>
      <c r="K813" s="832">
        <v>688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3470</v>
      </c>
      <c r="B814" s="832" t="s">
        <v>3471</v>
      </c>
      <c r="C814" s="832" t="s">
        <v>593</v>
      </c>
      <c r="D814" s="832" t="s">
        <v>1491</v>
      </c>
      <c r="E814" s="832" t="s">
        <v>3529</v>
      </c>
      <c r="F814" s="832" t="s">
        <v>3688</v>
      </c>
      <c r="G814" s="832" t="s">
        <v>3689</v>
      </c>
      <c r="H814" s="849"/>
      <c r="I814" s="849"/>
      <c r="J814" s="832"/>
      <c r="K814" s="832"/>
      <c r="L814" s="849"/>
      <c r="M814" s="849"/>
      <c r="N814" s="832"/>
      <c r="O814" s="832"/>
      <c r="P814" s="849">
        <v>4</v>
      </c>
      <c r="Q814" s="849">
        <v>228</v>
      </c>
      <c r="R814" s="837"/>
      <c r="S814" s="850">
        <v>57</v>
      </c>
    </row>
    <row r="815" spans="1:19" ht="14.4" customHeight="1" x14ac:dyDescent="0.3">
      <c r="A815" s="831" t="s">
        <v>3470</v>
      </c>
      <c r="B815" s="832" t="s">
        <v>3471</v>
      </c>
      <c r="C815" s="832" t="s">
        <v>593</v>
      </c>
      <c r="D815" s="832" t="s">
        <v>1491</v>
      </c>
      <c r="E815" s="832" t="s">
        <v>3529</v>
      </c>
      <c r="F815" s="832" t="s">
        <v>3694</v>
      </c>
      <c r="G815" s="832" t="s">
        <v>3695</v>
      </c>
      <c r="H815" s="849"/>
      <c r="I815" s="849"/>
      <c r="J815" s="832"/>
      <c r="K815" s="832"/>
      <c r="L815" s="849"/>
      <c r="M815" s="849"/>
      <c r="N815" s="832"/>
      <c r="O815" s="832"/>
      <c r="P815" s="849">
        <v>4</v>
      </c>
      <c r="Q815" s="849">
        <v>484</v>
      </c>
      <c r="R815" s="837"/>
      <c r="S815" s="850">
        <v>121</v>
      </c>
    </row>
    <row r="816" spans="1:19" ht="14.4" customHeight="1" x14ac:dyDescent="0.3">
      <c r="A816" s="831" t="s">
        <v>3470</v>
      </c>
      <c r="B816" s="832" t="s">
        <v>3471</v>
      </c>
      <c r="C816" s="832" t="s">
        <v>593</v>
      </c>
      <c r="D816" s="832" t="s">
        <v>1491</v>
      </c>
      <c r="E816" s="832" t="s">
        <v>3529</v>
      </c>
      <c r="F816" s="832" t="s">
        <v>3706</v>
      </c>
      <c r="G816" s="832" t="s">
        <v>3707</v>
      </c>
      <c r="H816" s="849"/>
      <c r="I816" s="849"/>
      <c r="J816" s="832"/>
      <c r="K816" s="832"/>
      <c r="L816" s="849"/>
      <c r="M816" s="849"/>
      <c r="N816" s="832"/>
      <c r="O816" s="832"/>
      <c r="P816" s="849">
        <v>60</v>
      </c>
      <c r="Q816" s="849">
        <v>8640</v>
      </c>
      <c r="R816" s="837"/>
      <c r="S816" s="850">
        <v>144</v>
      </c>
    </row>
    <row r="817" spans="1:19" ht="14.4" customHeight="1" x14ac:dyDescent="0.3">
      <c r="A817" s="831" t="s">
        <v>3470</v>
      </c>
      <c r="B817" s="832" t="s">
        <v>3471</v>
      </c>
      <c r="C817" s="832" t="s">
        <v>593</v>
      </c>
      <c r="D817" s="832" t="s">
        <v>1491</v>
      </c>
      <c r="E817" s="832" t="s">
        <v>3529</v>
      </c>
      <c r="F817" s="832" t="s">
        <v>3708</v>
      </c>
      <c r="G817" s="832" t="s">
        <v>3709</v>
      </c>
      <c r="H817" s="849">
        <v>2</v>
      </c>
      <c r="I817" s="849">
        <v>312</v>
      </c>
      <c r="J817" s="832">
        <v>2</v>
      </c>
      <c r="K817" s="832">
        <v>156</v>
      </c>
      <c r="L817" s="849">
        <v>1</v>
      </c>
      <c r="M817" s="849">
        <v>156</v>
      </c>
      <c r="N817" s="832">
        <v>1</v>
      </c>
      <c r="O817" s="832">
        <v>156</v>
      </c>
      <c r="P817" s="849">
        <v>2</v>
      </c>
      <c r="Q817" s="849">
        <v>314</v>
      </c>
      <c r="R817" s="837">
        <v>2.0128205128205128</v>
      </c>
      <c r="S817" s="850">
        <v>157</v>
      </c>
    </row>
    <row r="818" spans="1:19" ht="14.4" customHeight="1" x14ac:dyDescent="0.3">
      <c r="A818" s="831" t="s">
        <v>3470</v>
      </c>
      <c r="B818" s="832" t="s">
        <v>3471</v>
      </c>
      <c r="C818" s="832" t="s">
        <v>593</v>
      </c>
      <c r="D818" s="832" t="s">
        <v>1491</v>
      </c>
      <c r="E818" s="832" t="s">
        <v>3529</v>
      </c>
      <c r="F818" s="832" t="s">
        <v>3708</v>
      </c>
      <c r="G818" s="832" t="s">
        <v>3710</v>
      </c>
      <c r="H818" s="849"/>
      <c r="I818" s="849"/>
      <c r="J818" s="832"/>
      <c r="K818" s="832"/>
      <c r="L818" s="849">
        <v>1</v>
      </c>
      <c r="M818" s="849">
        <v>156</v>
      </c>
      <c r="N818" s="832">
        <v>1</v>
      </c>
      <c r="O818" s="832">
        <v>156</v>
      </c>
      <c r="P818" s="849">
        <v>1</v>
      </c>
      <c r="Q818" s="849">
        <v>157</v>
      </c>
      <c r="R818" s="837">
        <v>1.0064102564102564</v>
      </c>
      <c r="S818" s="850">
        <v>157</v>
      </c>
    </row>
    <row r="819" spans="1:19" ht="14.4" customHeight="1" x14ac:dyDescent="0.3">
      <c r="A819" s="831" t="s">
        <v>3470</v>
      </c>
      <c r="B819" s="832" t="s">
        <v>3471</v>
      </c>
      <c r="C819" s="832" t="s">
        <v>593</v>
      </c>
      <c r="D819" s="832" t="s">
        <v>1491</v>
      </c>
      <c r="E819" s="832" t="s">
        <v>3529</v>
      </c>
      <c r="F819" s="832" t="s">
        <v>3711</v>
      </c>
      <c r="G819" s="832" t="s">
        <v>3713</v>
      </c>
      <c r="H819" s="849">
        <v>19</v>
      </c>
      <c r="I819" s="849">
        <v>4921</v>
      </c>
      <c r="J819" s="832">
        <v>1.1176470588235294</v>
      </c>
      <c r="K819" s="832">
        <v>259</v>
      </c>
      <c r="L819" s="849">
        <v>17</v>
      </c>
      <c r="M819" s="849">
        <v>4403</v>
      </c>
      <c r="N819" s="832">
        <v>1</v>
      </c>
      <c r="O819" s="832">
        <v>259</v>
      </c>
      <c r="P819" s="849">
        <v>42</v>
      </c>
      <c r="Q819" s="849">
        <v>10920</v>
      </c>
      <c r="R819" s="837">
        <v>2.4801271860095389</v>
      </c>
      <c r="S819" s="850">
        <v>260</v>
      </c>
    </row>
    <row r="820" spans="1:19" ht="14.4" customHeight="1" x14ac:dyDescent="0.3">
      <c r="A820" s="831" t="s">
        <v>3470</v>
      </c>
      <c r="B820" s="832" t="s">
        <v>3471</v>
      </c>
      <c r="C820" s="832" t="s">
        <v>593</v>
      </c>
      <c r="D820" s="832" t="s">
        <v>1491</v>
      </c>
      <c r="E820" s="832" t="s">
        <v>3529</v>
      </c>
      <c r="F820" s="832" t="s">
        <v>3714</v>
      </c>
      <c r="G820" s="832" t="s">
        <v>3715</v>
      </c>
      <c r="H820" s="849">
        <v>3</v>
      </c>
      <c r="I820" s="849">
        <v>933</v>
      </c>
      <c r="J820" s="832">
        <v>0.59807692307692306</v>
      </c>
      <c r="K820" s="832">
        <v>311</v>
      </c>
      <c r="L820" s="849">
        <v>5</v>
      </c>
      <c r="M820" s="849">
        <v>1560</v>
      </c>
      <c r="N820" s="832">
        <v>1</v>
      </c>
      <c r="O820" s="832">
        <v>312</v>
      </c>
      <c r="P820" s="849">
        <v>3</v>
      </c>
      <c r="Q820" s="849">
        <v>939</v>
      </c>
      <c r="R820" s="837">
        <v>0.60192307692307689</v>
      </c>
      <c r="S820" s="850">
        <v>313</v>
      </c>
    </row>
    <row r="821" spans="1:19" ht="14.4" customHeight="1" x14ac:dyDescent="0.3">
      <c r="A821" s="831" t="s">
        <v>3470</v>
      </c>
      <c r="B821" s="832" t="s">
        <v>3471</v>
      </c>
      <c r="C821" s="832" t="s">
        <v>593</v>
      </c>
      <c r="D821" s="832" t="s">
        <v>1491</v>
      </c>
      <c r="E821" s="832" t="s">
        <v>3529</v>
      </c>
      <c r="F821" s="832" t="s">
        <v>3714</v>
      </c>
      <c r="G821" s="832" t="s">
        <v>3716</v>
      </c>
      <c r="H821" s="849">
        <v>2</v>
      </c>
      <c r="I821" s="849">
        <v>622</v>
      </c>
      <c r="J821" s="832">
        <v>1.9935897435897436</v>
      </c>
      <c r="K821" s="832">
        <v>311</v>
      </c>
      <c r="L821" s="849">
        <v>1</v>
      </c>
      <c r="M821" s="849">
        <v>312</v>
      </c>
      <c r="N821" s="832">
        <v>1</v>
      </c>
      <c r="O821" s="832">
        <v>312</v>
      </c>
      <c r="P821" s="849"/>
      <c r="Q821" s="849"/>
      <c r="R821" s="837"/>
      <c r="S821" s="850"/>
    </row>
    <row r="822" spans="1:19" ht="14.4" customHeight="1" x14ac:dyDescent="0.3">
      <c r="A822" s="831" t="s">
        <v>3470</v>
      </c>
      <c r="B822" s="832" t="s">
        <v>3471</v>
      </c>
      <c r="C822" s="832" t="s">
        <v>593</v>
      </c>
      <c r="D822" s="832" t="s">
        <v>1491</v>
      </c>
      <c r="E822" s="832" t="s">
        <v>3529</v>
      </c>
      <c r="F822" s="832" t="s">
        <v>3720</v>
      </c>
      <c r="G822" s="832" t="s">
        <v>3722</v>
      </c>
      <c r="H822" s="849"/>
      <c r="I822" s="849"/>
      <c r="J822" s="832"/>
      <c r="K822" s="832"/>
      <c r="L822" s="849">
        <v>1</v>
      </c>
      <c r="M822" s="849">
        <v>99</v>
      </c>
      <c r="N822" s="832">
        <v>1</v>
      </c>
      <c r="O822" s="832">
        <v>99</v>
      </c>
      <c r="P822" s="849">
        <v>2</v>
      </c>
      <c r="Q822" s="849">
        <v>200</v>
      </c>
      <c r="R822" s="837">
        <v>2.0202020202020203</v>
      </c>
      <c r="S822" s="850">
        <v>100</v>
      </c>
    </row>
    <row r="823" spans="1:19" ht="14.4" customHeight="1" x14ac:dyDescent="0.3">
      <c r="A823" s="831" t="s">
        <v>3470</v>
      </c>
      <c r="B823" s="832" t="s">
        <v>3471</v>
      </c>
      <c r="C823" s="832" t="s">
        <v>593</v>
      </c>
      <c r="D823" s="832" t="s">
        <v>1491</v>
      </c>
      <c r="E823" s="832" t="s">
        <v>3529</v>
      </c>
      <c r="F823" s="832" t="s">
        <v>3723</v>
      </c>
      <c r="G823" s="832" t="s">
        <v>3724</v>
      </c>
      <c r="H823" s="849">
        <v>47</v>
      </c>
      <c r="I823" s="849">
        <v>18518</v>
      </c>
      <c r="J823" s="832">
        <v>1.0418002812939522</v>
      </c>
      <c r="K823" s="832">
        <v>394</v>
      </c>
      <c r="L823" s="849">
        <v>45</v>
      </c>
      <c r="M823" s="849">
        <v>17775</v>
      </c>
      <c r="N823" s="832">
        <v>1</v>
      </c>
      <c r="O823" s="832">
        <v>395</v>
      </c>
      <c r="P823" s="849">
        <v>76</v>
      </c>
      <c r="Q823" s="849">
        <v>30096</v>
      </c>
      <c r="R823" s="837">
        <v>1.6931645569620253</v>
      </c>
      <c r="S823" s="850">
        <v>396</v>
      </c>
    </row>
    <row r="824" spans="1:19" ht="14.4" customHeight="1" x14ac:dyDescent="0.3">
      <c r="A824" s="831" t="s">
        <v>3470</v>
      </c>
      <c r="B824" s="832" t="s">
        <v>3471</v>
      </c>
      <c r="C824" s="832" t="s">
        <v>593</v>
      </c>
      <c r="D824" s="832" t="s">
        <v>1491</v>
      </c>
      <c r="E824" s="832" t="s">
        <v>3529</v>
      </c>
      <c r="F824" s="832" t="s">
        <v>3733</v>
      </c>
      <c r="G824" s="832" t="s">
        <v>3734</v>
      </c>
      <c r="H824" s="849"/>
      <c r="I824" s="849"/>
      <c r="J824" s="832"/>
      <c r="K824" s="832"/>
      <c r="L824" s="849">
        <v>2</v>
      </c>
      <c r="M824" s="849">
        <v>772</v>
      </c>
      <c r="N824" s="832">
        <v>1</v>
      </c>
      <c r="O824" s="832">
        <v>386</v>
      </c>
      <c r="P824" s="849"/>
      <c r="Q824" s="849"/>
      <c r="R824" s="837"/>
      <c r="S824" s="850"/>
    </row>
    <row r="825" spans="1:19" ht="14.4" customHeight="1" x14ac:dyDescent="0.3">
      <c r="A825" s="831" t="s">
        <v>3470</v>
      </c>
      <c r="B825" s="832" t="s">
        <v>3471</v>
      </c>
      <c r="C825" s="832" t="s">
        <v>593</v>
      </c>
      <c r="D825" s="832" t="s">
        <v>1492</v>
      </c>
      <c r="E825" s="832" t="s">
        <v>3472</v>
      </c>
      <c r="F825" s="832" t="s">
        <v>3478</v>
      </c>
      <c r="G825" s="832" t="s">
        <v>2711</v>
      </c>
      <c r="H825" s="849"/>
      <c r="I825" s="849"/>
      <c r="J825" s="832"/>
      <c r="K825" s="832"/>
      <c r="L825" s="849">
        <v>0.4</v>
      </c>
      <c r="M825" s="849">
        <v>21.64</v>
      </c>
      <c r="N825" s="832">
        <v>1</v>
      </c>
      <c r="O825" s="832">
        <v>54.1</v>
      </c>
      <c r="P825" s="849"/>
      <c r="Q825" s="849"/>
      <c r="R825" s="837"/>
      <c r="S825" s="850"/>
    </row>
    <row r="826" spans="1:19" ht="14.4" customHeight="1" x14ac:dyDescent="0.3">
      <c r="A826" s="831" t="s">
        <v>3470</v>
      </c>
      <c r="B826" s="832" t="s">
        <v>3471</v>
      </c>
      <c r="C826" s="832" t="s">
        <v>593</v>
      </c>
      <c r="D826" s="832" t="s">
        <v>1492</v>
      </c>
      <c r="E826" s="832" t="s">
        <v>3472</v>
      </c>
      <c r="F826" s="832" t="s">
        <v>3482</v>
      </c>
      <c r="G826" s="832" t="s">
        <v>691</v>
      </c>
      <c r="H826" s="849"/>
      <c r="I826" s="849"/>
      <c r="J826" s="832"/>
      <c r="K826" s="832"/>
      <c r="L826" s="849">
        <v>0.06</v>
      </c>
      <c r="M826" s="849">
        <v>42.44</v>
      </c>
      <c r="N826" s="832">
        <v>1</v>
      </c>
      <c r="O826" s="832">
        <v>707.33333333333337</v>
      </c>
      <c r="P826" s="849">
        <v>0.13</v>
      </c>
      <c r="Q826" s="849">
        <v>96.38</v>
      </c>
      <c r="R826" s="837">
        <v>2.2709707822808669</v>
      </c>
      <c r="S826" s="850">
        <v>741.38461538461536</v>
      </c>
    </row>
    <row r="827" spans="1:19" ht="14.4" customHeight="1" x14ac:dyDescent="0.3">
      <c r="A827" s="831" t="s">
        <v>3470</v>
      </c>
      <c r="B827" s="832" t="s">
        <v>3471</v>
      </c>
      <c r="C827" s="832" t="s">
        <v>593</v>
      </c>
      <c r="D827" s="832" t="s">
        <v>1492</v>
      </c>
      <c r="E827" s="832" t="s">
        <v>3472</v>
      </c>
      <c r="F827" s="832" t="s">
        <v>3487</v>
      </c>
      <c r="G827" s="832" t="s">
        <v>930</v>
      </c>
      <c r="H827" s="849"/>
      <c r="I827" s="849"/>
      <c r="J827" s="832"/>
      <c r="K827" s="832"/>
      <c r="L827" s="849"/>
      <c r="M827" s="849"/>
      <c r="N827" s="832"/>
      <c r="O827" s="832"/>
      <c r="P827" s="849">
        <v>5</v>
      </c>
      <c r="Q827" s="849">
        <v>66.849999999999994</v>
      </c>
      <c r="R827" s="837"/>
      <c r="S827" s="850">
        <v>13.37</v>
      </c>
    </row>
    <row r="828" spans="1:19" ht="14.4" customHeight="1" x14ac:dyDescent="0.3">
      <c r="A828" s="831" t="s">
        <v>3470</v>
      </c>
      <c r="B828" s="832" t="s">
        <v>3471</v>
      </c>
      <c r="C828" s="832" t="s">
        <v>593</v>
      </c>
      <c r="D828" s="832" t="s">
        <v>1492</v>
      </c>
      <c r="E828" s="832" t="s">
        <v>3472</v>
      </c>
      <c r="F828" s="832" t="s">
        <v>3492</v>
      </c>
      <c r="G828" s="832" t="s">
        <v>3493</v>
      </c>
      <c r="H828" s="849"/>
      <c r="I828" s="849"/>
      <c r="J828" s="832"/>
      <c r="K828" s="832"/>
      <c r="L828" s="849">
        <v>0.89999999999999991</v>
      </c>
      <c r="M828" s="849">
        <v>244.53000000000003</v>
      </c>
      <c r="N828" s="832">
        <v>1</v>
      </c>
      <c r="O828" s="832">
        <v>271.70000000000005</v>
      </c>
      <c r="P828" s="849">
        <v>0.5</v>
      </c>
      <c r="Q828" s="849">
        <v>135.85000000000002</v>
      </c>
      <c r="R828" s="837">
        <v>0.55555555555555558</v>
      </c>
      <c r="S828" s="850">
        <v>271.70000000000005</v>
      </c>
    </row>
    <row r="829" spans="1:19" ht="14.4" customHeight="1" x14ac:dyDescent="0.3">
      <c r="A829" s="831" t="s">
        <v>3470</v>
      </c>
      <c r="B829" s="832" t="s">
        <v>3471</v>
      </c>
      <c r="C829" s="832" t="s">
        <v>593</v>
      </c>
      <c r="D829" s="832" t="s">
        <v>1492</v>
      </c>
      <c r="E829" s="832" t="s">
        <v>3472</v>
      </c>
      <c r="F829" s="832" t="s">
        <v>3499</v>
      </c>
      <c r="G829" s="832" t="s">
        <v>691</v>
      </c>
      <c r="H829" s="849"/>
      <c r="I829" s="849"/>
      <c r="J829" s="832"/>
      <c r="K829" s="832"/>
      <c r="L829" s="849">
        <v>2.0000000000000004</v>
      </c>
      <c r="M829" s="849">
        <v>141.44</v>
      </c>
      <c r="N829" s="832">
        <v>1</v>
      </c>
      <c r="O829" s="832">
        <v>70.719999999999985</v>
      </c>
      <c r="P829" s="849">
        <v>0.2</v>
      </c>
      <c r="Q829" s="849">
        <v>17.02</v>
      </c>
      <c r="R829" s="837">
        <v>0.12033371040723982</v>
      </c>
      <c r="S829" s="850">
        <v>85.1</v>
      </c>
    </row>
    <row r="830" spans="1:19" ht="14.4" customHeight="1" x14ac:dyDescent="0.3">
      <c r="A830" s="831" t="s">
        <v>3470</v>
      </c>
      <c r="B830" s="832" t="s">
        <v>3471</v>
      </c>
      <c r="C830" s="832" t="s">
        <v>593</v>
      </c>
      <c r="D830" s="832" t="s">
        <v>1492</v>
      </c>
      <c r="E830" s="832" t="s">
        <v>3472</v>
      </c>
      <c r="F830" s="832" t="s">
        <v>3519</v>
      </c>
      <c r="G830" s="832" t="s">
        <v>3520</v>
      </c>
      <c r="H830" s="849"/>
      <c r="I830" s="849"/>
      <c r="J830" s="832"/>
      <c r="K830" s="832"/>
      <c r="L830" s="849">
        <v>1</v>
      </c>
      <c r="M830" s="849">
        <v>14.32</v>
      </c>
      <c r="N830" s="832">
        <v>1</v>
      </c>
      <c r="O830" s="832">
        <v>14.32</v>
      </c>
      <c r="P830" s="849"/>
      <c r="Q830" s="849"/>
      <c r="R830" s="837"/>
      <c r="S830" s="850"/>
    </row>
    <row r="831" spans="1:19" ht="14.4" customHeight="1" x14ac:dyDescent="0.3">
      <c r="A831" s="831" t="s">
        <v>3470</v>
      </c>
      <c r="B831" s="832" t="s">
        <v>3471</v>
      </c>
      <c r="C831" s="832" t="s">
        <v>593</v>
      </c>
      <c r="D831" s="832" t="s">
        <v>1492</v>
      </c>
      <c r="E831" s="832" t="s">
        <v>3524</v>
      </c>
      <c r="F831" s="832" t="s">
        <v>3525</v>
      </c>
      <c r="G831" s="832" t="s">
        <v>3526</v>
      </c>
      <c r="H831" s="849"/>
      <c r="I831" s="849"/>
      <c r="J831" s="832"/>
      <c r="K831" s="832"/>
      <c r="L831" s="849"/>
      <c r="M831" s="849"/>
      <c r="N831" s="832"/>
      <c r="O831" s="832"/>
      <c r="P831" s="849">
        <v>4</v>
      </c>
      <c r="Q831" s="849">
        <v>2080</v>
      </c>
      <c r="R831" s="837"/>
      <c r="S831" s="850">
        <v>520</v>
      </c>
    </row>
    <row r="832" spans="1:19" ht="14.4" customHeight="1" x14ac:dyDescent="0.3">
      <c r="A832" s="831" t="s">
        <v>3470</v>
      </c>
      <c r="B832" s="832" t="s">
        <v>3471</v>
      </c>
      <c r="C832" s="832" t="s">
        <v>593</v>
      </c>
      <c r="D832" s="832" t="s">
        <v>1492</v>
      </c>
      <c r="E832" s="832" t="s">
        <v>3529</v>
      </c>
      <c r="F832" s="832" t="s">
        <v>3535</v>
      </c>
      <c r="G832" s="832" t="s">
        <v>3536</v>
      </c>
      <c r="H832" s="849"/>
      <c r="I832" s="849"/>
      <c r="J832" s="832"/>
      <c r="K832" s="832"/>
      <c r="L832" s="849"/>
      <c r="M832" s="849"/>
      <c r="N832" s="832"/>
      <c r="O832" s="832"/>
      <c r="P832" s="849">
        <v>1</v>
      </c>
      <c r="Q832" s="849">
        <v>300</v>
      </c>
      <c r="R832" s="837"/>
      <c r="S832" s="850">
        <v>300</v>
      </c>
    </row>
    <row r="833" spans="1:19" ht="14.4" customHeight="1" x14ac:dyDescent="0.3">
      <c r="A833" s="831" t="s">
        <v>3470</v>
      </c>
      <c r="B833" s="832" t="s">
        <v>3471</v>
      </c>
      <c r="C833" s="832" t="s">
        <v>593</v>
      </c>
      <c r="D833" s="832" t="s">
        <v>1492</v>
      </c>
      <c r="E833" s="832" t="s">
        <v>3529</v>
      </c>
      <c r="F833" s="832" t="s">
        <v>3535</v>
      </c>
      <c r="G833" s="832" t="s">
        <v>3537</v>
      </c>
      <c r="H833" s="849"/>
      <c r="I833" s="849"/>
      <c r="J833" s="832"/>
      <c r="K833" s="832"/>
      <c r="L833" s="849"/>
      <c r="M833" s="849"/>
      <c r="N833" s="832"/>
      <c r="O833" s="832"/>
      <c r="P833" s="849">
        <v>5</v>
      </c>
      <c r="Q833" s="849">
        <v>1500</v>
      </c>
      <c r="R833" s="837"/>
      <c r="S833" s="850">
        <v>300</v>
      </c>
    </row>
    <row r="834" spans="1:19" ht="14.4" customHeight="1" x14ac:dyDescent="0.3">
      <c r="A834" s="831" t="s">
        <v>3470</v>
      </c>
      <c r="B834" s="832" t="s">
        <v>3471</v>
      </c>
      <c r="C834" s="832" t="s">
        <v>593</v>
      </c>
      <c r="D834" s="832" t="s">
        <v>1492</v>
      </c>
      <c r="E834" s="832" t="s">
        <v>3529</v>
      </c>
      <c r="F834" s="832" t="s">
        <v>3538</v>
      </c>
      <c r="G834" s="832" t="s">
        <v>3539</v>
      </c>
      <c r="H834" s="849"/>
      <c r="I834" s="849"/>
      <c r="J834" s="832"/>
      <c r="K834" s="832"/>
      <c r="L834" s="849"/>
      <c r="M834" s="849"/>
      <c r="N834" s="832"/>
      <c r="O834" s="832"/>
      <c r="P834" s="849">
        <v>1</v>
      </c>
      <c r="Q834" s="849">
        <v>78</v>
      </c>
      <c r="R834" s="837"/>
      <c r="S834" s="850">
        <v>78</v>
      </c>
    </row>
    <row r="835" spans="1:19" ht="14.4" customHeight="1" x14ac:dyDescent="0.3">
      <c r="A835" s="831" t="s">
        <v>3470</v>
      </c>
      <c r="B835" s="832" t="s">
        <v>3471</v>
      </c>
      <c r="C835" s="832" t="s">
        <v>593</v>
      </c>
      <c r="D835" s="832" t="s">
        <v>1492</v>
      </c>
      <c r="E835" s="832" t="s">
        <v>3529</v>
      </c>
      <c r="F835" s="832" t="s">
        <v>3540</v>
      </c>
      <c r="G835" s="832" t="s">
        <v>3541</v>
      </c>
      <c r="H835" s="849"/>
      <c r="I835" s="849"/>
      <c r="J835" s="832"/>
      <c r="K835" s="832"/>
      <c r="L835" s="849">
        <v>12</v>
      </c>
      <c r="M835" s="849">
        <v>996</v>
      </c>
      <c r="N835" s="832">
        <v>1</v>
      </c>
      <c r="O835" s="832">
        <v>83</v>
      </c>
      <c r="P835" s="849">
        <v>4</v>
      </c>
      <c r="Q835" s="849">
        <v>332</v>
      </c>
      <c r="R835" s="837">
        <v>0.33333333333333331</v>
      </c>
      <c r="S835" s="850">
        <v>83</v>
      </c>
    </row>
    <row r="836" spans="1:19" ht="14.4" customHeight="1" x14ac:dyDescent="0.3">
      <c r="A836" s="831" t="s">
        <v>3470</v>
      </c>
      <c r="B836" s="832" t="s">
        <v>3471</v>
      </c>
      <c r="C836" s="832" t="s">
        <v>593</v>
      </c>
      <c r="D836" s="832" t="s">
        <v>1492</v>
      </c>
      <c r="E836" s="832" t="s">
        <v>3529</v>
      </c>
      <c r="F836" s="832" t="s">
        <v>3542</v>
      </c>
      <c r="G836" s="832" t="s">
        <v>3543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106</v>
      </c>
      <c r="R836" s="837"/>
      <c r="S836" s="850">
        <v>106</v>
      </c>
    </row>
    <row r="837" spans="1:19" ht="14.4" customHeight="1" x14ac:dyDescent="0.3">
      <c r="A837" s="831" t="s">
        <v>3470</v>
      </c>
      <c r="B837" s="832" t="s">
        <v>3471</v>
      </c>
      <c r="C837" s="832" t="s">
        <v>593</v>
      </c>
      <c r="D837" s="832" t="s">
        <v>1492</v>
      </c>
      <c r="E837" s="832" t="s">
        <v>3529</v>
      </c>
      <c r="F837" s="832" t="s">
        <v>3544</v>
      </c>
      <c r="G837" s="832" t="s">
        <v>3545</v>
      </c>
      <c r="H837" s="849"/>
      <c r="I837" s="849"/>
      <c r="J837" s="832"/>
      <c r="K837" s="832"/>
      <c r="L837" s="849">
        <v>15</v>
      </c>
      <c r="M837" s="849">
        <v>555</v>
      </c>
      <c r="N837" s="832">
        <v>1</v>
      </c>
      <c r="O837" s="832">
        <v>37</v>
      </c>
      <c r="P837" s="849"/>
      <c r="Q837" s="849"/>
      <c r="R837" s="837"/>
      <c r="S837" s="850"/>
    </row>
    <row r="838" spans="1:19" ht="14.4" customHeight="1" x14ac:dyDescent="0.3">
      <c r="A838" s="831" t="s">
        <v>3470</v>
      </c>
      <c r="B838" s="832" t="s">
        <v>3471</v>
      </c>
      <c r="C838" s="832" t="s">
        <v>593</v>
      </c>
      <c r="D838" s="832" t="s">
        <v>1492</v>
      </c>
      <c r="E838" s="832" t="s">
        <v>3529</v>
      </c>
      <c r="F838" s="832" t="s">
        <v>3544</v>
      </c>
      <c r="G838" s="832" t="s">
        <v>3546</v>
      </c>
      <c r="H838" s="849"/>
      <c r="I838" s="849"/>
      <c r="J838" s="832"/>
      <c r="K838" s="832"/>
      <c r="L838" s="849">
        <v>9</v>
      </c>
      <c r="M838" s="849">
        <v>333</v>
      </c>
      <c r="N838" s="832">
        <v>1</v>
      </c>
      <c r="O838" s="832">
        <v>37</v>
      </c>
      <c r="P838" s="849">
        <v>5</v>
      </c>
      <c r="Q838" s="849">
        <v>185</v>
      </c>
      <c r="R838" s="837">
        <v>0.55555555555555558</v>
      </c>
      <c r="S838" s="850">
        <v>37</v>
      </c>
    </row>
    <row r="839" spans="1:19" ht="14.4" customHeight="1" x14ac:dyDescent="0.3">
      <c r="A839" s="831" t="s">
        <v>3470</v>
      </c>
      <c r="B839" s="832" t="s">
        <v>3471</v>
      </c>
      <c r="C839" s="832" t="s">
        <v>593</v>
      </c>
      <c r="D839" s="832" t="s">
        <v>1492</v>
      </c>
      <c r="E839" s="832" t="s">
        <v>3529</v>
      </c>
      <c r="F839" s="832" t="s">
        <v>3549</v>
      </c>
      <c r="G839" s="832" t="s">
        <v>3550</v>
      </c>
      <c r="H839" s="849"/>
      <c r="I839" s="849"/>
      <c r="J839" s="832"/>
      <c r="K839" s="832"/>
      <c r="L839" s="849">
        <v>2</v>
      </c>
      <c r="M839" s="849">
        <v>10</v>
      </c>
      <c r="N839" s="832">
        <v>1</v>
      </c>
      <c r="O839" s="832">
        <v>5</v>
      </c>
      <c r="P839" s="849">
        <v>2</v>
      </c>
      <c r="Q839" s="849">
        <v>10</v>
      </c>
      <c r="R839" s="837">
        <v>1</v>
      </c>
      <c r="S839" s="850">
        <v>5</v>
      </c>
    </row>
    <row r="840" spans="1:19" ht="14.4" customHeight="1" x14ac:dyDescent="0.3">
      <c r="A840" s="831" t="s">
        <v>3470</v>
      </c>
      <c r="B840" s="832" t="s">
        <v>3471</v>
      </c>
      <c r="C840" s="832" t="s">
        <v>593</v>
      </c>
      <c r="D840" s="832" t="s">
        <v>1492</v>
      </c>
      <c r="E840" s="832" t="s">
        <v>3529</v>
      </c>
      <c r="F840" s="832" t="s">
        <v>3551</v>
      </c>
      <c r="G840" s="832" t="s">
        <v>3552</v>
      </c>
      <c r="H840" s="849"/>
      <c r="I840" s="849"/>
      <c r="J840" s="832"/>
      <c r="K840" s="832"/>
      <c r="L840" s="849">
        <v>28</v>
      </c>
      <c r="M840" s="849">
        <v>2408</v>
      </c>
      <c r="N840" s="832">
        <v>1</v>
      </c>
      <c r="O840" s="832">
        <v>86</v>
      </c>
      <c r="P840" s="849">
        <v>5</v>
      </c>
      <c r="Q840" s="849">
        <v>435</v>
      </c>
      <c r="R840" s="837">
        <v>0.18064784053156147</v>
      </c>
      <c r="S840" s="850">
        <v>87</v>
      </c>
    </row>
    <row r="841" spans="1:19" ht="14.4" customHeight="1" x14ac:dyDescent="0.3">
      <c r="A841" s="831" t="s">
        <v>3470</v>
      </c>
      <c r="B841" s="832" t="s">
        <v>3471</v>
      </c>
      <c r="C841" s="832" t="s">
        <v>593</v>
      </c>
      <c r="D841" s="832" t="s">
        <v>1492</v>
      </c>
      <c r="E841" s="832" t="s">
        <v>3529</v>
      </c>
      <c r="F841" s="832" t="s">
        <v>3551</v>
      </c>
      <c r="G841" s="832" t="s">
        <v>3553</v>
      </c>
      <c r="H841" s="849"/>
      <c r="I841" s="849"/>
      <c r="J841" s="832"/>
      <c r="K841" s="832"/>
      <c r="L841" s="849"/>
      <c r="M841" s="849"/>
      <c r="N841" s="832"/>
      <c r="O841" s="832"/>
      <c r="P841" s="849">
        <v>4</v>
      </c>
      <c r="Q841" s="849">
        <v>348</v>
      </c>
      <c r="R841" s="837"/>
      <c r="S841" s="850">
        <v>87</v>
      </c>
    </row>
    <row r="842" spans="1:19" ht="14.4" customHeight="1" x14ac:dyDescent="0.3">
      <c r="A842" s="831" t="s">
        <v>3470</v>
      </c>
      <c r="B842" s="832" t="s">
        <v>3471</v>
      </c>
      <c r="C842" s="832" t="s">
        <v>593</v>
      </c>
      <c r="D842" s="832" t="s">
        <v>1492</v>
      </c>
      <c r="E842" s="832" t="s">
        <v>3529</v>
      </c>
      <c r="F842" s="832" t="s">
        <v>3556</v>
      </c>
      <c r="G842" s="832" t="s">
        <v>3557</v>
      </c>
      <c r="H842" s="849"/>
      <c r="I842" s="849"/>
      <c r="J842" s="832"/>
      <c r="K842" s="832"/>
      <c r="L842" s="849">
        <v>4</v>
      </c>
      <c r="M842" s="849">
        <v>2716</v>
      </c>
      <c r="N842" s="832">
        <v>1</v>
      </c>
      <c r="O842" s="832">
        <v>679</v>
      </c>
      <c r="P842" s="849">
        <v>4</v>
      </c>
      <c r="Q842" s="849">
        <v>2720</v>
      </c>
      <c r="R842" s="837">
        <v>1.0014727540500736</v>
      </c>
      <c r="S842" s="850">
        <v>680</v>
      </c>
    </row>
    <row r="843" spans="1:19" ht="14.4" customHeight="1" x14ac:dyDescent="0.3">
      <c r="A843" s="831" t="s">
        <v>3470</v>
      </c>
      <c r="B843" s="832" t="s">
        <v>3471</v>
      </c>
      <c r="C843" s="832" t="s">
        <v>593</v>
      </c>
      <c r="D843" s="832" t="s">
        <v>1492</v>
      </c>
      <c r="E843" s="832" t="s">
        <v>3529</v>
      </c>
      <c r="F843" s="832" t="s">
        <v>3556</v>
      </c>
      <c r="G843" s="832" t="s">
        <v>3558</v>
      </c>
      <c r="H843" s="849"/>
      <c r="I843" s="849"/>
      <c r="J843" s="832"/>
      <c r="K843" s="832"/>
      <c r="L843" s="849">
        <v>4</v>
      </c>
      <c r="M843" s="849">
        <v>2716</v>
      </c>
      <c r="N843" s="832">
        <v>1</v>
      </c>
      <c r="O843" s="832">
        <v>679</v>
      </c>
      <c r="P843" s="849">
        <v>4</v>
      </c>
      <c r="Q843" s="849">
        <v>2720</v>
      </c>
      <c r="R843" s="837">
        <v>1.0014727540500736</v>
      </c>
      <c r="S843" s="850">
        <v>680</v>
      </c>
    </row>
    <row r="844" spans="1:19" ht="14.4" customHeight="1" x14ac:dyDescent="0.3">
      <c r="A844" s="831" t="s">
        <v>3470</v>
      </c>
      <c r="B844" s="832" t="s">
        <v>3471</v>
      </c>
      <c r="C844" s="832" t="s">
        <v>593</v>
      </c>
      <c r="D844" s="832" t="s">
        <v>1492</v>
      </c>
      <c r="E844" s="832" t="s">
        <v>3529</v>
      </c>
      <c r="F844" s="832" t="s">
        <v>3562</v>
      </c>
      <c r="G844" s="832" t="s">
        <v>3563</v>
      </c>
      <c r="H844" s="849"/>
      <c r="I844" s="849"/>
      <c r="J844" s="832"/>
      <c r="K844" s="832"/>
      <c r="L844" s="849">
        <v>29</v>
      </c>
      <c r="M844" s="849">
        <v>7279</v>
      </c>
      <c r="N844" s="832">
        <v>1</v>
      </c>
      <c r="O844" s="832">
        <v>251</v>
      </c>
      <c r="P844" s="849">
        <v>45</v>
      </c>
      <c r="Q844" s="849">
        <v>11340</v>
      </c>
      <c r="R844" s="837">
        <v>1.5579063058112379</v>
      </c>
      <c r="S844" s="850">
        <v>252</v>
      </c>
    </row>
    <row r="845" spans="1:19" ht="14.4" customHeight="1" x14ac:dyDescent="0.3">
      <c r="A845" s="831" t="s">
        <v>3470</v>
      </c>
      <c r="B845" s="832" t="s">
        <v>3471</v>
      </c>
      <c r="C845" s="832" t="s">
        <v>593</v>
      </c>
      <c r="D845" s="832" t="s">
        <v>1492</v>
      </c>
      <c r="E845" s="832" t="s">
        <v>3529</v>
      </c>
      <c r="F845" s="832" t="s">
        <v>3562</v>
      </c>
      <c r="G845" s="832" t="s">
        <v>3564</v>
      </c>
      <c r="H845" s="849"/>
      <c r="I845" s="849"/>
      <c r="J845" s="832"/>
      <c r="K845" s="832"/>
      <c r="L845" s="849">
        <v>697</v>
      </c>
      <c r="M845" s="849">
        <v>174947</v>
      </c>
      <c r="N845" s="832">
        <v>1</v>
      </c>
      <c r="O845" s="832">
        <v>251</v>
      </c>
      <c r="P845" s="849">
        <v>641</v>
      </c>
      <c r="Q845" s="849">
        <v>161532</v>
      </c>
      <c r="R845" s="837">
        <v>0.92331963394628092</v>
      </c>
      <c r="S845" s="850">
        <v>252</v>
      </c>
    </row>
    <row r="846" spans="1:19" ht="14.4" customHeight="1" x14ac:dyDescent="0.3">
      <c r="A846" s="831" t="s">
        <v>3470</v>
      </c>
      <c r="B846" s="832" t="s">
        <v>3471</v>
      </c>
      <c r="C846" s="832" t="s">
        <v>593</v>
      </c>
      <c r="D846" s="832" t="s">
        <v>1492</v>
      </c>
      <c r="E846" s="832" t="s">
        <v>3529</v>
      </c>
      <c r="F846" s="832" t="s">
        <v>3565</v>
      </c>
      <c r="G846" s="832" t="s">
        <v>3566</v>
      </c>
      <c r="H846" s="849"/>
      <c r="I846" s="849"/>
      <c r="J846" s="832"/>
      <c r="K846" s="832"/>
      <c r="L846" s="849">
        <v>3</v>
      </c>
      <c r="M846" s="849">
        <v>378</v>
      </c>
      <c r="N846" s="832">
        <v>1</v>
      </c>
      <c r="O846" s="832">
        <v>126</v>
      </c>
      <c r="P846" s="849">
        <v>1</v>
      </c>
      <c r="Q846" s="849">
        <v>127</v>
      </c>
      <c r="R846" s="837">
        <v>0.33597883597883599</v>
      </c>
      <c r="S846" s="850">
        <v>127</v>
      </c>
    </row>
    <row r="847" spans="1:19" ht="14.4" customHeight="1" x14ac:dyDescent="0.3">
      <c r="A847" s="831" t="s">
        <v>3470</v>
      </c>
      <c r="B847" s="832" t="s">
        <v>3471</v>
      </c>
      <c r="C847" s="832" t="s">
        <v>593</v>
      </c>
      <c r="D847" s="832" t="s">
        <v>1492</v>
      </c>
      <c r="E847" s="832" t="s">
        <v>3529</v>
      </c>
      <c r="F847" s="832" t="s">
        <v>3565</v>
      </c>
      <c r="G847" s="832" t="s">
        <v>3567</v>
      </c>
      <c r="H847" s="849"/>
      <c r="I847" s="849"/>
      <c r="J847" s="832"/>
      <c r="K847" s="832"/>
      <c r="L847" s="849">
        <v>106</v>
      </c>
      <c r="M847" s="849">
        <v>13356</v>
      </c>
      <c r="N847" s="832">
        <v>1</v>
      </c>
      <c r="O847" s="832">
        <v>126</v>
      </c>
      <c r="P847" s="849">
        <v>58</v>
      </c>
      <c r="Q847" s="849">
        <v>7366</v>
      </c>
      <c r="R847" s="837">
        <v>0.55151242887091945</v>
      </c>
      <c r="S847" s="850">
        <v>127</v>
      </c>
    </row>
    <row r="848" spans="1:19" ht="14.4" customHeight="1" x14ac:dyDescent="0.3">
      <c r="A848" s="831" t="s">
        <v>3470</v>
      </c>
      <c r="B848" s="832" t="s">
        <v>3471</v>
      </c>
      <c r="C848" s="832" t="s">
        <v>593</v>
      </c>
      <c r="D848" s="832" t="s">
        <v>1492</v>
      </c>
      <c r="E848" s="832" t="s">
        <v>3529</v>
      </c>
      <c r="F848" s="832" t="s">
        <v>3568</v>
      </c>
      <c r="G848" s="832" t="s">
        <v>3569</v>
      </c>
      <c r="H848" s="849"/>
      <c r="I848" s="849"/>
      <c r="J848" s="832"/>
      <c r="K848" s="832"/>
      <c r="L848" s="849">
        <v>2</v>
      </c>
      <c r="M848" s="849">
        <v>182</v>
      </c>
      <c r="N848" s="832">
        <v>1</v>
      </c>
      <c r="O848" s="832">
        <v>91</v>
      </c>
      <c r="P848" s="849"/>
      <c r="Q848" s="849"/>
      <c r="R848" s="837"/>
      <c r="S848" s="850"/>
    </row>
    <row r="849" spans="1:19" ht="14.4" customHeight="1" x14ac:dyDescent="0.3">
      <c r="A849" s="831" t="s">
        <v>3470</v>
      </c>
      <c r="B849" s="832" t="s">
        <v>3471</v>
      </c>
      <c r="C849" s="832" t="s">
        <v>593</v>
      </c>
      <c r="D849" s="832" t="s">
        <v>1492</v>
      </c>
      <c r="E849" s="832" t="s">
        <v>3529</v>
      </c>
      <c r="F849" s="832" t="s">
        <v>3568</v>
      </c>
      <c r="G849" s="832" t="s">
        <v>3570</v>
      </c>
      <c r="H849" s="849"/>
      <c r="I849" s="849"/>
      <c r="J849" s="832"/>
      <c r="K849" s="832"/>
      <c r="L849" s="849">
        <v>27</v>
      </c>
      <c r="M849" s="849">
        <v>2457</v>
      </c>
      <c r="N849" s="832">
        <v>1</v>
      </c>
      <c r="O849" s="832">
        <v>91</v>
      </c>
      <c r="P849" s="849"/>
      <c r="Q849" s="849"/>
      <c r="R849" s="837"/>
      <c r="S849" s="850"/>
    </row>
    <row r="850" spans="1:19" ht="14.4" customHeight="1" x14ac:dyDescent="0.3">
      <c r="A850" s="831" t="s">
        <v>3470</v>
      </c>
      <c r="B850" s="832" t="s">
        <v>3471</v>
      </c>
      <c r="C850" s="832" t="s">
        <v>593</v>
      </c>
      <c r="D850" s="832" t="s">
        <v>1492</v>
      </c>
      <c r="E850" s="832" t="s">
        <v>3529</v>
      </c>
      <c r="F850" s="832" t="s">
        <v>3579</v>
      </c>
      <c r="G850" s="832" t="s">
        <v>3580</v>
      </c>
      <c r="H850" s="849"/>
      <c r="I850" s="849"/>
      <c r="J850" s="832"/>
      <c r="K850" s="832"/>
      <c r="L850" s="849">
        <v>870</v>
      </c>
      <c r="M850" s="849">
        <v>51330</v>
      </c>
      <c r="N850" s="832">
        <v>1</v>
      </c>
      <c r="O850" s="832">
        <v>59</v>
      </c>
      <c r="P850" s="849">
        <v>699</v>
      </c>
      <c r="Q850" s="849">
        <v>41940</v>
      </c>
      <c r="R850" s="837">
        <v>0.81706604324956167</v>
      </c>
      <c r="S850" s="850">
        <v>60</v>
      </c>
    </row>
    <row r="851" spans="1:19" ht="14.4" customHeight="1" x14ac:dyDescent="0.3">
      <c r="A851" s="831" t="s">
        <v>3470</v>
      </c>
      <c r="B851" s="832" t="s">
        <v>3471</v>
      </c>
      <c r="C851" s="832" t="s">
        <v>593</v>
      </c>
      <c r="D851" s="832" t="s">
        <v>1492</v>
      </c>
      <c r="E851" s="832" t="s">
        <v>3529</v>
      </c>
      <c r="F851" s="832" t="s">
        <v>3581</v>
      </c>
      <c r="G851" s="832" t="s">
        <v>3582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254</v>
      </c>
      <c r="R851" s="837"/>
      <c r="S851" s="850">
        <v>254</v>
      </c>
    </row>
    <row r="852" spans="1:19" ht="14.4" customHeight="1" x14ac:dyDescent="0.3">
      <c r="A852" s="831" t="s">
        <v>3470</v>
      </c>
      <c r="B852" s="832" t="s">
        <v>3471</v>
      </c>
      <c r="C852" s="832" t="s">
        <v>593</v>
      </c>
      <c r="D852" s="832" t="s">
        <v>1492</v>
      </c>
      <c r="E852" s="832" t="s">
        <v>3529</v>
      </c>
      <c r="F852" s="832" t="s">
        <v>3589</v>
      </c>
      <c r="G852" s="832" t="s">
        <v>3590</v>
      </c>
      <c r="H852" s="849"/>
      <c r="I852" s="849"/>
      <c r="J852" s="832"/>
      <c r="K852" s="832"/>
      <c r="L852" s="849">
        <v>431</v>
      </c>
      <c r="M852" s="849">
        <v>165935</v>
      </c>
      <c r="N852" s="832">
        <v>1</v>
      </c>
      <c r="O852" s="832">
        <v>385</v>
      </c>
      <c r="P852" s="849">
        <v>359</v>
      </c>
      <c r="Q852" s="849">
        <v>138574</v>
      </c>
      <c r="R852" s="837">
        <v>0.8351101334860036</v>
      </c>
      <c r="S852" s="850">
        <v>386</v>
      </c>
    </row>
    <row r="853" spans="1:19" ht="14.4" customHeight="1" x14ac:dyDescent="0.3">
      <c r="A853" s="831" t="s">
        <v>3470</v>
      </c>
      <c r="B853" s="832" t="s">
        <v>3471</v>
      </c>
      <c r="C853" s="832" t="s">
        <v>593</v>
      </c>
      <c r="D853" s="832" t="s">
        <v>1492</v>
      </c>
      <c r="E853" s="832" t="s">
        <v>3529</v>
      </c>
      <c r="F853" s="832" t="s">
        <v>3591</v>
      </c>
      <c r="G853" s="832" t="s">
        <v>3592</v>
      </c>
      <c r="H853" s="849"/>
      <c r="I853" s="849"/>
      <c r="J853" s="832"/>
      <c r="K853" s="832"/>
      <c r="L853" s="849">
        <v>17</v>
      </c>
      <c r="M853" s="849">
        <v>6630</v>
      </c>
      <c r="N853" s="832">
        <v>1</v>
      </c>
      <c r="O853" s="832">
        <v>390</v>
      </c>
      <c r="P853" s="849">
        <v>28</v>
      </c>
      <c r="Q853" s="849">
        <v>10948</v>
      </c>
      <c r="R853" s="837">
        <v>1.6512820512820512</v>
      </c>
      <c r="S853" s="850">
        <v>391</v>
      </c>
    </row>
    <row r="854" spans="1:19" ht="14.4" customHeight="1" x14ac:dyDescent="0.3">
      <c r="A854" s="831" t="s">
        <v>3470</v>
      </c>
      <c r="B854" s="832" t="s">
        <v>3471</v>
      </c>
      <c r="C854" s="832" t="s">
        <v>593</v>
      </c>
      <c r="D854" s="832" t="s">
        <v>1492</v>
      </c>
      <c r="E854" s="832" t="s">
        <v>3529</v>
      </c>
      <c r="F854" s="832" t="s">
        <v>3591</v>
      </c>
      <c r="G854" s="832" t="s">
        <v>3593</v>
      </c>
      <c r="H854" s="849"/>
      <c r="I854" s="849"/>
      <c r="J854" s="832"/>
      <c r="K854" s="832"/>
      <c r="L854" s="849">
        <v>256</v>
      </c>
      <c r="M854" s="849">
        <v>99840</v>
      </c>
      <c r="N854" s="832">
        <v>1</v>
      </c>
      <c r="O854" s="832">
        <v>390</v>
      </c>
      <c r="P854" s="849">
        <v>182</v>
      </c>
      <c r="Q854" s="849">
        <v>71162</v>
      </c>
      <c r="R854" s="837">
        <v>0.71276041666666667</v>
      </c>
      <c r="S854" s="850">
        <v>391</v>
      </c>
    </row>
    <row r="855" spans="1:19" ht="14.4" customHeight="1" x14ac:dyDescent="0.3">
      <c r="A855" s="831" t="s">
        <v>3470</v>
      </c>
      <c r="B855" s="832" t="s">
        <v>3471</v>
      </c>
      <c r="C855" s="832" t="s">
        <v>593</v>
      </c>
      <c r="D855" s="832" t="s">
        <v>1492</v>
      </c>
      <c r="E855" s="832" t="s">
        <v>3529</v>
      </c>
      <c r="F855" s="832" t="s">
        <v>3594</v>
      </c>
      <c r="G855" s="832" t="s">
        <v>3595</v>
      </c>
      <c r="H855" s="849"/>
      <c r="I855" s="849"/>
      <c r="J855" s="832"/>
      <c r="K855" s="832"/>
      <c r="L855" s="849">
        <v>3</v>
      </c>
      <c r="M855" s="849">
        <v>189</v>
      </c>
      <c r="N855" s="832">
        <v>1</v>
      </c>
      <c r="O855" s="832">
        <v>63</v>
      </c>
      <c r="P855" s="849">
        <v>18</v>
      </c>
      <c r="Q855" s="849">
        <v>1134</v>
      </c>
      <c r="R855" s="837">
        <v>6</v>
      </c>
      <c r="S855" s="850">
        <v>63</v>
      </c>
    </row>
    <row r="856" spans="1:19" ht="14.4" customHeight="1" x14ac:dyDescent="0.3">
      <c r="A856" s="831" t="s">
        <v>3470</v>
      </c>
      <c r="B856" s="832" t="s">
        <v>3471</v>
      </c>
      <c r="C856" s="832" t="s">
        <v>593</v>
      </c>
      <c r="D856" s="832" t="s">
        <v>1492</v>
      </c>
      <c r="E856" s="832" t="s">
        <v>3529</v>
      </c>
      <c r="F856" s="832" t="s">
        <v>3594</v>
      </c>
      <c r="G856" s="832" t="s">
        <v>3596</v>
      </c>
      <c r="H856" s="849"/>
      <c r="I856" s="849"/>
      <c r="J856" s="832"/>
      <c r="K856" s="832"/>
      <c r="L856" s="849">
        <v>5</v>
      </c>
      <c r="M856" s="849">
        <v>315</v>
      </c>
      <c r="N856" s="832">
        <v>1</v>
      </c>
      <c r="O856" s="832">
        <v>63</v>
      </c>
      <c r="P856" s="849">
        <v>2</v>
      </c>
      <c r="Q856" s="849">
        <v>126</v>
      </c>
      <c r="R856" s="837">
        <v>0.4</v>
      </c>
      <c r="S856" s="850">
        <v>63</v>
      </c>
    </row>
    <row r="857" spans="1:19" ht="14.4" customHeight="1" x14ac:dyDescent="0.3">
      <c r="A857" s="831" t="s">
        <v>3470</v>
      </c>
      <c r="B857" s="832" t="s">
        <v>3471</v>
      </c>
      <c r="C857" s="832" t="s">
        <v>593</v>
      </c>
      <c r="D857" s="832" t="s">
        <v>1492</v>
      </c>
      <c r="E857" s="832" t="s">
        <v>3529</v>
      </c>
      <c r="F857" s="832" t="s">
        <v>3597</v>
      </c>
      <c r="G857" s="832" t="s">
        <v>3598</v>
      </c>
      <c r="H857" s="849"/>
      <c r="I857" s="849"/>
      <c r="J857" s="832"/>
      <c r="K857" s="832"/>
      <c r="L857" s="849">
        <v>3</v>
      </c>
      <c r="M857" s="849">
        <v>741</v>
      </c>
      <c r="N857" s="832">
        <v>1</v>
      </c>
      <c r="O857" s="832">
        <v>247</v>
      </c>
      <c r="P857" s="849">
        <v>2</v>
      </c>
      <c r="Q857" s="849">
        <v>496</v>
      </c>
      <c r="R857" s="837">
        <v>0.66936572199730093</v>
      </c>
      <c r="S857" s="850">
        <v>248</v>
      </c>
    </row>
    <row r="858" spans="1:19" ht="14.4" customHeight="1" x14ac:dyDescent="0.3">
      <c r="A858" s="831" t="s">
        <v>3470</v>
      </c>
      <c r="B858" s="832" t="s">
        <v>3471</v>
      </c>
      <c r="C858" s="832" t="s">
        <v>593</v>
      </c>
      <c r="D858" s="832" t="s">
        <v>1492</v>
      </c>
      <c r="E858" s="832" t="s">
        <v>3529</v>
      </c>
      <c r="F858" s="832" t="s">
        <v>3599</v>
      </c>
      <c r="G858" s="832" t="s">
        <v>3600</v>
      </c>
      <c r="H858" s="849"/>
      <c r="I858" s="849"/>
      <c r="J858" s="832"/>
      <c r="K858" s="832"/>
      <c r="L858" s="849">
        <v>3</v>
      </c>
      <c r="M858" s="849">
        <v>459</v>
      </c>
      <c r="N858" s="832">
        <v>1</v>
      </c>
      <c r="O858" s="832">
        <v>153</v>
      </c>
      <c r="P858" s="849"/>
      <c r="Q858" s="849"/>
      <c r="R858" s="837"/>
      <c r="S858" s="850"/>
    </row>
    <row r="859" spans="1:19" ht="14.4" customHeight="1" x14ac:dyDescent="0.3">
      <c r="A859" s="831" t="s">
        <v>3470</v>
      </c>
      <c r="B859" s="832" t="s">
        <v>3471</v>
      </c>
      <c r="C859" s="832" t="s">
        <v>593</v>
      </c>
      <c r="D859" s="832" t="s">
        <v>1492</v>
      </c>
      <c r="E859" s="832" t="s">
        <v>3529</v>
      </c>
      <c r="F859" s="832" t="s">
        <v>3599</v>
      </c>
      <c r="G859" s="832" t="s">
        <v>3601</v>
      </c>
      <c r="H859" s="849"/>
      <c r="I859" s="849"/>
      <c r="J859" s="832"/>
      <c r="K859" s="832"/>
      <c r="L859" s="849">
        <v>25</v>
      </c>
      <c r="M859" s="849">
        <v>3825</v>
      </c>
      <c r="N859" s="832">
        <v>1</v>
      </c>
      <c r="O859" s="832">
        <v>153</v>
      </c>
      <c r="P859" s="849">
        <v>9</v>
      </c>
      <c r="Q859" s="849">
        <v>1386</v>
      </c>
      <c r="R859" s="837">
        <v>0.3623529411764706</v>
      </c>
      <c r="S859" s="850">
        <v>154</v>
      </c>
    </row>
    <row r="860" spans="1:19" ht="14.4" customHeight="1" x14ac:dyDescent="0.3">
      <c r="A860" s="831" t="s">
        <v>3470</v>
      </c>
      <c r="B860" s="832" t="s">
        <v>3471</v>
      </c>
      <c r="C860" s="832" t="s">
        <v>593</v>
      </c>
      <c r="D860" s="832" t="s">
        <v>1492</v>
      </c>
      <c r="E860" s="832" t="s">
        <v>3529</v>
      </c>
      <c r="F860" s="832" t="s">
        <v>3602</v>
      </c>
      <c r="G860" s="832" t="s">
        <v>3603</v>
      </c>
      <c r="H860" s="849"/>
      <c r="I860" s="849"/>
      <c r="J860" s="832"/>
      <c r="K860" s="832"/>
      <c r="L860" s="849">
        <v>1</v>
      </c>
      <c r="M860" s="849">
        <v>84</v>
      </c>
      <c r="N860" s="832">
        <v>1</v>
      </c>
      <c r="O860" s="832">
        <v>84</v>
      </c>
      <c r="P860" s="849"/>
      <c r="Q860" s="849"/>
      <c r="R860" s="837"/>
      <c r="S860" s="850"/>
    </row>
    <row r="861" spans="1:19" ht="14.4" customHeight="1" x14ac:dyDescent="0.3">
      <c r="A861" s="831" t="s">
        <v>3470</v>
      </c>
      <c r="B861" s="832" t="s">
        <v>3471</v>
      </c>
      <c r="C861" s="832" t="s">
        <v>593</v>
      </c>
      <c r="D861" s="832" t="s">
        <v>1492</v>
      </c>
      <c r="E861" s="832" t="s">
        <v>3529</v>
      </c>
      <c r="F861" s="832" t="s">
        <v>3605</v>
      </c>
      <c r="G861" s="832" t="s">
        <v>3606</v>
      </c>
      <c r="H861" s="849"/>
      <c r="I861" s="849"/>
      <c r="J861" s="832"/>
      <c r="K861" s="832"/>
      <c r="L861" s="849">
        <v>4</v>
      </c>
      <c r="M861" s="849">
        <v>552</v>
      </c>
      <c r="N861" s="832">
        <v>1</v>
      </c>
      <c r="O861" s="832">
        <v>138</v>
      </c>
      <c r="P861" s="849">
        <v>2</v>
      </c>
      <c r="Q861" s="849">
        <v>278</v>
      </c>
      <c r="R861" s="837">
        <v>0.50362318840579712</v>
      </c>
      <c r="S861" s="850">
        <v>139</v>
      </c>
    </row>
    <row r="862" spans="1:19" ht="14.4" customHeight="1" x14ac:dyDescent="0.3">
      <c r="A862" s="831" t="s">
        <v>3470</v>
      </c>
      <c r="B862" s="832" t="s">
        <v>3471</v>
      </c>
      <c r="C862" s="832" t="s">
        <v>593</v>
      </c>
      <c r="D862" s="832" t="s">
        <v>1492</v>
      </c>
      <c r="E862" s="832" t="s">
        <v>3529</v>
      </c>
      <c r="F862" s="832" t="s">
        <v>3605</v>
      </c>
      <c r="G862" s="832" t="s">
        <v>3607</v>
      </c>
      <c r="H862" s="849"/>
      <c r="I862" s="849"/>
      <c r="J862" s="832"/>
      <c r="K862" s="832"/>
      <c r="L862" s="849">
        <v>2</v>
      </c>
      <c r="M862" s="849">
        <v>276</v>
      </c>
      <c r="N862" s="832">
        <v>1</v>
      </c>
      <c r="O862" s="832">
        <v>138</v>
      </c>
      <c r="P862" s="849">
        <v>7</v>
      </c>
      <c r="Q862" s="849">
        <v>973</v>
      </c>
      <c r="R862" s="837">
        <v>3.5253623188405796</v>
      </c>
      <c r="S862" s="850">
        <v>139</v>
      </c>
    </row>
    <row r="863" spans="1:19" ht="14.4" customHeight="1" x14ac:dyDescent="0.3">
      <c r="A863" s="831" t="s">
        <v>3470</v>
      </c>
      <c r="B863" s="832" t="s">
        <v>3471</v>
      </c>
      <c r="C863" s="832" t="s">
        <v>593</v>
      </c>
      <c r="D863" s="832" t="s">
        <v>1492</v>
      </c>
      <c r="E863" s="832" t="s">
        <v>3529</v>
      </c>
      <c r="F863" s="832" t="s">
        <v>3608</v>
      </c>
      <c r="G863" s="832" t="s">
        <v>3610</v>
      </c>
      <c r="H863" s="849"/>
      <c r="I863" s="849"/>
      <c r="J863" s="832"/>
      <c r="K863" s="832"/>
      <c r="L863" s="849"/>
      <c r="M863" s="849"/>
      <c r="N863" s="832"/>
      <c r="O863" s="832"/>
      <c r="P863" s="849">
        <v>2</v>
      </c>
      <c r="Q863" s="849">
        <v>838</v>
      </c>
      <c r="R863" s="837"/>
      <c r="S863" s="850">
        <v>419</v>
      </c>
    </row>
    <row r="864" spans="1:19" ht="14.4" customHeight="1" x14ac:dyDescent="0.3">
      <c r="A864" s="831" t="s">
        <v>3470</v>
      </c>
      <c r="B864" s="832" t="s">
        <v>3471</v>
      </c>
      <c r="C864" s="832" t="s">
        <v>593</v>
      </c>
      <c r="D864" s="832" t="s">
        <v>1492</v>
      </c>
      <c r="E864" s="832" t="s">
        <v>3529</v>
      </c>
      <c r="F864" s="832" t="s">
        <v>3611</v>
      </c>
      <c r="G864" s="832" t="s">
        <v>3613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97</v>
      </c>
      <c r="R864" s="837"/>
      <c r="S864" s="850">
        <v>97</v>
      </c>
    </row>
    <row r="865" spans="1:19" ht="14.4" customHeight="1" x14ac:dyDescent="0.3">
      <c r="A865" s="831" t="s">
        <v>3470</v>
      </c>
      <c r="B865" s="832" t="s">
        <v>3471</v>
      </c>
      <c r="C865" s="832" t="s">
        <v>593</v>
      </c>
      <c r="D865" s="832" t="s">
        <v>1492</v>
      </c>
      <c r="E865" s="832" t="s">
        <v>3529</v>
      </c>
      <c r="F865" s="832" t="s">
        <v>3617</v>
      </c>
      <c r="G865" s="832" t="s">
        <v>3618</v>
      </c>
      <c r="H865" s="849"/>
      <c r="I865" s="849"/>
      <c r="J865" s="832"/>
      <c r="K865" s="832"/>
      <c r="L865" s="849">
        <v>1</v>
      </c>
      <c r="M865" s="849">
        <v>499</v>
      </c>
      <c r="N865" s="832">
        <v>1</v>
      </c>
      <c r="O865" s="832">
        <v>499</v>
      </c>
      <c r="P865" s="849"/>
      <c r="Q865" s="849"/>
      <c r="R865" s="837"/>
      <c r="S865" s="850"/>
    </row>
    <row r="866" spans="1:19" ht="14.4" customHeight="1" x14ac:dyDescent="0.3">
      <c r="A866" s="831" t="s">
        <v>3470</v>
      </c>
      <c r="B866" s="832" t="s">
        <v>3471</v>
      </c>
      <c r="C866" s="832" t="s">
        <v>593</v>
      </c>
      <c r="D866" s="832" t="s">
        <v>1492</v>
      </c>
      <c r="E866" s="832" t="s">
        <v>3529</v>
      </c>
      <c r="F866" s="832" t="s">
        <v>3621</v>
      </c>
      <c r="G866" s="832" t="s">
        <v>3622</v>
      </c>
      <c r="H866" s="849"/>
      <c r="I866" s="849"/>
      <c r="J866" s="832"/>
      <c r="K866" s="832"/>
      <c r="L866" s="849">
        <v>1</v>
      </c>
      <c r="M866" s="849">
        <v>163</v>
      </c>
      <c r="N866" s="832">
        <v>1</v>
      </c>
      <c r="O866" s="832">
        <v>163</v>
      </c>
      <c r="P866" s="849">
        <v>1</v>
      </c>
      <c r="Q866" s="849">
        <v>164</v>
      </c>
      <c r="R866" s="837">
        <v>1.0061349693251533</v>
      </c>
      <c r="S866" s="850">
        <v>164</v>
      </c>
    </row>
    <row r="867" spans="1:19" ht="14.4" customHeight="1" x14ac:dyDescent="0.3">
      <c r="A867" s="831" t="s">
        <v>3470</v>
      </c>
      <c r="B867" s="832" t="s">
        <v>3471</v>
      </c>
      <c r="C867" s="832" t="s">
        <v>593</v>
      </c>
      <c r="D867" s="832" t="s">
        <v>1492</v>
      </c>
      <c r="E867" s="832" t="s">
        <v>3529</v>
      </c>
      <c r="F867" s="832" t="s">
        <v>3621</v>
      </c>
      <c r="G867" s="832" t="s">
        <v>3623</v>
      </c>
      <c r="H867" s="849"/>
      <c r="I867" s="849"/>
      <c r="J867" s="832"/>
      <c r="K867" s="832"/>
      <c r="L867" s="849">
        <v>1</v>
      </c>
      <c r="M867" s="849">
        <v>163</v>
      </c>
      <c r="N867" s="832">
        <v>1</v>
      </c>
      <c r="O867" s="832">
        <v>163</v>
      </c>
      <c r="P867" s="849"/>
      <c r="Q867" s="849"/>
      <c r="R867" s="837"/>
      <c r="S867" s="850"/>
    </row>
    <row r="868" spans="1:19" ht="14.4" customHeight="1" x14ac:dyDescent="0.3">
      <c r="A868" s="831" t="s">
        <v>3470</v>
      </c>
      <c r="B868" s="832" t="s">
        <v>3471</v>
      </c>
      <c r="C868" s="832" t="s">
        <v>593</v>
      </c>
      <c r="D868" s="832" t="s">
        <v>1492</v>
      </c>
      <c r="E868" s="832" t="s">
        <v>3529</v>
      </c>
      <c r="F868" s="832" t="s">
        <v>3624</v>
      </c>
      <c r="G868" s="832" t="s">
        <v>3625</v>
      </c>
      <c r="H868" s="849"/>
      <c r="I868" s="849"/>
      <c r="J868" s="832"/>
      <c r="K868" s="832"/>
      <c r="L868" s="849">
        <v>2</v>
      </c>
      <c r="M868" s="849">
        <v>612</v>
      </c>
      <c r="N868" s="832">
        <v>1</v>
      </c>
      <c r="O868" s="832">
        <v>306</v>
      </c>
      <c r="P868" s="849">
        <v>5</v>
      </c>
      <c r="Q868" s="849">
        <v>1535</v>
      </c>
      <c r="R868" s="837">
        <v>2.5081699346405228</v>
      </c>
      <c r="S868" s="850">
        <v>307</v>
      </c>
    </row>
    <row r="869" spans="1:19" ht="14.4" customHeight="1" x14ac:dyDescent="0.3">
      <c r="A869" s="831" t="s">
        <v>3470</v>
      </c>
      <c r="B869" s="832" t="s">
        <v>3471</v>
      </c>
      <c r="C869" s="832" t="s">
        <v>593</v>
      </c>
      <c r="D869" s="832" t="s">
        <v>1492</v>
      </c>
      <c r="E869" s="832" t="s">
        <v>3529</v>
      </c>
      <c r="F869" s="832" t="s">
        <v>3626</v>
      </c>
      <c r="G869" s="832" t="s">
        <v>3627</v>
      </c>
      <c r="H869" s="849"/>
      <c r="I869" s="849"/>
      <c r="J869" s="832"/>
      <c r="K869" s="832"/>
      <c r="L869" s="849"/>
      <c r="M869" s="849"/>
      <c r="N869" s="832"/>
      <c r="O869" s="832"/>
      <c r="P869" s="849">
        <v>4</v>
      </c>
      <c r="Q869" s="849">
        <v>264</v>
      </c>
      <c r="R869" s="837"/>
      <c r="S869" s="850">
        <v>66</v>
      </c>
    </row>
    <row r="870" spans="1:19" ht="14.4" customHeight="1" x14ac:dyDescent="0.3">
      <c r="A870" s="831" t="s">
        <v>3470</v>
      </c>
      <c r="B870" s="832" t="s">
        <v>3471</v>
      </c>
      <c r="C870" s="832" t="s">
        <v>593</v>
      </c>
      <c r="D870" s="832" t="s">
        <v>1492</v>
      </c>
      <c r="E870" s="832" t="s">
        <v>3529</v>
      </c>
      <c r="F870" s="832" t="s">
        <v>3649</v>
      </c>
      <c r="G870" s="832" t="s">
        <v>3650</v>
      </c>
      <c r="H870" s="849"/>
      <c r="I870" s="849"/>
      <c r="J870" s="832"/>
      <c r="K870" s="832"/>
      <c r="L870" s="849">
        <v>25</v>
      </c>
      <c r="M870" s="849">
        <v>833.26000000000022</v>
      </c>
      <c r="N870" s="832">
        <v>1</v>
      </c>
      <c r="O870" s="832">
        <v>33.330400000000012</v>
      </c>
      <c r="P870" s="849">
        <v>41</v>
      </c>
      <c r="Q870" s="849">
        <v>1366.59</v>
      </c>
      <c r="R870" s="837">
        <v>1.6400523246045646</v>
      </c>
      <c r="S870" s="850">
        <v>33.331463414634143</v>
      </c>
    </row>
    <row r="871" spans="1:19" ht="14.4" customHeight="1" x14ac:dyDescent="0.3">
      <c r="A871" s="831" t="s">
        <v>3470</v>
      </c>
      <c r="B871" s="832" t="s">
        <v>3471</v>
      </c>
      <c r="C871" s="832" t="s">
        <v>593</v>
      </c>
      <c r="D871" s="832" t="s">
        <v>1492</v>
      </c>
      <c r="E871" s="832" t="s">
        <v>3529</v>
      </c>
      <c r="F871" s="832" t="s">
        <v>3649</v>
      </c>
      <c r="G871" s="832" t="s">
        <v>3651</v>
      </c>
      <c r="H871" s="849"/>
      <c r="I871" s="849"/>
      <c r="J871" s="832"/>
      <c r="K871" s="832"/>
      <c r="L871" s="849">
        <v>311</v>
      </c>
      <c r="M871" s="849">
        <v>10366.579999999998</v>
      </c>
      <c r="N871" s="832">
        <v>1</v>
      </c>
      <c r="O871" s="832">
        <v>33.333054662379418</v>
      </c>
      <c r="P871" s="849">
        <v>305</v>
      </c>
      <c r="Q871" s="849">
        <v>10166.65</v>
      </c>
      <c r="R871" s="837">
        <v>0.98071398667641607</v>
      </c>
      <c r="S871" s="850">
        <v>33.333278688524587</v>
      </c>
    </row>
    <row r="872" spans="1:19" ht="14.4" customHeight="1" x14ac:dyDescent="0.3">
      <c r="A872" s="831" t="s">
        <v>3470</v>
      </c>
      <c r="B872" s="832" t="s">
        <v>3471</v>
      </c>
      <c r="C872" s="832" t="s">
        <v>593</v>
      </c>
      <c r="D872" s="832" t="s">
        <v>1492</v>
      </c>
      <c r="E872" s="832" t="s">
        <v>3529</v>
      </c>
      <c r="F872" s="832" t="s">
        <v>3652</v>
      </c>
      <c r="G872" s="832" t="s">
        <v>3653</v>
      </c>
      <c r="H872" s="849"/>
      <c r="I872" s="849"/>
      <c r="J872" s="832"/>
      <c r="K872" s="832"/>
      <c r="L872" s="849">
        <v>3</v>
      </c>
      <c r="M872" s="849">
        <v>348</v>
      </c>
      <c r="N872" s="832">
        <v>1</v>
      </c>
      <c r="O872" s="832">
        <v>116</v>
      </c>
      <c r="P872" s="849">
        <v>9</v>
      </c>
      <c r="Q872" s="849">
        <v>1044</v>
      </c>
      <c r="R872" s="837">
        <v>3</v>
      </c>
      <c r="S872" s="850">
        <v>116</v>
      </c>
    </row>
    <row r="873" spans="1:19" ht="14.4" customHeight="1" x14ac:dyDescent="0.3">
      <c r="A873" s="831" t="s">
        <v>3470</v>
      </c>
      <c r="B873" s="832" t="s">
        <v>3471</v>
      </c>
      <c r="C873" s="832" t="s">
        <v>593</v>
      </c>
      <c r="D873" s="832" t="s">
        <v>1492</v>
      </c>
      <c r="E873" s="832" t="s">
        <v>3529</v>
      </c>
      <c r="F873" s="832" t="s">
        <v>3652</v>
      </c>
      <c r="G873" s="832" t="s">
        <v>3654</v>
      </c>
      <c r="H873" s="849"/>
      <c r="I873" s="849"/>
      <c r="J873" s="832"/>
      <c r="K873" s="832"/>
      <c r="L873" s="849">
        <v>76</v>
      </c>
      <c r="M873" s="849">
        <v>8816</v>
      </c>
      <c r="N873" s="832">
        <v>1</v>
      </c>
      <c r="O873" s="832">
        <v>116</v>
      </c>
      <c r="P873" s="849">
        <v>138</v>
      </c>
      <c r="Q873" s="849">
        <v>16008</v>
      </c>
      <c r="R873" s="837">
        <v>1.8157894736842106</v>
      </c>
      <c r="S873" s="850">
        <v>116</v>
      </c>
    </row>
    <row r="874" spans="1:19" ht="14.4" customHeight="1" x14ac:dyDescent="0.3">
      <c r="A874" s="831" t="s">
        <v>3470</v>
      </c>
      <c r="B874" s="832" t="s">
        <v>3471</v>
      </c>
      <c r="C874" s="832" t="s">
        <v>593</v>
      </c>
      <c r="D874" s="832" t="s">
        <v>1492</v>
      </c>
      <c r="E874" s="832" t="s">
        <v>3529</v>
      </c>
      <c r="F874" s="832" t="s">
        <v>3655</v>
      </c>
      <c r="G874" s="832" t="s">
        <v>3656</v>
      </c>
      <c r="H874" s="849"/>
      <c r="I874" s="849"/>
      <c r="J874" s="832"/>
      <c r="K874" s="832"/>
      <c r="L874" s="849">
        <v>2</v>
      </c>
      <c r="M874" s="849">
        <v>74</v>
      </c>
      <c r="N874" s="832">
        <v>1</v>
      </c>
      <c r="O874" s="832">
        <v>37</v>
      </c>
      <c r="P874" s="849">
        <v>1</v>
      </c>
      <c r="Q874" s="849">
        <v>37</v>
      </c>
      <c r="R874" s="837">
        <v>0.5</v>
      </c>
      <c r="S874" s="850">
        <v>37</v>
      </c>
    </row>
    <row r="875" spans="1:19" ht="14.4" customHeight="1" x14ac:dyDescent="0.3">
      <c r="A875" s="831" t="s">
        <v>3470</v>
      </c>
      <c r="B875" s="832" t="s">
        <v>3471</v>
      </c>
      <c r="C875" s="832" t="s">
        <v>593</v>
      </c>
      <c r="D875" s="832" t="s">
        <v>1492</v>
      </c>
      <c r="E875" s="832" t="s">
        <v>3529</v>
      </c>
      <c r="F875" s="832" t="s">
        <v>3659</v>
      </c>
      <c r="G875" s="832" t="s">
        <v>3660</v>
      </c>
      <c r="H875" s="849"/>
      <c r="I875" s="849"/>
      <c r="J875" s="832"/>
      <c r="K875" s="832"/>
      <c r="L875" s="849"/>
      <c r="M875" s="849"/>
      <c r="N875" s="832"/>
      <c r="O875" s="832"/>
      <c r="P875" s="849">
        <v>4</v>
      </c>
      <c r="Q875" s="849">
        <v>344</v>
      </c>
      <c r="R875" s="837"/>
      <c r="S875" s="850">
        <v>86</v>
      </c>
    </row>
    <row r="876" spans="1:19" ht="14.4" customHeight="1" x14ac:dyDescent="0.3">
      <c r="A876" s="831" t="s">
        <v>3470</v>
      </c>
      <c r="B876" s="832" t="s">
        <v>3471</v>
      </c>
      <c r="C876" s="832" t="s">
        <v>593</v>
      </c>
      <c r="D876" s="832" t="s">
        <v>1492</v>
      </c>
      <c r="E876" s="832" t="s">
        <v>3529</v>
      </c>
      <c r="F876" s="832" t="s">
        <v>3659</v>
      </c>
      <c r="G876" s="832" t="s">
        <v>3661</v>
      </c>
      <c r="H876" s="849"/>
      <c r="I876" s="849"/>
      <c r="J876" s="832"/>
      <c r="K876" s="832"/>
      <c r="L876" s="849"/>
      <c r="M876" s="849"/>
      <c r="N876" s="832"/>
      <c r="O876" s="832"/>
      <c r="P876" s="849">
        <v>4</v>
      </c>
      <c r="Q876" s="849">
        <v>344</v>
      </c>
      <c r="R876" s="837"/>
      <c r="S876" s="850">
        <v>86</v>
      </c>
    </row>
    <row r="877" spans="1:19" ht="14.4" customHeight="1" x14ac:dyDescent="0.3">
      <c r="A877" s="831" t="s">
        <v>3470</v>
      </c>
      <c r="B877" s="832" t="s">
        <v>3471</v>
      </c>
      <c r="C877" s="832" t="s">
        <v>593</v>
      </c>
      <c r="D877" s="832" t="s">
        <v>1492</v>
      </c>
      <c r="E877" s="832" t="s">
        <v>3529</v>
      </c>
      <c r="F877" s="832" t="s">
        <v>3662</v>
      </c>
      <c r="G877" s="832" t="s">
        <v>3663</v>
      </c>
      <c r="H877" s="849"/>
      <c r="I877" s="849"/>
      <c r="J877" s="832"/>
      <c r="K877" s="832"/>
      <c r="L877" s="849"/>
      <c r="M877" s="849"/>
      <c r="N877" s="832"/>
      <c r="O877" s="832"/>
      <c r="P877" s="849">
        <v>3</v>
      </c>
      <c r="Q877" s="849">
        <v>96</v>
      </c>
      <c r="R877" s="837"/>
      <c r="S877" s="850">
        <v>32</v>
      </c>
    </row>
    <row r="878" spans="1:19" ht="14.4" customHeight="1" x14ac:dyDescent="0.3">
      <c r="A878" s="831" t="s">
        <v>3470</v>
      </c>
      <c r="B878" s="832" t="s">
        <v>3471</v>
      </c>
      <c r="C878" s="832" t="s">
        <v>593</v>
      </c>
      <c r="D878" s="832" t="s">
        <v>1492</v>
      </c>
      <c r="E878" s="832" t="s">
        <v>3529</v>
      </c>
      <c r="F878" s="832" t="s">
        <v>3662</v>
      </c>
      <c r="G878" s="832" t="s">
        <v>3664</v>
      </c>
      <c r="H878" s="849"/>
      <c r="I878" s="849"/>
      <c r="J878" s="832"/>
      <c r="K878" s="832"/>
      <c r="L878" s="849">
        <v>2</v>
      </c>
      <c r="M878" s="849">
        <v>64</v>
      </c>
      <c r="N878" s="832">
        <v>1</v>
      </c>
      <c r="O878" s="832">
        <v>32</v>
      </c>
      <c r="P878" s="849"/>
      <c r="Q878" s="849"/>
      <c r="R878" s="837"/>
      <c r="S878" s="850"/>
    </row>
    <row r="879" spans="1:19" ht="14.4" customHeight="1" x14ac:dyDescent="0.3">
      <c r="A879" s="831" t="s">
        <v>3470</v>
      </c>
      <c r="B879" s="832" t="s">
        <v>3471</v>
      </c>
      <c r="C879" s="832" t="s">
        <v>593</v>
      </c>
      <c r="D879" s="832" t="s">
        <v>1492</v>
      </c>
      <c r="E879" s="832" t="s">
        <v>3529</v>
      </c>
      <c r="F879" s="832" t="s">
        <v>3665</v>
      </c>
      <c r="G879" s="832" t="s">
        <v>3666</v>
      </c>
      <c r="H879" s="849"/>
      <c r="I879" s="849"/>
      <c r="J879" s="832"/>
      <c r="K879" s="832"/>
      <c r="L879" s="849">
        <v>391</v>
      </c>
      <c r="M879" s="849">
        <v>0</v>
      </c>
      <c r="N879" s="832"/>
      <c r="O879" s="832">
        <v>0</v>
      </c>
      <c r="P879" s="849">
        <v>413</v>
      </c>
      <c r="Q879" s="849">
        <v>0</v>
      </c>
      <c r="R879" s="837"/>
      <c r="S879" s="850">
        <v>0</v>
      </c>
    </row>
    <row r="880" spans="1:19" ht="14.4" customHeight="1" x14ac:dyDescent="0.3">
      <c r="A880" s="831" t="s">
        <v>3470</v>
      </c>
      <c r="B880" s="832" t="s">
        <v>3471</v>
      </c>
      <c r="C880" s="832" t="s">
        <v>593</v>
      </c>
      <c r="D880" s="832" t="s">
        <v>1492</v>
      </c>
      <c r="E880" s="832" t="s">
        <v>3529</v>
      </c>
      <c r="F880" s="832" t="s">
        <v>3667</v>
      </c>
      <c r="G880" s="832" t="s">
        <v>3668</v>
      </c>
      <c r="H880" s="849"/>
      <c r="I880" s="849"/>
      <c r="J880" s="832"/>
      <c r="K880" s="832"/>
      <c r="L880" s="849">
        <v>14</v>
      </c>
      <c r="M880" s="849">
        <v>1848</v>
      </c>
      <c r="N880" s="832">
        <v>1</v>
      </c>
      <c r="O880" s="832">
        <v>132</v>
      </c>
      <c r="P880" s="849">
        <v>11</v>
      </c>
      <c r="Q880" s="849">
        <v>1452</v>
      </c>
      <c r="R880" s="837">
        <v>0.7857142857142857</v>
      </c>
      <c r="S880" s="850">
        <v>132</v>
      </c>
    </row>
    <row r="881" spans="1:19" ht="14.4" customHeight="1" x14ac:dyDescent="0.3">
      <c r="A881" s="831" t="s">
        <v>3470</v>
      </c>
      <c r="B881" s="832" t="s">
        <v>3471</v>
      </c>
      <c r="C881" s="832" t="s">
        <v>593</v>
      </c>
      <c r="D881" s="832" t="s">
        <v>1492</v>
      </c>
      <c r="E881" s="832" t="s">
        <v>3529</v>
      </c>
      <c r="F881" s="832" t="s">
        <v>3674</v>
      </c>
      <c r="G881" s="832" t="s">
        <v>3675</v>
      </c>
      <c r="H881" s="849"/>
      <c r="I881" s="849"/>
      <c r="J881" s="832"/>
      <c r="K881" s="832"/>
      <c r="L881" s="849">
        <v>1</v>
      </c>
      <c r="M881" s="849">
        <v>200</v>
      </c>
      <c r="N881" s="832">
        <v>1</v>
      </c>
      <c r="O881" s="832">
        <v>200</v>
      </c>
      <c r="P881" s="849"/>
      <c r="Q881" s="849"/>
      <c r="R881" s="837"/>
      <c r="S881" s="850"/>
    </row>
    <row r="882" spans="1:19" ht="14.4" customHeight="1" x14ac:dyDescent="0.3">
      <c r="A882" s="831" t="s">
        <v>3470</v>
      </c>
      <c r="B882" s="832" t="s">
        <v>3471</v>
      </c>
      <c r="C882" s="832" t="s">
        <v>593</v>
      </c>
      <c r="D882" s="832" t="s">
        <v>1492</v>
      </c>
      <c r="E882" s="832" t="s">
        <v>3529</v>
      </c>
      <c r="F882" s="832" t="s">
        <v>3674</v>
      </c>
      <c r="G882" s="832" t="s">
        <v>3676</v>
      </c>
      <c r="H882" s="849"/>
      <c r="I882" s="849"/>
      <c r="J882" s="832"/>
      <c r="K882" s="832"/>
      <c r="L882" s="849"/>
      <c r="M882" s="849"/>
      <c r="N882" s="832"/>
      <c r="O882" s="832"/>
      <c r="P882" s="849">
        <v>119</v>
      </c>
      <c r="Q882" s="849">
        <v>23800</v>
      </c>
      <c r="R882" s="837"/>
      <c r="S882" s="850">
        <v>200</v>
      </c>
    </row>
    <row r="883" spans="1:19" ht="14.4" customHeight="1" x14ac:dyDescent="0.3">
      <c r="A883" s="831" t="s">
        <v>3470</v>
      </c>
      <c r="B883" s="832" t="s">
        <v>3471</v>
      </c>
      <c r="C883" s="832" t="s">
        <v>593</v>
      </c>
      <c r="D883" s="832" t="s">
        <v>1492</v>
      </c>
      <c r="E883" s="832" t="s">
        <v>3529</v>
      </c>
      <c r="F883" s="832" t="s">
        <v>3677</v>
      </c>
      <c r="G883" s="832" t="s">
        <v>3679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114</v>
      </c>
      <c r="R883" s="837"/>
      <c r="S883" s="850">
        <v>114</v>
      </c>
    </row>
    <row r="884" spans="1:19" ht="14.4" customHeight="1" x14ac:dyDescent="0.3">
      <c r="A884" s="831" t="s">
        <v>3470</v>
      </c>
      <c r="B884" s="832" t="s">
        <v>3471</v>
      </c>
      <c r="C884" s="832" t="s">
        <v>593</v>
      </c>
      <c r="D884" s="832" t="s">
        <v>1492</v>
      </c>
      <c r="E884" s="832" t="s">
        <v>3529</v>
      </c>
      <c r="F884" s="832" t="s">
        <v>3680</v>
      </c>
      <c r="G884" s="832" t="s">
        <v>3681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74</v>
      </c>
      <c r="R884" s="837"/>
      <c r="S884" s="850">
        <v>74</v>
      </c>
    </row>
    <row r="885" spans="1:19" ht="14.4" customHeight="1" x14ac:dyDescent="0.3">
      <c r="A885" s="831" t="s">
        <v>3470</v>
      </c>
      <c r="B885" s="832" t="s">
        <v>3471</v>
      </c>
      <c r="C885" s="832" t="s">
        <v>593</v>
      </c>
      <c r="D885" s="832" t="s">
        <v>1492</v>
      </c>
      <c r="E885" s="832" t="s">
        <v>3529</v>
      </c>
      <c r="F885" s="832" t="s">
        <v>3688</v>
      </c>
      <c r="G885" s="832" t="s">
        <v>3689</v>
      </c>
      <c r="H885" s="849"/>
      <c r="I885" s="849"/>
      <c r="J885" s="832"/>
      <c r="K885" s="832"/>
      <c r="L885" s="849">
        <v>2</v>
      </c>
      <c r="M885" s="849">
        <v>112</v>
      </c>
      <c r="N885" s="832">
        <v>1</v>
      </c>
      <c r="O885" s="832">
        <v>56</v>
      </c>
      <c r="P885" s="849"/>
      <c r="Q885" s="849"/>
      <c r="R885" s="837"/>
      <c r="S885" s="850"/>
    </row>
    <row r="886" spans="1:19" ht="14.4" customHeight="1" x14ac:dyDescent="0.3">
      <c r="A886" s="831" t="s">
        <v>3470</v>
      </c>
      <c r="B886" s="832" t="s">
        <v>3471</v>
      </c>
      <c r="C886" s="832" t="s">
        <v>593</v>
      </c>
      <c r="D886" s="832" t="s">
        <v>1492</v>
      </c>
      <c r="E886" s="832" t="s">
        <v>3529</v>
      </c>
      <c r="F886" s="832" t="s">
        <v>3688</v>
      </c>
      <c r="G886" s="832" t="s">
        <v>3690</v>
      </c>
      <c r="H886" s="849"/>
      <c r="I886" s="849"/>
      <c r="J886" s="832"/>
      <c r="K886" s="832"/>
      <c r="L886" s="849">
        <v>4</v>
      </c>
      <c r="M886" s="849">
        <v>224</v>
      </c>
      <c r="N886" s="832">
        <v>1</v>
      </c>
      <c r="O886" s="832">
        <v>56</v>
      </c>
      <c r="P886" s="849"/>
      <c r="Q886" s="849"/>
      <c r="R886" s="837"/>
      <c r="S886" s="850"/>
    </row>
    <row r="887" spans="1:19" ht="14.4" customHeight="1" x14ac:dyDescent="0.3">
      <c r="A887" s="831" t="s">
        <v>3470</v>
      </c>
      <c r="B887" s="832" t="s">
        <v>3471</v>
      </c>
      <c r="C887" s="832" t="s">
        <v>593</v>
      </c>
      <c r="D887" s="832" t="s">
        <v>1492</v>
      </c>
      <c r="E887" s="832" t="s">
        <v>3529</v>
      </c>
      <c r="F887" s="832" t="s">
        <v>3691</v>
      </c>
      <c r="G887" s="832" t="s">
        <v>3692</v>
      </c>
      <c r="H887" s="849"/>
      <c r="I887" s="849"/>
      <c r="J887" s="832"/>
      <c r="K887" s="832"/>
      <c r="L887" s="849">
        <v>4</v>
      </c>
      <c r="M887" s="849">
        <v>492</v>
      </c>
      <c r="N887" s="832">
        <v>1</v>
      </c>
      <c r="O887" s="832">
        <v>123</v>
      </c>
      <c r="P887" s="849">
        <v>1</v>
      </c>
      <c r="Q887" s="849">
        <v>124</v>
      </c>
      <c r="R887" s="837">
        <v>0.25203252032520324</v>
      </c>
      <c r="S887" s="850">
        <v>124</v>
      </c>
    </row>
    <row r="888" spans="1:19" ht="14.4" customHeight="1" x14ac:dyDescent="0.3">
      <c r="A888" s="831" t="s">
        <v>3470</v>
      </c>
      <c r="B888" s="832" t="s">
        <v>3471</v>
      </c>
      <c r="C888" s="832" t="s">
        <v>593</v>
      </c>
      <c r="D888" s="832" t="s">
        <v>1492</v>
      </c>
      <c r="E888" s="832" t="s">
        <v>3529</v>
      </c>
      <c r="F888" s="832" t="s">
        <v>3701</v>
      </c>
      <c r="G888" s="832" t="s">
        <v>3703</v>
      </c>
      <c r="H888" s="849"/>
      <c r="I888" s="849"/>
      <c r="J888" s="832"/>
      <c r="K888" s="832"/>
      <c r="L888" s="849">
        <v>1</v>
      </c>
      <c r="M888" s="849">
        <v>183</v>
      </c>
      <c r="N888" s="832">
        <v>1</v>
      </c>
      <c r="O888" s="832">
        <v>183</v>
      </c>
      <c r="P888" s="849"/>
      <c r="Q888" s="849"/>
      <c r="R888" s="837"/>
      <c r="S888" s="850"/>
    </row>
    <row r="889" spans="1:19" ht="14.4" customHeight="1" x14ac:dyDescent="0.3">
      <c r="A889" s="831" t="s">
        <v>3470</v>
      </c>
      <c r="B889" s="832" t="s">
        <v>3471</v>
      </c>
      <c r="C889" s="832" t="s">
        <v>593</v>
      </c>
      <c r="D889" s="832" t="s">
        <v>1492</v>
      </c>
      <c r="E889" s="832" t="s">
        <v>3529</v>
      </c>
      <c r="F889" s="832" t="s">
        <v>3704</v>
      </c>
      <c r="G889" s="832" t="s">
        <v>3705</v>
      </c>
      <c r="H889" s="849"/>
      <c r="I889" s="849"/>
      <c r="J889" s="832"/>
      <c r="K889" s="832"/>
      <c r="L889" s="849">
        <v>8</v>
      </c>
      <c r="M889" s="849">
        <v>1240</v>
      </c>
      <c r="N889" s="832">
        <v>1</v>
      </c>
      <c r="O889" s="832">
        <v>155</v>
      </c>
      <c r="P889" s="849">
        <v>19</v>
      </c>
      <c r="Q889" s="849">
        <v>2964</v>
      </c>
      <c r="R889" s="837">
        <v>2.3903225806451611</v>
      </c>
      <c r="S889" s="850">
        <v>156</v>
      </c>
    </row>
    <row r="890" spans="1:19" ht="14.4" customHeight="1" x14ac:dyDescent="0.3">
      <c r="A890" s="831" t="s">
        <v>3470</v>
      </c>
      <c r="B890" s="832" t="s">
        <v>3471</v>
      </c>
      <c r="C890" s="832" t="s">
        <v>593</v>
      </c>
      <c r="D890" s="832" t="s">
        <v>1492</v>
      </c>
      <c r="E890" s="832" t="s">
        <v>3529</v>
      </c>
      <c r="F890" s="832" t="s">
        <v>3706</v>
      </c>
      <c r="G890" s="832" t="s">
        <v>3707</v>
      </c>
      <c r="H890" s="849"/>
      <c r="I890" s="849"/>
      <c r="J890" s="832"/>
      <c r="K890" s="832"/>
      <c r="L890" s="849">
        <v>26</v>
      </c>
      <c r="M890" s="849">
        <v>3718</v>
      </c>
      <c r="N890" s="832">
        <v>1</v>
      </c>
      <c r="O890" s="832">
        <v>143</v>
      </c>
      <c r="P890" s="849">
        <v>2</v>
      </c>
      <c r="Q890" s="849">
        <v>288</v>
      </c>
      <c r="R890" s="837">
        <v>7.7461000537923611E-2</v>
      </c>
      <c r="S890" s="850">
        <v>144</v>
      </c>
    </row>
    <row r="891" spans="1:19" ht="14.4" customHeight="1" x14ac:dyDescent="0.3">
      <c r="A891" s="831" t="s">
        <v>3470</v>
      </c>
      <c r="B891" s="832" t="s">
        <v>3471</v>
      </c>
      <c r="C891" s="832" t="s">
        <v>593</v>
      </c>
      <c r="D891" s="832" t="s">
        <v>1492</v>
      </c>
      <c r="E891" s="832" t="s">
        <v>3529</v>
      </c>
      <c r="F891" s="832" t="s">
        <v>3708</v>
      </c>
      <c r="G891" s="832" t="s">
        <v>3709</v>
      </c>
      <c r="H891" s="849"/>
      <c r="I891" s="849"/>
      <c r="J891" s="832"/>
      <c r="K891" s="832"/>
      <c r="L891" s="849">
        <v>1</v>
      </c>
      <c r="M891" s="849">
        <v>156</v>
      </c>
      <c r="N891" s="832">
        <v>1</v>
      </c>
      <c r="O891" s="832">
        <v>156</v>
      </c>
      <c r="P891" s="849"/>
      <c r="Q891" s="849"/>
      <c r="R891" s="837"/>
      <c r="S891" s="850"/>
    </row>
    <row r="892" spans="1:19" ht="14.4" customHeight="1" x14ac:dyDescent="0.3">
      <c r="A892" s="831" t="s">
        <v>3470</v>
      </c>
      <c r="B892" s="832" t="s">
        <v>3471</v>
      </c>
      <c r="C892" s="832" t="s">
        <v>593</v>
      </c>
      <c r="D892" s="832" t="s">
        <v>1492</v>
      </c>
      <c r="E892" s="832" t="s">
        <v>3529</v>
      </c>
      <c r="F892" s="832" t="s">
        <v>3711</v>
      </c>
      <c r="G892" s="832" t="s">
        <v>3712</v>
      </c>
      <c r="H892" s="849"/>
      <c r="I892" s="849"/>
      <c r="J892" s="832"/>
      <c r="K892" s="832"/>
      <c r="L892" s="849">
        <v>5</v>
      </c>
      <c r="M892" s="849">
        <v>1295</v>
      </c>
      <c r="N892" s="832">
        <v>1</v>
      </c>
      <c r="O892" s="832">
        <v>259</v>
      </c>
      <c r="P892" s="849"/>
      <c r="Q892" s="849"/>
      <c r="R892" s="837"/>
      <c r="S892" s="850"/>
    </row>
    <row r="893" spans="1:19" ht="14.4" customHeight="1" x14ac:dyDescent="0.3">
      <c r="A893" s="831" t="s">
        <v>3470</v>
      </c>
      <c r="B893" s="832" t="s">
        <v>3471</v>
      </c>
      <c r="C893" s="832" t="s">
        <v>593</v>
      </c>
      <c r="D893" s="832" t="s">
        <v>1492</v>
      </c>
      <c r="E893" s="832" t="s">
        <v>3529</v>
      </c>
      <c r="F893" s="832" t="s">
        <v>3714</v>
      </c>
      <c r="G893" s="832" t="s">
        <v>3716</v>
      </c>
      <c r="H893" s="849"/>
      <c r="I893" s="849"/>
      <c r="J893" s="832"/>
      <c r="K893" s="832"/>
      <c r="L893" s="849"/>
      <c r="M893" s="849"/>
      <c r="N893" s="832"/>
      <c r="O893" s="832"/>
      <c r="P893" s="849">
        <v>5</v>
      </c>
      <c r="Q893" s="849">
        <v>1565</v>
      </c>
      <c r="R893" s="837"/>
      <c r="S893" s="850">
        <v>313</v>
      </c>
    </row>
    <row r="894" spans="1:19" ht="14.4" customHeight="1" x14ac:dyDescent="0.3">
      <c r="A894" s="831" t="s">
        <v>3470</v>
      </c>
      <c r="B894" s="832" t="s">
        <v>3471</v>
      </c>
      <c r="C894" s="832" t="s">
        <v>593</v>
      </c>
      <c r="D894" s="832" t="s">
        <v>1492</v>
      </c>
      <c r="E894" s="832" t="s">
        <v>3529</v>
      </c>
      <c r="F894" s="832" t="s">
        <v>3720</v>
      </c>
      <c r="G894" s="832" t="s">
        <v>3721</v>
      </c>
      <c r="H894" s="849"/>
      <c r="I894" s="849"/>
      <c r="J894" s="832"/>
      <c r="K894" s="832"/>
      <c r="L894" s="849">
        <v>3</v>
      </c>
      <c r="M894" s="849">
        <v>297</v>
      </c>
      <c r="N894" s="832">
        <v>1</v>
      </c>
      <c r="O894" s="832">
        <v>99</v>
      </c>
      <c r="P894" s="849">
        <v>6</v>
      </c>
      <c r="Q894" s="849">
        <v>600</v>
      </c>
      <c r="R894" s="837">
        <v>2.0202020202020203</v>
      </c>
      <c r="S894" s="850">
        <v>100</v>
      </c>
    </row>
    <row r="895" spans="1:19" ht="14.4" customHeight="1" x14ac:dyDescent="0.3">
      <c r="A895" s="831" t="s">
        <v>3470</v>
      </c>
      <c r="B895" s="832" t="s">
        <v>3471</v>
      </c>
      <c r="C895" s="832" t="s">
        <v>593</v>
      </c>
      <c r="D895" s="832" t="s">
        <v>1492</v>
      </c>
      <c r="E895" s="832" t="s">
        <v>3529</v>
      </c>
      <c r="F895" s="832" t="s">
        <v>3720</v>
      </c>
      <c r="G895" s="832" t="s">
        <v>3722</v>
      </c>
      <c r="H895" s="849"/>
      <c r="I895" s="849"/>
      <c r="J895" s="832"/>
      <c r="K895" s="832"/>
      <c r="L895" s="849">
        <v>4</v>
      </c>
      <c r="M895" s="849">
        <v>396</v>
      </c>
      <c r="N895" s="832">
        <v>1</v>
      </c>
      <c r="O895" s="832">
        <v>99</v>
      </c>
      <c r="P895" s="849">
        <v>60</v>
      </c>
      <c r="Q895" s="849">
        <v>6000</v>
      </c>
      <c r="R895" s="837">
        <v>15.151515151515152</v>
      </c>
      <c r="S895" s="850">
        <v>100</v>
      </c>
    </row>
    <row r="896" spans="1:19" ht="14.4" customHeight="1" x14ac:dyDescent="0.3">
      <c r="A896" s="831" t="s">
        <v>3470</v>
      </c>
      <c r="B896" s="832" t="s">
        <v>3471</v>
      </c>
      <c r="C896" s="832" t="s">
        <v>593</v>
      </c>
      <c r="D896" s="832" t="s">
        <v>1492</v>
      </c>
      <c r="E896" s="832" t="s">
        <v>3529</v>
      </c>
      <c r="F896" s="832" t="s">
        <v>3725</v>
      </c>
      <c r="G896" s="832" t="s">
        <v>3726</v>
      </c>
      <c r="H896" s="849"/>
      <c r="I896" s="849"/>
      <c r="J896" s="832"/>
      <c r="K896" s="832"/>
      <c r="L896" s="849">
        <v>3</v>
      </c>
      <c r="M896" s="849">
        <v>456</v>
      </c>
      <c r="N896" s="832">
        <v>1</v>
      </c>
      <c r="O896" s="832">
        <v>152</v>
      </c>
      <c r="P896" s="849">
        <v>1</v>
      </c>
      <c r="Q896" s="849">
        <v>153</v>
      </c>
      <c r="R896" s="837">
        <v>0.33552631578947367</v>
      </c>
      <c r="S896" s="850">
        <v>153</v>
      </c>
    </row>
    <row r="897" spans="1:19" ht="14.4" customHeight="1" x14ac:dyDescent="0.3">
      <c r="A897" s="831" t="s">
        <v>3470</v>
      </c>
      <c r="B897" s="832" t="s">
        <v>3471</v>
      </c>
      <c r="C897" s="832" t="s">
        <v>593</v>
      </c>
      <c r="D897" s="832" t="s">
        <v>1492</v>
      </c>
      <c r="E897" s="832" t="s">
        <v>3529</v>
      </c>
      <c r="F897" s="832" t="s">
        <v>3725</v>
      </c>
      <c r="G897" s="832" t="s">
        <v>3727</v>
      </c>
      <c r="H897" s="849"/>
      <c r="I897" s="849"/>
      <c r="J897" s="832"/>
      <c r="K897" s="832"/>
      <c r="L897" s="849">
        <v>3</v>
      </c>
      <c r="M897" s="849">
        <v>456</v>
      </c>
      <c r="N897" s="832">
        <v>1</v>
      </c>
      <c r="O897" s="832">
        <v>152</v>
      </c>
      <c r="P897" s="849">
        <v>5</v>
      </c>
      <c r="Q897" s="849">
        <v>765</v>
      </c>
      <c r="R897" s="837">
        <v>1.6776315789473684</v>
      </c>
      <c r="S897" s="850">
        <v>153</v>
      </c>
    </row>
    <row r="898" spans="1:19" ht="14.4" customHeight="1" x14ac:dyDescent="0.3">
      <c r="A898" s="831" t="s">
        <v>3470</v>
      </c>
      <c r="B898" s="832" t="s">
        <v>3471</v>
      </c>
      <c r="C898" s="832" t="s">
        <v>593</v>
      </c>
      <c r="D898" s="832" t="s">
        <v>1492</v>
      </c>
      <c r="E898" s="832" t="s">
        <v>3529</v>
      </c>
      <c r="F898" s="832" t="s">
        <v>3733</v>
      </c>
      <c r="G898" s="832" t="s">
        <v>3734</v>
      </c>
      <c r="H898" s="849"/>
      <c r="I898" s="849"/>
      <c r="J898" s="832"/>
      <c r="K898" s="832"/>
      <c r="L898" s="849"/>
      <c r="M898" s="849"/>
      <c r="N898" s="832"/>
      <c r="O898" s="832"/>
      <c r="P898" s="849">
        <v>2</v>
      </c>
      <c r="Q898" s="849">
        <v>774</v>
      </c>
      <c r="R898" s="837"/>
      <c r="S898" s="850">
        <v>387</v>
      </c>
    </row>
    <row r="899" spans="1:19" ht="14.4" customHeight="1" x14ac:dyDescent="0.3">
      <c r="A899" s="831" t="s">
        <v>3470</v>
      </c>
      <c r="B899" s="832" t="s">
        <v>3471</v>
      </c>
      <c r="C899" s="832" t="s">
        <v>593</v>
      </c>
      <c r="D899" s="832" t="s">
        <v>1492</v>
      </c>
      <c r="E899" s="832" t="s">
        <v>3529</v>
      </c>
      <c r="F899" s="832" t="s">
        <v>3738</v>
      </c>
      <c r="G899" s="832" t="s">
        <v>3739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141</v>
      </c>
      <c r="R899" s="837"/>
      <c r="S899" s="850">
        <v>141</v>
      </c>
    </row>
    <row r="900" spans="1:19" ht="14.4" customHeight="1" x14ac:dyDescent="0.3">
      <c r="A900" s="831" t="s">
        <v>3470</v>
      </c>
      <c r="B900" s="832" t="s">
        <v>3471</v>
      </c>
      <c r="C900" s="832" t="s">
        <v>593</v>
      </c>
      <c r="D900" s="832" t="s">
        <v>1492</v>
      </c>
      <c r="E900" s="832" t="s">
        <v>3529</v>
      </c>
      <c r="F900" s="832" t="s">
        <v>3740</v>
      </c>
      <c r="G900" s="832" t="s">
        <v>3741</v>
      </c>
      <c r="H900" s="849"/>
      <c r="I900" s="849"/>
      <c r="J900" s="832"/>
      <c r="K900" s="832"/>
      <c r="L900" s="849">
        <v>1</v>
      </c>
      <c r="M900" s="849">
        <v>1308</v>
      </c>
      <c r="N900" s="832">
        <v>1</v>
      </c>
      <c r="O900" s="832">
        <v>1308</v>
      </c>
      <c r="P900" s="849"/>
      <c r="Q900" s="849"/>
      <c r="R900" s="837"/>
      <c r="S900" s="850"/>
    </row>
    <row r="901" spans="1:19" ht="14.4" customHeight="1" x14ac:dyDescent="0.3">
      <c r="A901" s="831" t="s">
        <v>3470</v>
      </c>
      <c r="B901" s="832" t="s">
        <v>3471</v>
      </c>
      <c r="C901" s="832" t="s">
        <v>593</v>
      </c>
      <c r="D901" s="832" t="s">
        <v>1493</v>
      </c>
      <c r="E901" s="832" t="s">
        <v>3472</v>
      </c>
      <c r="F901" s="832" t="s">
        <v>3499</v>
      </c>
      <c r="G901" s="832" t="s">
        <v>691</v>
      </c>
      <c r="H901" s="849"/>
      <c r="I901" s="849"/>
      <c r="J901" s="832"/>
      <c r="K901" s="832"/>
      <c r="L901" s="849"/>
      <c r="M901" s="849"/>
      <c r="N901" s="832"/>
      <c r="O901" s="832"/>
      <c r="P901" s="849">
        <v>0.2</v>
      </c>
      <c r="Q901" s="849">
        <v>17.02</v>
      </c>
      <c r="R901" s="837"/>
      <c r="S901" s="850">
        <v>85.1</v>
      </c>
    </row>
    <row r="902" spans="1:19" ht="14.4" customHeight="1" x14ac:dyDescent="0.3">
      <c r="A902" s="831" t="s">
        <v>3470</v>
      </c>
      <c r="B902" s="832" t="s">
        <v>3471</v>
      </c>
      <c r="C902" s="832" t="s">
        <v>593</v>
      </c>
      <c r="D902" s="832" t="s">
        <v>1493</v>
      </c>
      <c r="E902" s="832" t="s">
        <v>3524</v>
      </c>
      <c r="F902" s="832" t="s">
        <v>3525</v>
      </c>
      <c r="G902" s="832" t="s">
        <v>3526</v>
      </c>
      <c r="H902" s="849">
        <v>1</v>
      </c>
      <c r="I902" s="849">
        <v>520</v>
      </c>
      <c r="J902" s="832"/>
      <c r="K902" s="832">
        <v>520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3470</v>
      </c>
      <c r="B903" s="832" t="s">
        <v>3471</v>
      </c>
      <c r="C903" s="832" t="s">
        <v>593</v>
      </c>
      <c r="D903" s="832" t="s">
        <v>1493</v>
      </c>
      <c r="E903" s="832" t="s">
        <v>3529</v>
      </c>
      <c r="F903" s="832" t="s">
        <v>3538</v>
      </c>
      <c r="G903" s="832" t="s">
        <v>3539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78</v>
      </c>
      <c r="R903" s="837"/>
      <c r="S903" s="850">
        <v>78</v>
      </c>
    </row>
    <row r="904" spans="1:19" ht="14.4" customHeight="1" x14ac:dyDescent="0.3">
      <c r="A904" s="831" t="s">
        <v>3470</v>
      </c>
      <c r="B904" s="832" t="s">
        <v>3471</v>
      </c>
      <c r="C904" s="832" t="s">
        <v>593</v>
      </c>
      <c r="D904" s="832" t="s">
        <v>1493</v>
      </c>
      <c r="E904" s="832" t="s">
        <v>3529</v>
      </c>
      <c r="F904" s="832" t="s">
        <v>3544</v>
      </c>
      <c r="G904" s="832" t="s">
        <v>3545</v>
      </c>
      <c r="H904" s="849">
        <v>20</v>
      </c>
      <c r="I904" s="849">
        <v>740</v>
      </c>
      <c r="J904" s="832">
        <v>1.25</v>
      </c>
      <c r="K904" s="832">
        <v>37</v>
      </c>
      <c r="L904" s="849">
        <v>16</v>
      </c>
      <c r="M904" s="849">
        <v>592</v>
      </c>
      <c r="N904" s="832">
        <v>1</v>
      </c>
      <c r="O904" s="832">
        <v>37</v>
      </c>
      <c r="P904" s="849">
        <v>15</v>
      </c>
      <c r="Q904" s="849">
        <v>555</v>
      </c>
      <c r="R904" s="837">
        <v>0.9375</v>
      </c>
      <c r="S904" s="850">
        <v>37</v>
      </c>
    </row>
    <row r="905" spans="1:19" ht="14.4" customHeight="1" x14ac:dyDescent="0.3">
      <c r="A905" s="831" t="s">
        <v>3470</v>
      </c>
      <c r="B905" s="832" t="s">
        <v>3471</v>
      </c>
      <c r="C905" s="832" t="s">
        <v>593</v>
      </c>
      <c r="D905" s="832" t="s">
        <v>1493</v>
      </c>
      <c r="E905" s="832" t="s">
        <v>3529</v>
      </c>
      <c r="F905" s="832" t="s">
        <v>3544</v>
      </c>
      <c r="G905" s="832" t="s">
        <v>3546</v>
      </c>
      <c r="H905" s="849">
        <v>3</v>
      </c>
      <c r="I905" s="849">
        <v>111</v>
      </c>
      <c r="J905" s="832">
        <v>1</v>
      </c>
      <c r="K905" s="832">
        <v>37</v>
      </c>
      <c r="L905" s="849">
        <v>3</v>
      </c>
      <c r="M905" s="849">
        <v>111</v>
      </c>
      <c r="N905" s="832">
        <v>1</v>
      </c>
      <c r="O905" s="832">
        <v>37</v>
      </c>
      <c r="P905" s="849"/>
      <c r="Q905" s="849"/>
      <c r="R905" s="837"/>
      <c r="S905" s="850"/>
    </row>
    <row r="906" spans="1:19" ht="14.4" customHeight="1" x14ac:dyDescent="0.3">
      <c r="A906" s="831" t="s">
        <v>3470</v>
      </c>
      <c r="B906" s="832" t="s">
        <v>3471</v>
      </c>
      <c r="C906" s="832" t="s">
        <v>593</v>
      </c>
      <c r="D906" s="832" t="s">
        <v>1493</v>
      </c>
      <c r="E906" s="832" t="s">
        <v>3529</v>
      </c>
      <c r="F906" s="832" t="s">
        <v>3547</v>
      </c>
      <c r="G906" s="832" t="s">
        <v>3548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5</v>
      </c>
      <c r="R906" s="837"/>
      <c r="S906" s="850">
        <v>5</v>
      </c>
    </row>
    <row r="907" spans="1:19" ht="14.4" customHeight="1" x14ac:dyDescent="0.3">
      <c r="A907" s="831" t="s">
        <v>3470</v>
      </c>
      <c r="B907" s="832" t="s">
        <v>3471</v>
      </c>
      <c r="C907" s="832" t="s">
        <v>593</v>
      </c>
      <c r="D907" s="832" t="s">
        <v>1493</v>
      </c>
      <c r="E907" s="832" t="s">
        <v>3529</v>
      </c>
      <c r="F907" s="832" t="s">
        <v>3551</v>
      </c>
      <c r="G907" s="832" t="s">
        <v>3552</v>
      </c>
      <c r="H907" s="849"/>
      <c r="I907" s="849"/>
      <c r="J907" s="832"/>
      <c r="K907" s="832"/>
      <c r="L907" s="849"/>
      <c r="M907" s="849"/>
      <c r="N907" s="832"/>
      <c r="O907" s="832"/>
      <c r="P907" s="849">
        <v>3</v>
      </c>
      <c r="Q907" s="849">
        <v>261</v>
      </c>
      <c r="R907" s="837"/>
      <c r="S907" s="850">
        <v>87</v>
      </c>
    </row>
    <row r="908" spans="1:19" ht="14.4" customHeight="1" x14ac:dyDescent="0.3">
      <c r="A908" s="831" t="s">
        <v>3470</v>
      </c>
      <c r="B908" s="832" t="s">
        <v>3471</v>
      </c>
      <c r="C908" s="832" t="s">
        <v>593</v>
      </c>
      <c r="D908" s="832" t="s">
        <v>1493</v>
      </c>
      <c r="E908" s="832" t="s">
        <v>3529</v>
      </c>
      <c r="F908" s="832" t="s">
        <v>3556</v>
      </c>
      <c r="G908" s="832" t="s">
        <v>3557</v>
      </c>
      <c r="H908" s="849">
        <v>1</v>
      </c>
      <c r="I908" s="849">
        <v>679</v>
      </c>
      <c r="J908" s="832"/>
      <c r="K908" s="832">
        <v>679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3470</v>
      </c>
      <c r="B909" s="832" t="s">
        <v>3471</v>
      </c>
      <c r="C909" s="832" t="s">
        <v>593</v>
      </c>
      <c r="D909" s="832" t="s">
        <v>1493</v>
      </c>
      <c r="E909" s="832" t="s">
        <v>3529</v>
      </c>
      <c r="F909" s="832" t="s">
        <v>3562</v>
      </c>
      <c r="G909" s="832" t="s">
        <v>3563</v>
      </c>
      <c r="H909" s="849">
        <v>3</v>
      </c>
      <c r="I909" s="849">
        <v>753</v>
      </c>
      <c r="J909" s="832">
        <v>0.375</v>
      </c>
      <c r="K909" s="832">
        <v>251</v>
      </c>
      <c r="L909" s="849">
        <v>8</v>
      </c>
      <c r="M909" s="849">
        <v>2008</v>
      </c>
      <c r="N909" s="832">
        <v>1</v>
      </c>
      <c r="O909" s="832">
        <v>251</v>
      </c>
      <c r="P909" s="849">
        <v>12</v>
      </c>
      <c r="Q909" s="849">
        <v>3024</v>
      </c>
      <c r="R909" s="837">
        <v>1.5059760956175299</v>
      </c>
      <c r="S909" s="850">
        <v>252</v>
      </c>
    </row>
    <row r="910" spans="1:19" ht="14.4" customHeight="1" x14ac:dyDescent="0.3">
      <c r="A910" s="831" t="s">
        <v>3470</v>
      </c>
      <c r="B910" s="832" t="s">
        <v>3471</v>
      </c>
      <c r="C910" s="832" t="s">
        <v>593</v>
      </c>
      <c r="D910" s="832" t="s">
        <v>1493</v>
      </c>
      <c r="E910" s="832" t="s">
        <v>3529</v>
      </c>
      <c r="F910" s="832" t="s">
        <v>3562</v>
      </c>
      <c r="G910" s="832" t="s">
        <v>3564</v>
      </c>
      <c r="H910" s="849">
        <v>90</v>
      </c>
      <c r="I910" s="849">
        <v>22590</v>
      </c>
      <c r="J910" s="832">
        <v>1.125</v>
      </c>
      <c r="K910" s="832">
        <v>251</v>
      </c>
      <c r="L910" s="849">
        <v>80</v>
      </c>
      <c r="M910" s="849">
        <v>20080</v>
      </c>
      <c r="N910" s="832">
        <v>1</v>
      </c>
      <c r="O910" s="832">
        <v>251</v>
      </c>
      <c r="P910" s="849">
        <v>53</v>
      </c>
      <c r="Q910" s="849">
        <v>13356</v>
      </c>
      <c r="R910" s="837">
        <v>0.66513944223107568</v>
      </c>
      <c r="S910" s="850">
        <v>252</v>
      </c>
    </row>
    <row r="911" spans="1:19" ht="14.4" customHeight="1" x14ac:dyDescent="0.3">
      <c r="A911" s="831" t="s">
        <v>3470</v>
      </c>
      <c r="B911" s="832" t="s">
        <v>3471</v>
      </c>
      <c r="C911" s="832" t="s">
        <v>593</v>
      </c>
      <c r="D911" s="832" t="s">
        <v>1493</v>
      </c>
      <c r="E911" s="832" t="s">
        <v>3529</v>
      </c>
      <c r="F911" s="832" t="s">
        <v>3565</v>
      </c>
      <c r="G911" s="832" t="s">
        <v>3566</v>
      </c>
      <c r="H911" s="849"/>
      <c r="I911" s="849"/>
      <c r="J911" s="832"/>
      <c r="K911" s="832"/>
      <c r="L911" s="849">
        <v>3</v>
      </c>
      <c r="M911" s="849">
        <v>378</v>
      </c>
      <c r="N911" s="832">
        <v>1</v>
      </c>
      <c r="O911" s="832">
        <v>126</v>
      </c>
      <c r="P911" s="849"/>
      <c r="Q911" s="849"/>
      <c r="R911" s="837"/>
      <c r="S911" s="850"/>
    </row>
    <row r="912" spans="1:19" ht="14.4" customHeight="1" x14ac:dyDescent="0.3">
      <c r="A912" s="831" t="s">
        <v>3470</v>
      </c>
      <c r="B912" s="832" t="s">
        <v>3471</v>
      </c>
      <c r="C912" s="832" t="s">
        <v>593</v>
      </c>
      <c r="D912" s="832" t="s">
        <v>1493</v>
      </c>
      <c r="E912" s="832" t="s">
        <v>3529</v>
      </c>
      <c r="F912" s="832" t="s">
        <v>3565</v>
      </c>
      <c r="G912" s="832" t="s">
        <v>3567</v>
      </c>
      <c r="H912" s="849">
        <v>263</v>
      </c>
      <c r="I912" s="849">
        <v>33138</v>
      </c>
      <c r="J912" s="832">
        <v>1.052</v>
      </c>
      <c r="K912" s="832">
        <v>126</v>
      </c>
      <c r="L912" s="849">
        <v>250</v>
      </c>
      <c r="M912" s="849">
        <v>31500</v>
      </c>
      <c r="N912" s="832">
        <v>1</v>
      </c>
      <c r="O912" s="832">
        <v>126</v>
      </c>
      <c r="P912" s="849">
        <v>205</v>
      </c>
      <c r="Q912" s="849">
        <v>26035</v>
      </c>
      <c r="R912" s="837">
        <v>0.82650793650793652</v>
      </c>
      <c r="S912" s="850">
        <v>127</v>
      </c>
    </row>
    <row r="913" spans="1:19" ht="14.4" customHeight="1" x14ac:dyDescent="0.3">
      <c r="A913" s="831" t="s">
        <v>3470</v>
      </c>
      <c r="B913" s="832" t="s">
        <v>3471</v>
      </c>
      <c r="C913" s="832" t="s">
        <v>593</v>
      </c>
      <c r="D913" s="832" t="s">
        <v>1493</v>
      </c>
      <c r="E913" s="832" t="s">
        <v>3529</v>
      </c>
      <c r="F913" s="832" t="s">
        <v>3568</v>
      </c>
      <c r="G913" s="832" t="s">
        <v>3569</v>
      </c>
      <c r="H913" s="849"/>
      <c r="I913" s="849"/>
      <c r="J913" s="832"/>
      <c r="K913" s="832"/>
      <c r="L913" s="849">
        <v>2</v>
      </c>
      <c r="M913" s="849">
        <v>182</v>
      </c>
      <c r="N913" s="832">
        <v>1</v>
      </c>
      <c r="O913" s="832">
        <v>91</v>
      </c>
      <c r="P913" s="849">
        <v>1</v>
      </c>
      <c r="Q913" s="849">
        <v>92</v>
      </c>
      <c r="R913" s="837">
        <v>0.50549450549450547</v>
      </c>
      <c r="S913" s="850">
        <v>92</v>
      </c>
    </row>
    <row r="914" spans="1:19" ht="14.4" customHeight="1" x14ac:dyDescent="0.3">
      <c r="A914" s="831" t="s">
        <v>3470</v>
      </c>
      <c r="B914" s="832" t="s">
        <v>3471</v>
      </c>
      <c r="C914" s="832" t="s">
        <v>593</v>
      </c>
      <c r="D914" s="832" t="s">
        <v>1493</v>
      </c>
      <c r="E914" s="832" t="s">
        <v>3529</v>
      </c>
      <c r="F914" s="832" t="s">
        <v>3568</v>
      </c>
      <c r="G914" s="832" t="s">
        <v>3570</v>
      </c>
      <c r="H914" s="849">
        <v>22</v>
      </c>
      <c r="I914" s="849">
        <v>2002</v>
      </c>
      <c r="J914" s="832">
        <v>0.66666666666666663</v>
      </c>
      <c r="K914" s="832">
        <v>91</v>
      </c>
      <c r="L914" s="849">
        <v>33</v>
      </c>
      <c r="M914" s="849">
        <v>3003</v>
      </c>
      <c r="N914" s="832">
        <v>1</v>
      </c>
      <c r="O914" s="832">
        <v>91</v>
      </c>
      <c r="P914" s="849">
        <v>35</v>
      </c>
      <c r="Q914" s="849">
        <v>3220</v>
      </c>
      <c r="R914" s="837">
        <v>1.0722610722610724</v>
      </c>
      <c r="S914" s="850">
        <v>92</v>
      </c>
    </row>
    <row r="915" spans="1:19" ht="14.4" customHeight="1" x14ac:dyDescent="0.3">
      <c r="A915" s="831" t="s">
        <v>3470</v>
      </c>
      <c r="B915" s="832" t="s">
        <v>3471</v>
      </c>
      <c r="C915" s="832" t="s">
        <v>593</v>
      </c>
      <c r="D915" s="832" t="s">
        <v>1493</v>
      </c>
      <c r="E915" s="832" t="s">
        <v>3529</v>
      </c>
      <c r="F915" s="832" t="s">
        <v>3571</v>
      </c>
      <c r="G915" s="832" t="s">
        <v>3572</v>
      </c>
      <c r="H915" s="849">
        <v>1</v>
      </c>
      <c r="I915" s="849">
        <v>208</v>
      </c>
      <c r="J915" s="832">
        <v>0.19904306220095694</v>
      </c>
      <c r="K915" s="832">
        <v>208</v>
      </c>
      <c r="L915" s="849">
        <v>5</v>
      </c>
      <c r="M915" s="849">
        <v>1045</v>
      </c>
      <c r="N915" s="832">
        <v>1</v>
      </c>
      <c r="O915" s="832">
        <v>209</v>
      </c>
      <c r="P915" s="849">
        <v>1</v>
      </c>
      <c r="Q915" s="849">
        <v>210</v>
      </c>
      <c r="R915" s="837">
        <v>0.20095693779904306</v>
      </c>
      <c r="S915" s="850">
        <v>210</v>
      </c>
    </row>
    <row r="916" spans="1:19" ht="14.4" customHeight="1" x14ac:dyDescent="0.3">
      <c r="A916" s="831" t="s">
        <v>3470</v>
      </c>
      <c r="B916" s="832" t="s">
        <v>3471</v>
      </c>
      <c r="C916" s="832" t="s">
        <v>593</v>
      </c>
      <c r="D916" s="832" t="s">
        <v>1493</v>
      </c>
      <c r="E916" s="832" t="s">
        <v>3529</v>
      </c>
      <c r="F916" s="832" t="s">
        <v>3579</v>
      </c>
      <c r="G916" s="832" t="s">
        <v>3580</v>
      </c>
      <c r="H916" s="849">
        <v>106</v>
      </c>
      <c r="I916" s="849">
        <v>6254</v>
      </c>
      <c r="J916" s="832">
        <v>0.98148148148148151</v>
      </c>
      <c r="K916" s="832">
        <v>59</v>
      </c>
      <c r="L916" s="849">
        <v>108</v>
      </c>
      <c r="M916" s="849">
        <v>6372</v>
      </c>
      <c r="N916" s="832">
        <v>1</v>
      </c>
      <c r="O916" s="832">
        <v>59</v>
      </c>
      <c r="P916" s="849">
        <v>105</v>
      </c>
      <c r="Q916" s="849">
        <v>6300</v>
      </c>
      <c r="R916" s="837">
        <v>0.98870056497175141</v>
      </c>
      <c r="S916" s="850">
        <v>60</v>
      </c>
    </row>
    <row r="917" spans="1:19" ht="14.4" customHeight="1" x14ac:dyDescent="0.3">
      <c r="A917" s="831" t="s">
        <v>3470</v>
      </c>
      <c r="B917" s="832" t="s">
        <v>3471</v>
      </c>
      <c r="C917" s="832" t="s">
        <v>593</v>
      </c>
      <c r="D917" s="832" t="s">
        <v>1493</v>
      </c>
      <c r="E917" s="832" t="s">
        <v>3529</v>
      </c>
      <c r="F917" s="832" t="s">
        <v>3589</v>
      </c>
      <c r="G917" s="832" t="s">
        <v>3590</v>
      </c>
      <c r="H917" s="849">
        <v>7</v>
      </c>
      <c r="I917" s="849">
        <v>2688</v>
      </c>
      <c r="J917" s="832">
        <v>0.53706293706293706</v>
      </c>
      <c r="K917" s="832">
        <v>384</v>
      </c>
      <c r="L917" s="849">
        <v>13</v>
      </c>
      <c r="M917" s="849">
        <v>5005</v>
      </c>
      <c r="N917" s="832">
        <v>1</v>
      </c>
      <c r="O917" s="832">
        <v>385</v>
      </c>
      <c r="P917" s="849">
        <v>7</v>
      </c>
      <c r="Q917" s="849">
        <v>2702</v>
      </c>
      <c r="R917" s="837">
        <v>0.53986013986013981</v>
      </c>
      <c r="S917" s="850">
        <v>386</v>
      </c>
    </row>
    <row r="918" spans="1:19" ht="14.4" customHeight="1" x14ac:dyDescent="0.3">
      <c r="A918" s="831" t="s">
        <v>3470</v>
      </c>
      <c r="B918" s="832" t="s">
        <v>3471</v>
      </c>
      <c r="C918" s="832" t="s">
        <v>593</v>
      </c>
      <c r="D918" s="832" t="s">
        <v>1493</v>
      </c>
      <c r="E918" s="832" t="s">
        <v>3529</v>
      </c>
      <c r="F918" s="832" t="s">
        <v>3591</v>
      </c>
      <c r="G918" s="832" t="s">
        <v>3592</v>
      </c>
      <c r="H918" s="849">
        <v>2</v>
      </c>
      <c r="I918" s="849">
        <v>778</v>
      </c>
      <c r="J918" s="832"/>
      <c r="K918" s="832">
        <v>389</v>
      </c>
      <c r="L918" s="849"/>
      <c r="M918" s="849"/>
      <c r="N918" s="832"/>
      <c r="O918" s="832"/>
      <c r="P918" s="849">
        <v>0</v>
      </c>
      <c r="Q918" s="849">
        <v>0</v>
      </c>
      <c r="R918" s="837"/>
      <c r="S918" s="850"/>
    </row>
    <row r="919" spans="1:19" ht="14.4" customHeight="1" x14ac:dyDescent="0.3">
      <c r="A919" s="831" t="s">
        <v>3470</v>
      </c>
      <c r="B919" s="832" t="s">
        <v>3471</v>
      </c>
      <c r="C919" s="832" t="s">
        <v>593</v>
      </c>
      <c r="D919" s="832" t="s">
        <v>1493</v>
      </c>
      <c r="E919" s="832" t="s">
        <v>3529</v>
      </c>
      <c r="F919" s="832" t="s">
        <v>3591</v>
      </c>
      <c r="G919" s="832" t="s">
        <v>3593</v>
      </c>
      <c r="H919" s="849">
        <v>14</v>
      </c>
      <c r="I919" s="849">
        <v>5446</v>
      </c>
      <c r="J919" s="832">
        <v>0.58183760683760688</v>
      </c>
      <c r="K919" s="832">
        <v>389</v>
      </c>
      <c r="L919" s="849">
        <v>24</v>
      </c>
      <c r="M919" s="849">
        <v>9360</v>
      </c>
      <c r="N919" s="832">
        <v>1</v>
      </c>
      <c r="O919" s="832">
        <v>390</v>
      </c>
      <c r="P919" s="849">
        <v>15</v>
      </c>
      <c r="Q919" s="849">
        <v>5865</v>
      </c>
      <c r="R919" s="837">
        <v>0.6266025641025641</v>
      </c>
      <c r="S919" s="850">
        <v>391</v>
      </c>
    </row>
    <row r="920" spans="1:19" ht="14.4" customHeight="1" x14ac:dyDescent="0.3">
      <c r="A920" s="831" t="s">
        <v>3470</v>
      </c>
      <c r="B920" s="832" t="s">
        <v>3471</v>
      </c>
      <c r="C920" s="832" t="s">
        <v>593</v>
      </c>
      <c r="D920" s="832" t="s">
        <v>1493</v>
      </c>
      <c r="E920" s="832" t="s">
        <v>3529</v>
      </c>
      <c r="F920" s="832" t="s">
        <v>3594</v>
      </c>
      <c r="G920" s="832" t="s">
        <v>3596</v>
      </c>
      <c r="H920" s="849">
        <v>1</v>
      </c>
      <c r="I920" s="849">
        <v>63</v>
      </c>
      <c r="J920" s="832"/>
      <c r="K920" s="832">
        <v>63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3470</v>
      </c>
      <c r="B921" s="832" t="s">
        <v>3471</v>
      </c>
      <c r="C921" s="832" t="s">
        <v>593</v>
      </c>
      <c r="D921" s="832" t="s">
        <v>1493</v>
      </c>
      <c r="E921" s="832" t="s">
        <v>3529</v>
      </c>
      <c r="F921" s="832" t="s">
        <v>3599</v>
      </c>
      <c r="G921" s="832" t="s">
        <v>3601</v>
      </c>
      <c r="H921" s="849">
        <v>5</v>
      </c>
      <c r="I921" s="849">
        <v>765</v>
      </c>
      <c r="J921" s="832">
        <v>2.5</v>
      </c>
      <c r="K921" s="832">
        <v>153</v>
      </c>
      <c r="L921" s="849">
        <v>2</v>
      </c>
      <c r="M921" s="849">
        <v>306</v>
      </c>
      <c r="N921" s="832">
        <v>1</v>
      </c>
      <c r="O921" s="832">
        <v>153</v>
      </c>
      <c r="P921" s="849"/>
      <c r="Q921" s="849"/>
      <c r="R921" s="837"/>
      <c r="S921" s="850"/>
    </row>
    <row r="922" spans="1:19" ht="14.4" customHeight="1" x14ac:dyDescent="0.3">
      <c r="A922" s="831" t="s">
        <v>3470</v>
      </c>
      <c r="B922" s="832" t="s">
        <v>3471</v>
      </c>
      <c r="C922" s="832" t="s">
        <v>593</v>
      </c>
      <c r="D922" s="832" t="s">
        <v>1493</v>
      </c>
      <c r="E922" s="832" t="s">
        <v>3529</v>
      </c>
      <c r="F922" s="832" t="s">
        <v>3605</v>
      </c>
      <c r="G922" s="832" t="s">
        <v>3607</v>
      </c>
      <c r="H922" s="849">
        <v>1</v>
      </c>
      <c r="I922" s="849">
        <v>138</v>
      </c>
      <c r="J922" s="832"/>
      <c r="K922" s="832">
        <v>138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" customHeight="1" x14ac:dyDescent="0.3">
      <c r="A923" s="831" t="s">
        <v>3470</v>
      </c>
      <c r="B923" s="832" t="s">
        <v>3471</v>
      </c>
      <c r="C923" s="832" t="s">
        <v>593</v>
      </c>
      <c r="D923" s="832" t="s">
        <v>1493</v>
      </c>
      <c r="E923" s="832" t="s">
        <v>3529</v>
      </c>
      <c r="F923" s="832" t="s">
        <v>3619</v>
      </c>
      <c r="G923" s="832" t="s">
        <v>3620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562</v>
      </c>
      <c r="R923" s="837"/>
      <c r="S923" s="850">
        <v>562</v>
      </c>
    </row>
    <row r="924" spans="1:19" ht="14.4" customHeight="1" x14ac:dyDescent="0.3">
      <c r="A924" s="831" t="s">
        <v>3470</v>
      </c>
      <c r="B924" s="832" t="s">
        <v>3471</v>
      </c>
      <c r="C924" s="832" t="s">
        <v>593</v>
      </c>
      <c r="D924" s="832" t="s">
        <v>1493</v>
      </c>
      <c r="E924" s="832" t="s">
        <v>3529</v>
      </c>
      <c r="F924" s="832" t="s">
        <v>3624</v>
      </c>
      <c r="G924" s="832" t="s">
        <v>3625</v>
      </c>
      <c r="H924" s="849"/>
      <c r="I924" s="849"/>
      <c r="J924" s="832"/>
      <c r="K924" s="832"/>
      <c r="L924" s="849">
        <v>1</v>
      </c>
      <c r="M924" s="849">
        <v>306</v>
      </c>
      <c r="N924" s="832">
        <v>1</v>
      </c>
      <c r="O924" s="832">
        <v>306</v>
      </c>
      <c r="P924" s="849"/>
      <c r="Q924" s="849"/>
      <c r="R924" s="837"/>
      <c r="S924" s="850"/>
    </row>
    <row r="925" spans="1:19" ht="14.4" customHeight="1" x14ac:dyDescent="0.3">
      <c r="A925" s="831" t="s">
        <v>3470</v>
      </c>
      <c r="B925" s="832" t="s">
        <v>3471</v>
      </c>
      <c r="C925" s="832" t="s">
        <v>593</v>
      </c>
      <c r="D925" s="832" t="s">
        <v>1493</v>
      </c>
      <c r="E925" s="832" t="s">
        <v>3529</v>
      </c>
      <c r="F925" s="832" t="s">
        <v>3628</v>
      </c>
      <c r="G925" s="832" t="s">
        <v>3629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206</v>
      </c>
      <c r="R925" s="837"/>
      <c r="S925" s="850">
        <v>206</v>
      </c>
    </row>
    <row r="926" spans="1:19" ht="14.4" customHeight="1" x14ac:dyDescent="0.3">
      <c r="A926" s="831" t="s">
        <v>3470</v>
      </c>
      <c r="B926" s="832" t="s">
        <v>3471</v>
      </c>
      <c r="C926" s="832" t="s">
        <v>593</v>
      </c>
      <c r="D926" s="832" t="s">
        <v>1493</v>
      </c>
      <c r="E926" s="832" t="s">
        <v>3529</v>
      </c>
      <c r="F926" s="832" t="s">
        <v>3649</v>
      </c>
      <c r="G926" s="832" t="s">
        <v>3650</v>
      </c>
      <c r="H926" s="849">
        <v>4</v>
      </c>
      <c r="I926" s="849">
        <v>133.32</v>
      </c>
      <c r="J926" s="832">
        <v>0.50000000000000011</v>
      </c>
      <c r="K926" s="832">
        <v>33.33</v>
      </c>
      <c r="L926" s="849">
        <v>8</v>
      </c>
      <c r="M926" s="849">
        <v>266.63999999999993</v>
      </c>
      <c r="N926" s="832">
        <v>1</v>
      </c>
      <c r="O926" s="832">
        <v>33.329999999999991</v>
      </c>
      <c r="P926" s="849">
        <v>7</v>
      </c>
      <c r="Q926" s="849">
        <v>233.30999999999995</v>
      </c>
      <c r="R926" s="837">
        <v>0.875</v>
      </c>
      <c r="S926" s="850">
        <v>33.329999999999991</v>
      </c>
    </row>
    <row r="927" spans="1:19" ht="14.4" customHeight="1" x14ac:dyDescent="0.3">
      <c r="A927" s="831" t="s">
        <v>3470</v>
      </c>
      <c r="B927" s="832" t="s">
        <v>3471</v>
      </c>
      <c r="C927" s="832" t="s">
        <v>593</v>
      </c>
      <c r="D927" s="832" t="s">
        <v>1493</v>
      </c>
      <c r="E927" s="832" t="s">
        <v>3529</v>
      </c>
      <c r="F927" s="832" t="s">
        <v>3649</v>
      </c>
      <c r="G927" s="832" t="s">
        <v>3651</v>
      </c>
      <c r="H927" s="849">
        <v>283</v>
      </c>
      <c r="I927" s="849">
        <v>9433.31</v>
      </c>
      <c r="J927" s="832">
        <v>0.99648026805737633</v>
      </c>
      <c r="K927" s="832">
        <v>33.333250883392225</v>
      </c>
      <c r="L927" s="849">
        <v>284</v>
      </c>
      <c r="M927" s="849">
        <v>9466.6299999999992</v>
      </c>
      <c r="N927" s="832">
        <v>1</v>
      </c>
      <c r="O927" s="832">
        <v>33.333204225352112</v>
      </c>
      <c r="P927" s="849">
        <v>224</v>
      </c>
      <c r="Q927" s="849">
        <v>7466.65</v>
      </c>
      <c r="R927" s="837">
        <v>0.78873368875724525</v>
      </c>
      <c r="S927" s="850">
        <v>33.333258928571425</v>
      </c>
    </row>
    <row r="928" spans="1:19" ht="14.4" customHeight="1" x14ac:dyDescent="0.3">
      <c r="A928" s="831" t="s">
        <v>3470</v>
      </c>
      <c r="B928" s="832" t="s">
        <v>3471</v>
      </c>
      <c r="C928" s="832" t="s">
        <v>593</v>
      </c>
      <c r="D928" s="832" t="s">
        <v>1493</v>
      </c>
      <c r="E928" s="832" t="s">
        <v>3529</v>
      </c>
      <c r="F928" s="832" t="s">
        <v>3655</v>
      </c>
      <c r="G928" s="832" t="s">
        <v>3656</v>
      </c>
      <c r="H928" s="849"/>
      <c r="I928" s="849"/>
      <c r="J928" s="832"/>
      <c r="K928" s="832"/>
      <c r="L928" s="849"/>
      <c r="M928" s="849"/>
      <c r="N928" s="832"/>
      <c r="O928" s="832"/>
      <c r="P928" s="849">
        <v>1</v>
      </c>
      <c r="Q928" s="849">
        <v>37</v>
      </c>
      <c r="R928" s="837"/>
      <c r="S928" s="850">
        <v>37</v>
      </c>
    </row>
    <row r="929" spans="1:19" ht="14.4" customHeight="1" x14ac:dyDescent="0.3">
      <c r="A929" s="831" t="s">
        <v>3470</v>
      </c>
      <c r="B929" s="832" t="s">
        <v>3471</v>
      </c>
      <c r="C929" s="832" t="s">
        <v>593</v>
      </c>
      <c r="D929" s="832" t="s">
        <v>1493</v>
      </c>
      <c r="E929" s="832" t="s">
        <v>3529</v>
      </c>
      <c r="F929" s="832" t="s">
        <v>3659</v>
      </c>
      <c r="G929" s="832" t="s">
        <v>3661</v>
      </c>
      <c r="H929" s="849">
        <v>1</v>
      </c>
      <c r="I929" s="849">
        <v>86</v>
      </c>
      <c r="J929" s="832"/>
      <c r="K929" s="832">
        <v>86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3470</v>
      </c>
      <c r="B930" s="832" t="s">
        <v>3471</v>
      </c>
      <c r="C930" s="832" t="s">
        <v>593</v>
      </c>
      <c r="D930" s="832" t="s">
        <v>1493</v>
      </c>
      <c r="E930" s="832" t="s">
        <v>3529</v>
      </c>
      <c r="F930" s="832" t="s">
        <v>3662</v>
      </c>
      <c r="G930" s="832" t="s">
        <v>3664</v>
      </c>
      <c r="H930" s="849"/>
      <c r="I930" s="849"/>
      <c r="J930" s="832"/>
      <c r="K930" s="832"/>
      <c r="L930" s="849">
        <v>1</v>
      </c>
      <c r="M930" s="849">
        <v>32</v>
      </c>
      <c r="N930" s="832">
        <v>1</v>
      </c>
      <c r="O930" s="832">
        <v>32</v>
      </c>
      <c r="P930" s="849">
        <v>1</v>
      </c>
      <c r="Q930" s="849">
        <v>32</v>
      </c>
      <c r="R930" s="837">
        <v>1</v>
      </c>
      <c r="S930" s="850">
        <v>32</v>
      </c>
    </row>
    <row r="931" spans="1:19" ht="14.4" customHeight="1" x14ac:dyDescent="0.3">
      <c r="A931" s="831" t="s">
        <v>3470</v>
      </c>
      <c r="B931" s="832" t="s">
        <v>3471</v>
      </c>
      <c r="C931" s="832" t="s">
        <v>593</v>
      </c>
      <c r="D931" s="832" t="s">
        <v>1493</v>
      </c>
      <c r="E931" s="832" t="s">
        <v>3529</v>
      </c>
      <c r="F931" s="832" t="s">
        <v>3665</v>
      </c>
      <c r="G931" s="832" t="s">
        <v>3666</v>
      </c>
      <c r="H931" s="849">
        <v>4</v>
      </c>
      <c r="I931" s="849">
        <v>0</v>
      </c>
      <c r="J931" s="832"/>
      <c r="K931" s="832">
        <v>0</v>
      </c>
      <c r="L931" s="849">
        <v>4</v>
      </c>
      <c r="M931" s="849">
        <v>0</v>
      </c>
      <c r="N931" s="832"/>
      <c r="O931" s="832">
        <v>0</v>
      </c>
      <c r="P931" s="849"/>
      <c r="Q931" s="849"/>
      <c r="R931" s="837"/>
      <c r="S931" s="850"/>
    </row>
    <row r="932" spans="1:19" ht="14.4" customHeight="1" x14ac:dyDescent="0.3">
      <c r="A932" s="831" t="s">
        <v>3470</v>
      </c>
      <c r="B932" s="832" t="s">
        <v>3471</v>
      </c>
      <c r="C932" s="832" t="s">
        <v>593</v>
      </c>
      <c r="D932" s="832" t="s">
        <v>1493</v>
      </c>
      <c r="E932" s="832" t="s">
        <v>3529</v>
      </c>
      <c r="F932" s="832" t="s">
        <v>3674</v>
      </c>
      <c r="G932" s="832" t="s">
        <v>3676</v>
      </c>
      <c r="H932" s="849"/>
      <c r="I932" s="849"/>
      <c r="J932" s="832"/>
      <c r="K932" s="832"/>
      <c r="L932" s="849"/>
      <c r="M932" s="849"/>
      <c r="N932" s="832"/>
      <c r="O932" s="832"/>
      <c r="P932" s="849">
        <v>1</v>
      </c>
      <c r="Q932" s="849">
        <v>200</v>
      </c>
      <c r="R932" s="837"/>
      <c r="S932" s="850">
        <v>200</v>
      </c>
    </row>
    <row r="933" spans="1:19" ht="14.4" customHeight="1" x14ac:dyDescent="0.3">
      <c r="A933" s="831" t="s">
        <v>3470</v>
      </c>
      <c r="B933" s="832" t="s">
        <v>3471</v>
      </c>
      <c r="C933" s="832" t="s">
        <v>593</v>
      </c>
      <c r="D933" s="832" t="s">
        <v>1493</v>
      </c>
      <c r="E933" s="832" t="s">
        <v>3529</v>
      </c>
      <c r="F933" s="832" t="s">
        <v>3686</v>
      </c>
      <c r="G933" s="832" t="s">
        <v>3687</v>
      </c>
      <c r="H933" s="849"/>
      <c r="I933" s="849"/>
      <c r="J933" s="832"/>
      <c r="K933" s="832"/>
      <c r="L933" s="849"/>
      <c r="M933" s="849"/>
      <c r="N933" s="832"/>
      <c r="O933" s="832"/>
      <c r="P933" s="849">
        <v>1</v>
      </c>
      <c r="Q933" s="849">
        <v>59</v>
      </c>
      <c r="R933" s="837"/>
      <c r="S933" s="850">
        <v>59</v>
      </c>
    </row>
    <row r="934" spans="1:19" ht="14.4" customHeight="1" x14ac:dyDescent="0.3">
      <c r="A934" s="831" t="s">
        <v>3470</v>
      </c>
      <c r="B934" s="832" t="s">
        <v>3471</v>
      </c>
      <c r="C934" s="832" t="s">
        <v>593</v>
      </c>
      <c r="D934" s="832" t="s">
        <v>1493</v>
      </c>
      <c r="E934" s="832" t="s">
        <v>3529</v>
      </c>
      <c r="F934" s="832" t="s">
        <v>3691</v>
      </c>
      <c r="G934" s="832" t="s">
        <v>3692</v>
      </c>
      <c r="H934" s="849"/>
      <c r="I934" s="849"/>
      <c r="J934" s="832"/>
      <c r="K934" s="832"/>
      <c r="L934" s="849">
        <v>1</v>
      </c>
      <c r="M934" s="849">
        <v>123</v>
      </c>
      <c r="N934" s="832">
        <v>1</v>
      </c>
      <c r="O934" s="832">
        <v>123</v>
      </c>
      <c r="P934" s="849"/>
      <c r="Q934" s="849"/>
      <c r="R934" s="837"/>
      <c r="S934" s="850"/>
    </row>
    <row r="935" spans="1:19" ht="14.4" customHeight="1" x14ac:dyDescent="0.3">
      <c r="A935" s="831" t="s">
        <v>3470</v>
      </c>
      <c r="B935" s="832" t="s">
        <v>3471</v>
      </c>
      <c r="C935" s="832" t="s">
        <v>593</v>
      </c>
      <c r="D935" s="832" t="s">
        <v>1493</v>
      </c>
      <c r="E935" s="832" t="s">
        <v>3529</v>
      </c>
      <c r="F935" s="832" t="s">
        <v>3696</v>
      </c>
      <c r="G935" s="832" t="s">
        <v>3697</v>
      </c>
      <c r="H935" s="849"/>
      <c r="I935" s="849"/>
      <c r="J935" s="832"/>
      <c r="K935" s="832"/>
      <c r="L935" s="849">
        <v>1</v>
      </c>
      <c r="M935" s="849">
        <v>59</v>
      </c>
      <c r="N935" s="832">
        <v>1</v>
      </c>
      <c r="O935" s="832">
        <v>59</v>
      </c>
      <c r="P935" s="849">
        <v>1</v>
      </c>
      <c r="Q935" s="849">
        <v>59</v>
      </c>
      <c r="R935" s="837">
        <v>1</v>
      </c>
      <c r="S935" s="850">
        <v>59</v>
      </c>
    </row>
    <row r="936" spans="1:19" ht="14.4" customHeight="1" x14ac:dyDescent="0.3">
      <c r="A936" s="831" t="s">
        <v>3470</v>
      </c>
      <c r="B936" s="832" t="s">
        <v>3471</v>
      </c>
      <c r="C936" s="832" t="s">
        <v>593</v>
      </c>
      <c r="D936" s="832" t="s">
        <v>1493</v>
      </c>
      <c r="E936" s="832" t="s">
        <v>3529</v>
      </c>
      <c r="F936" s="832" t="s">
        <v>3701</v>
      </c>
      <c r="G936" s="832" t="s">
        <v>3702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375</v>
      </c>
      <c r="R936" s="837"/>
      <c r="S936" s="850">
        <v>375</v>
      </c>
    </row>
    <row r="937" spans="1:19" ht="14.4" customHeight="1" x14ac:dyDescent="0.3">
      <c r="A937" s="831" t="s">
        <v>3470</v>
      </c>
      <c r="B937" s="832" t="s">
        <v>3471</v>
      </c>
      <c r="C937" s="832" t="s">
        <v>593</v>
      </c>
      <c r="D937" s="832" t="s">
        <v>1493</v>
      </c>
      <c r="E937" s="832" t="s">
        <v>3529</v>
      </c>
      <c r="F937" s="832" t="s">
        <v>3706</v>
      </c>
      <c r="G937" s="832" t="s">
        <v>3707</v>
      </c>
      <c r="H937" s="849">
        <v>6</v>
      </c>
      <c r="I937" s="849">
        <v>858</v>
      </c>
      <c r="J937" s="832">
        <v>0.27272727272727271</v>
      </c>
      <c r="K937" s="832">
        <v>143</v>
      </c>
      <c r="L937" s="849">
        <v>22</v>
      </c>
      <c r="M937" s="849">
        <v>3146</v>
      </c>
      <c r="N937" s="832">
        <v>1</v>
      </c>
      <c r="O937" s="832">
        <v>143</v>
      </c>
      <c r="P937" s="849">
        <v>16</v>
      </c>
      <c r="Q937" s="849">
        <v>2304</v>
      </c>
      <c r="R937" s="837">
        <v>0.73235855054036869</v>
      </c>
      <c r="S937" s="850">
        <v>144</v>
      </c>
    </row>
    <row r="938" spans="1:19" ht="14.4" customHeight="1" x14ac:dyDescent="0.3">
      <c r="A938" s="831" t="s">
        <v>3470</v>
      </c>
      <c r="B938" s="832" t="s">
        <v>3471</v>
      </c>
      <c r="C938" s="832" t="s">
        <v>593</v>
      </c>
      <c r="D938" s="832" t="s">
        <v>1493</v>
      </c>
      <c r="E938" s="832" t="s">
        <v>3529</v>
      </c>
      <c r="F938" s="832" t="s">
        <v>3711</v>
      </c>
      <c r="G938" s="832" t="s">
        <v>3713</v>
      </c>
      <c r="H938" s="849"/>
      <c r="I938" s="849"/>
      <c r="J938" s="832"/>
      <c r="K938" s="832"/>
      <c r="L938" s="849">
        <v>1</v>
      </c>
      <c r="M938" s="849">
        <v>259</v>
      </c>
      <c r="N938" s="832">
        <v>1</v>
      </c>
      <c r="O938" s="832">
        <v>259</v>
      </c>
      <c r="P938" s="849">
        <v>1</v>
      </c>
      <c r="Q938" s="849">
        <v>260</v>
      </c>
      <c r="R938" s="837">
        <v>1.0038610038610039</v>
      </c>
      <c r="S938" s="850">
        <v>260</v>
      </c>
    </row>
    <row r="939" spans="1:19" ht="14.4" customHeight="1" x14ac:dyDescent="0.3">
      <c r="A939" s="831" t="s">
        <v>3470</v>
      </c>
      <c r="B939" s="832" t="s">
        <v>3471</v>
      </c>
      <c r="C939" s="832" t="s">
        <v>593</v>
      </c>
      <c r="D939" s="832" t="s">
        <v>1493</v>
      </c>
      <c r="E939" s="832" t="s">
        <v>3529</v>
      </c>
      <c r="F939" s="832" t="s">
        <v>3714</v>
      </c>
      <c r="G939" s="832" t="s">
        <v>3716</v>
      </c>
      <c r="H939" s="849">
        <v>1</v>
      </c>
      <c r="I939" s="849">
        <v>311</v>
      </c>
      <c r="J939" s="832"/>
      <c r="K939" s="832">
        <v>311</v>
      </c>
      <c r="L939" s="849"/>
      <c r="M939" s="849"/>
      <c r="N939" s="832"/>
      <c r="O939" s="832"/>
      <c r="P939" s="849"/>
      <c r="Q939" s="849"/>
      <c r="R939" s="837"/>
      <c r="S939" s="850"/>
    </row>
    <row r="940" spans="1:19" ht="14.4" customHeight="1" x14ac:dyDescent="0.3">
      <c r="A940" s="831" t="s">
        <v>3470</v>
      </c>
      <c r="B940" s="832" t="s">
        <v>3471</v>
      </c>
      <c r="C940" s="832" t="s">
        <v>593</v>
      </c>
      <c r="D940" s="832" t="s">
        <v>1493</v>
      </c>
      <c r="E940" s="832" t="s">
        <v>3529</v>
      </c>
      <c r="F940" s="832" t="s">
        <v>3720</v>
      </c>
      <c r="G940" s="832" t="s">
        <v>3722</v>
      </c>
      <c r="H940" s="849"/>
      <c r="I940" s="849"/>
      <c r="J940" s="832"/>
      <c r="K940" s="832"/>
      <c r="L940" s="849">
        <v>1</v>
      </c>
      <c r="M940" s="849">
        <v>99</v>
      </c>
      <c r="N940" s="832">
        <v>1</v>
      </c>
      <c r="O940" s="832">
        <v>99</v>
      </c>
      <c r="P940" s="849"/>
      <c r="Q940" s="849"/>
      <c r="R940" s="837"/>
      <c r="S940" s="850"/>
    </row>
    <row r="941" spans="1:19" ht="14.4" customHeight="1" x14ac:dyDescent="0.3">
      <c r="A941" s="831" t="s">
        <v>3470</v>
      </c>
      <c r="B941" s="832" t="s">
        <v>3471</v>
      </c>
      <c r="C941" s="832" t="s">
        <v>593</v>
      </c>
      <c r="D941" s="832" t="s">
        <v>1493</v>
      </c>
      <c r="E941" s="832" t="s">
        <v>3529</v>
      </c>
      <c r="F941" s="832" t="s">
        <v>3723</v>
      </c>
      <c r="G941" s="832" t="s">
        <v>3724</v>
      </c>
      <c r="H941" s="849"/>
      <c r="I941" s="849"/>
      <c r="J941" s="832"/>
      <c r="K941" s="832"/>
      <c r="L941" s="849"/>
      <c r="M941" s="849"/>
      <c r="N941" s="832"/>
      <c r="O941" s="832"/>
      <c r="P941" s="849">
        <v>2</v>
      </c>
      <c r="Q941" s="849">
        <v>792</v>
      </c>
      <c r="R941" s="837"/>
      <c r="S941" s="850">
        <v>396</v>
      </c>
    </row>
    <row r="942" spans="1:19" ht="14.4" customHeight="1" x14ac:dyDescent="0.3">
      <c r="A942" s="831" t="s">
        <v>3470</v>
      </c>
      <c r="B942" s="832" t="s">
        <v>3471</v>
      </c>
      <c r="C942" s="832" t="s">
        <v>593</v>
      </c>
      <c r="D942" s="832" t="s">
        <v>1494</v>
      </c>
      <c r="E942" s="832" t="s">
        <v>3524</v>
      </c>
      <c r="F942" s="832" t="s">
        <v>3527</v>
      </c>
      <c r="G942" s="832" t="s">
        <v>3528</v>
      </c>
      <c r="H942" s="849"/>
      <c r="I942" s="849"/>
      <c r="J942" s="832"/>
      <c r="K942" s="832"/>
      <c r="L942" s="849"/>
      <c r="M942" s="849"/>
      <c r="N942" s="832"/>
      <c r="O942" s="832"/>
      <c r="P942" s="849">
        <v>1</v>
      </c>
      <c r="Q942" s="849">
        <v>5757.2</v>
      </c>
      <c r="R942" s="837"/>
      <c r="S942" s="850">
        <v>5757.2</v>
      </c>
    </row>
    <row r="943" spans="1:19" ht="14.4" customHeight="1" x14ac:dyDescent="0.3">
      <c r="A943" s="831" t="s">
        <v>3470</v>
      </c>
      <c r="B943" s="832" t="s">
        <v>3471</v>
      </c>
      <c r="C943" s="832" t="s">
        <v>593</v>
      </c>
      <c r="D943" s="832" t="s">
        <v>1494</v>
      </c>
      <c r="E943" s="832" t="s">
        <v>3529</v>
      </c>
      <c r="F943" s="832" t="s">
        <v>3530</v>
      </c>
      <c r="G943" s="832" t="s">
        <v>3531</v>
      </c>
      <c r="H943" s="849">
        <v>1</v>
      </c>
      <c r="I943" s="849">
        <v>346</v>
      </c>
      <c r="J943" s="832"/>
      <c r="K943" s="832">
        <v>346</v>
      </c>
      <c r="L943" s="849"/>
      <c r="M943" s="849"/>
      <c r="N943" s="832"/>
      <c r="O943" s="832"/>
      <c r="P943" s="849">
        <v>5</v>
      </c>
      <c r="Q943" s="849">
        <v>1740</v>
      </c>
      <c r="R943" s="837"/>
      <c r="S943" s="850">
        <v>348</v>
      </c>
    </row>
    <row r="944" spans="1:19" ht="14.4" customHeight="1" x14ac:dyDescent="0.3">
      <c r="A944" s="831" t="s">
        <v>3470</v>
      </c>
      <c r="B944" s="832" t="s">
        <v>3471</v>
      </c>
      <c r="C944" s="832" t="s">
        <v>593</v>
      </c>
      <c r="D944" s="832" t="s">
        <v>1494</v>
      </c>
      <c r="E944" s="832" t="s">
        <v>3529</v>
      </c>
      <c r="F944" s="832" t="s">
        <v>3535</v>
      </c>
      <c r="G944" s="832" t="s">
        <v>3537</v>
      </c>
      <c r="H944" s="849"/>
      <c r="I944" s="849"/>
      <c r="J944" s="832"/>
      <c r="K944" s="832"/>
      <c r="L944" s="849"/>
      <c r="M944" s="849"/>
      <c r="N944" s="832"/>
      <c r="O944" s="832"/>
      <c r="P944" s="849">
        <v>1</v>
      </c>
      <c r="Q944" s="849">
        <v>300</v>
      </c>
      <c r="R944" s="837"/>
      <c r="S944" s="850">
        <v>300</v>
      </c>
    </row>
    <row r="945" spans="1:19" ht="14.4" customHeight="1" x14ac:dyDescent="0.3">
      <c r="A945" s="831" t="s">
        <v>3470</v>
      </c>
      <c r="B945" s="832" t="s">
        <v>3471</v>
      </c>
      <c r="C945" s="832" t="s">
        <v>593</v>
      </c>
      <c r="D945" s="832" t="s">
        <v>1494</v>
      </c>
      <c r="E945" s="832" t="s">
        <v>3529</v>
      </c>
      <c r="F945" s="832" t="s">
        <v>3540</v>
      </c>
      <c r="G945" s="832" t="s">
        <v>3541</v>
      </c>
      <c r="H945" s="849"/>
      <c r="I945" s="849"/>
      <c r="J945" s="832"/>
      <c r="K945" s="832"/>
      <c r="L945" s="849">
        <v>2</v>
      </c>
      <c r="M945" s="849">
        <v>166</v>
      </c>
      <c r="N945" s="832">
        <v>1</v>
      </c>
      <c r="O945" s="832">
        <v>83</v>
      </c>
      <c r="P945" s="849"/>
      <c r="Q945" s="849"/>
      <c r="R945" s="837"/>
      <c r="S945" s="850"/>
    </row>
    <row r="946" spans="1:19" ht="14.4" customHeight="1" x14ac:dyDescent="0.3">
      <c r="A946" s="831" t="s">
        <v>3470</v>
      </c>
      <c r="B946" s="832" t="s">
        <v>3471</v>
      </c>
      <c r="C946" s="832" t="s">
        <v>593</v>
      </c>
      <c r="D946" s="832" t="s">
        <v>1494</v>
      </c>
      <c r="E946" s="832" t="s">
        <v>3529</v>
      </c>
      <c r="F946" s="832" t="s">
        <v>3544</v>
      </c>
      <c r="G946" s="832" t="s">
        <v>3545</v>
      </c>
      <c r="H946" s="849">
        <v>99</v>
      </c>
      <c r="I946" s="849">
        <v>3663</v>
      </c>
      <c r="J946" s="832">
        <v>0.81818181818181823</v>
      </c>
      <c r="K946" s="832">
        <v>37</v>
      </c>
      <c r="L946" s="849">
        <v>121</v>
      </c>
      <c r="M946" s="849">
        <v>4477</v>
      </c>
      <c r="N946" s="832">
        <v>1</v>
      </c>
      <c r="O946" s="832">
        <v>37</v>
      </c>
      <c r="P946" s="849">
        <v>44</v>
      </c>
      <c r="Q946" s="849">
        <v>1628</v>
      </c>
      <c r="R946" s="837">
        <v>0.36363636363636365</v>
      </c>
      <c r="S946" s="850">
        <v>37</v>
      </c>
    </row>
    <row r="947" spans="1:19" ht="14.4" customHeight="1" x14ac:dyDescent="0.3">
      <c r="A947" s="831" t="s">
        <v>3470</v>
      </c>
      <c r="B947" s="832" t="s">
        <v>3471</v>
      </c>
      <c r="C947" s="832" t="s">
        <v>593</v>
      </c>
      <c r="D947" s="832" t="s">
        <v>1494</v>
      </c>
      <c r="E947" s="832" t="s">
        <v>3529</v>
      </c>
      <c r="F947" s="832" t="s">
        <v>3544</v>
      </c>
      <c r="G947" s="832" t="s">
        <v>3546</v>
      </c>
      <c r="H947" s="849">
        <v>1</v>
      </c>
      <c r="I947" s="849">
        <v>37</v>
      </c>
      <c r="J947" s="832">
        <v>0.33333333333333331</v>
      </c>
      <c r="K947" s="832">
        <v>37</v>
      </c>
      <c r="L947" s="849">
        <v>3</v>
      </c>
      <c r="M947" s="849">
        <v>111</v>
      </c>
      <c r="N947" s="832">
        <v>1</v>
      </c>
      <c r="O947" s="832">
        <v>37</v>
      </c>
      <c r="P947" s="849">
        <v>4</v>
      </c>
      <c r="Q947" s="849">
        <v>148</v>
      </c>
      <c r="R947" s="837">
        <v>1.3333333333333333</v>
      </c>
      <c r="S947" s="850">
        <v>37</v>
      </c>
    </row>
    <row r="948" spans="1:19" ht="14.4" customHeight="1" x14ac:dyDescent="0.3">
      <c r="A948" s="831" t="s">
        <v>3470</v>
      </c>
      <c r="B948" s="832" t="s">
        <v>3471</v>
      </c>
      <c r="C948" s="832" t="s">
        <v>593</v>
      </c>
      <c r="D948" s="832" t="s">
        <v>1494</v>
      </c>
      <c r="E948" s="832" t="s">
        <v>3529</v>
      </c>
      <c r="F948" s="832" t="s">
        <v>3547</v>
      </c>
      <c r="G948" s="832" t="s">
        <v>3548</v>
      </c>
      <c r="H948" s="849">
        <v>2</v>
      </c>
      <c r="I948" s="849">
        <v>10</v>
      </c>
      <c r="J948" s="832"/>
      <c r="K948" s="832">
        <v>5</v>
      </c>
      <c r="L948" s="849"/>
      <c r="M948" s="849"/>
      <c r="N948" s="832"/>
      <c r="O948" s="832"/>
      <c r="P948" s="849">
        <v>1</v>
      </c>
      <c r="Q948" s="849">
        <v>5</v>
      </c>
      <c r="R948" s="837"/>
      <c r="S948" s="850">
        <v>5</v>
      </c>
    </row>
    <row r="949" spans="1:19" ht="14.4" customHeight="1" x14ac:dyDescent="0.3">
      <c r="A949" s="831" t="s">
        <v>3470</v>
      </c>
      <c r="B949" s="832" t="s">
        <v>3471</v>
      </c>
      <c r="C949" s="832" t="s">
        <v>593</v>
      </c>
      <c r="D949" s="832" t="s">
        <v>1494</v>
      </c>
      <c r="E949" s="832" t="s">
        <v>3529</v>
      </c>
      <c r="F949" s="832" t="s">
        <v>3549</v>
      </c>
      <c r="G949" s="832" t="s">
        <v>3550</v>
      </c>
      <c r="H949" s="849">
        <v>1</v>
      </c>
      <c r="I949" s="849">
        <v>5</v>
      </c>
      <c r="J949" s="832"/>
      <c r="K949" s="832">
        <v>5</v>
      </c>
      <c r="L949" s="849"/>
      <c r="M949" s="849"/>
      <c r="N949" s="832"/>
      <c r="O949" s="832"/>
      <c r="P949" s="849">
        <v>2</v>
      </c>
      <c r="Q949" s="849">
        <v>10</v>
      </c>
      <c r="R949" s="837"/>
      <c r="S949" s="850">
        <v>5</v>
      </c>
    </row>
    <row r="950" spans="1:19" ht="14.4" customHeight="1" x14ac:dyDescent="0.3">
      <c r="A950" s="831" t="s">
        <v>3470</v>
      </c>
      <c r="B950" s="832" t="s">
        <v>3471</v>
      </c>
      <c r="C950" s="832" t="s">
        <v>593</v>
      </c>
      <c r="D950" s="832" t="s">
        <v>1494</v>
      </c>
      <c r="E950" s="832" t="s">
        <v>3529</v>
      </c>
      <c r="F950" s="832" t="s">
        <v>3551</v>
      </c>
      <c r="G950" s="832" t="s">
        <v>3552</v>
      </c>
      <c r="H950" s="849"/>
      <c r="I950" s="849"/>
      <c r="J950" s="832"/>
      <c r="K950" s="832"/>
      <c r="L950" s="849">
        <v>13</v>
      </c>
      <c r="M950" s="849">
        <v>1118</v>
      </c>
      <c r="N950" s="832">
        <v>1</v>
      </c>
      <c r="O950" s="832">
        <v>86</v>
      </c>
      <c r="P950" s="849">
        <v>5</v>
      </c>
      <c r="Q950" s="849">
        <v>435</v>
      </c>
      <c r="R950" s="837">
        <v>0.38908765652951699</v>
      </c>
      <c r="S950" s="850">
        <v>87</v>
      </c>
    </row>
    <row r="951" spans="1:19" ht="14.4" customHeight="1" x14ac:dyDescent="0.3">
      <c r="A951" s="831" t="s">
        <v>3470</v>
      </c>
      <c r="B951" s="832" t="s">
        <v>3471</v>
      </c>
      <c r="C951" s="832" t="s">
        <v>593</v>
      </c>
      <c r="D951" s="832" t="s">
        <v>1494</v>
      </c>
      <c r="E951" s="832" t="s">
        <v>3529</v>
      </c>
      <c r="F951" s="832" t="s">
        <v>3551</v>
      </c>
      <c r="G951" s="832" t="s">
        <v>3553</v>
      </c>
      <c r="H951" s="849"/>
      <c r="I951" s="849"/>
      <c r="J951" s="832"/>
      <c r="K951" s="832"/>
      <c r="L951" s="849">
        <v>1</v>
      </c>
      <c r="M951" s="849">
        <v>86</v>
      </c>
      <c r="N951" s="832">
        <v>1</v>
      </c>
      <c r="O951" s="832">
        <v>86</v>
      </c>
      <c r="P951" s="849"/>
      <c r="Q951" s="849"/>
      <c r="R951" s="837"/>
      <c r="S951" s="850"/>
    </row>
    <row r="952" spans="1:19" ht="14.4" customHeight="1" x14ac:dyDescent="0.3">
      <c r="A952" s="831" t="s">
        <v>3470</v>
      </c>
      <c r="B952" s="832" t="s">
        <v>3471</v>
      </c>
      <c r="C952" s="832" t="s">
        <v>593</v>
      </c>
      <c r="D952" s="832" t="s">
        <v>1494</v>
      </c>
      <c r="E952" s="832" t="s">
        <v>3529</v>
      </c>
      <c r="F952" s="832" t="s">
        <v>3559</v>
      </c>
      <c r="G952" s="832" t="s">
        <v>3560</v>
      </c>
      <c r="H952" s="849">
        <v>305</v>
      </c>
      <c r="I952" s="849">
        <v>113460</v>
      </c>
      <c r="J952" s="832">
        <v>0.89465384008831417</v>
      </c>
      <c r="K952" s="832">
        <v>372</v>
      </c>
      <c r="L952" s="849">
        <v>340</v>
      </c>
      <c r="M952" s="849">
        <v>126820</v>
      </c>
      <c r="N952" s="832">
        <v>1</v>
      </c>
      <c r="O952" s="832">
        <v>373</v>
      </c>
      <c r="P952" s="849">
        <v>276</v>
      </c>
      <c r="Q952" s="849">
        <v>103224</v>
      </c>
      <c r="R952" s="837">
        <v>0.81394101876675606</v>
      </c>
      <c r="S952" s="850">
        <v>374</v>
      </c>
    </row>
    <row r="953" spans="1:19" ht="14.4" customHeight="1" x14ac:dyDescent="0.3">
      <c r="A953" s="831" t="s">
        <v>3470</v>
      </c>
      <c r="B953" s="832" t="s">
        <v>3471</v>
      </c>
      <c r="C953" s="832" t="s">
        <v>593</v>
      </c>
      <c r="D953" s="832" t="s">
        <v>1494</v>
      </c>
      <c r="E953" s="832" t="s">
        <v>3529</v>
      </c>
      <c r="F953" s="832" t="s">
        <v>3559</v>
      </c>
      <c r="G953" s="832" t="s">
        <v>3561</v>
      </c>
      <c r="H953" s="849">
        <v>90</v>
      </c>
      <c r="I953" s="849">
        <v>33480</v>
      </c>
      <c r="J953" s="832">
        <v>2.3620713983349795</v>
      </c>
      <c r="K953" s="832">
        <v>372</v>
      </c>
      <c r="L953" s="849">
        <v>38</v>
      </c>
      <c r="M953" s="849">
        <v>14174</v>
      </c>
      <c r="N953" s="832">
        <v>1</v>
      </c>
      <c r="O953" s="832">
        <v>373</v>
      </c>
      <c r="P953" s="849">
        <v>21</v>
      </c>
      <c r="Q953" s="849">
        <v>7854</v>
      </c>
      <c r="R953" s="837">
        <v>0.55411316494990825</v>
      </c>
      <c r="S953" s="850">
        <v>374</v>
      </c>
    </row>
    <row r="954" spans="1:19" ht="14.4" customHeight="1" x14ac:dyDescent="0.3">
      <c r="A954" s="831" t="s">
        <v>3470</v>
      </c>
      <c r="B954" s="832" t="s">
        <v>3471</v>
      </c>
      <c r="C954" s="832" t="s">
        <v>593</v>
      </c>
      <c r="D954" s="832" t="s">
        <v>1494</v>
      </c>
      <c r="E954" s="832" t="s">
        <v>3529</v>
      </c>
      <c r="F954" s="832" t="s">
        <v>3562</v>
      </c>
      <c r="G954" s="832" t="s">
        <v>3563</v>
      </c>
      <c r="H954" s="849">
        <v>2</v>
      </c>
      <c r="I954" s="849">
        <v>502</v>
      </c>
      <c r="J954" s="832">
        <v>0.18181818181818182</v>
      </c>
      <c r="K954" s="832">
        <v>251</v>
      </c>
      <c r="L954" s="849">
        <v>11</v>
      </c>
      <c r="M954" s="849">
        <v>2761</v>
      </c>
      <c r="N954" s="832">
        <v>1</v>
      </c>
      <c r="O954" s="832">
        <v>251</v>
      </c>
      <c r="P954" s="849">
        <v>2</v>
      </c>
      <c r="Q954" s="849">
        <v>504</v>
      </c>
      <c r="R954" s="837">
        <v>0.18254255704454908</v>
      </c>
      <c r="S954" s="850">
        <v>252</v>
      </c>
    </row>
    <row r="955" spans="1:19" ht="14.4" customHeight="1" x14ac:dyDescent="0.3">
      <c r="A955" s="831" t="s">
        <v>3470</v>
      </c>
      <c r="B955" s="832" t="s">
        <v>3471</v>
      </c>
      <c r="C955" s="832" t="s">
        <v>593</v>
      </c>
      <c r="D955" s="832" t="s">
        <v>1494</v>
      </c>
      <c r="E955" s="832" t="s">
        <v>3529</v>
      </c>
      <c r="F955" s="832" t="s">
        <v>3562</v>
      </c>
      <c r="G955" s="832" t="s">
        <v>3564</v>
      </c>
      <c r="H955" s="849">
        <v>532</v>
      </c>
      <c r="I955" s="849">
        <v>133532</v>
      </c>
      <c r="J955" s="832">
        <v>0.96727272727272728</v>
      </c>
      <c r="K955" s="832">
        <v>251</v>
      </c>
      <c r="L955" s="849">
        <v>550</v>
      </c>
      <c r="M955" s="849">
        <v>138050</v>
      </c>
      <c r="N955" s="832">
        <v>1</v>
      </c>
      <c r="O955" s="832">
        <v>251</v>
      </c>
      <c r="P955" s="849">
        <v>535</v>
      </c>
      <c r="Q955" s="849">
        <v>134820</v>
      </c>
      <c r="R955" s="837">
        <v>0.97660268018833751</v>
      </c>
      <c r="S955" s="850">
        <v>252</v>
      </c>
    </row>
    <row r="956" spans="1:19" ht="14.4" customHeight="1" x14ac:dyDescent="0.3">
      <c r="A956" s="831" t="s">
        <v>3470</v>
      </c>
      <c r="B956" s="832" t="s">
        <v>3471</v>
      </c>
      <c r="C956" s="832" t="s">
        <v>593</v>
      </c>
      <c r="D956" s="832" t="s">
        <v>1494</v>
      </c>
      <c r="E956" s="832" t="s">
        <v>3529</v>
      </c>
      <c r="F956" s="832" t="s">
        <v>3565</v>
      </c>
      <c r="G956" s="832" t="s">
        <v>3566</v>
      </c>
      <c r="H956" s="849">
        <v>6</v>
      </c>
      <c r="I956" s="849">
        <v>756</v>
      </c>
      <c r="J956" s="832">
        <v>1.5</v>
      </c>
      <c r="K956" s="832">
        <v>126</v>
      </c>
      <c r="L956" s="849">
        <v>4</v>
      </c>
      <c r="M956" s="849">
        <v>504</v>
      </c>
      <c r="N956" s="832">
        <v>1</v>
      </c>
      <c r="O956" s="832">
        <v>126</v>
      </c>
      <c r="P956" s="849">
        <v>1</v>
      </c>
      <c r="Q956" s="849">
        <v>127</v>
      </c>
      <c r="R956" s="837">
        <v>0.25198412698412698</v>
      </c>
      <c r="S956" s="850">
        <v>127</v>
      </c>
    </row>
    <row r="957" spans="1:19" ht="14.4" customHeight="1" x14ac:dyDescent="0.3">
      <c r="A957" s="831" t="s">
        <v>3470</v>
      </c>
      <c r="B957" s="832" t="s">
        <v>3471</v>
      </c>
      <c r="C957" s="832" t="s">
        <v>593</v>
      </c>
      <c r="D957" s="832" t="s">
        <v>1494</v>
      </c>
      <c r="E957" s="832" t="s">
        <v>3529</v>
      </c>
      <c r="F957" s="832" t="s">
        <v>3565</v>
      </c>
      <c r="G957" s="832" t="s">
        <v>3567</v>
      </c>
      <c r="H957" s="849">
        <v>149</v>
      </c>
      <c r="I957" s="849">
        <v>18774</v>
      </c>
      <c r="J957" s="832">
        <v>0.60323886639676116</v>
      </c>
      <c r="K957" s="832">
        <v>126</v>
      </c>
      <c r="L957" s="849">
        <v>247</v>
      </c>
      <c r="M957" s="849">
        <v>31122</v>
      </c>
      <c r="N957" s="832">
        <v>1</v>
      </c>
      <c r="O957" s="832">
        <v>126</v>
      </c>
      <c r="P957" s="849">
        <v>209</v>
      </c>
      <c r="Q957" s="849">
        <v>26543</v>
      </c>
      <c r="R957" s="837">
        <v>0.85286935286935284</v>
      </c>
      <c r="S957" s="850">
        <v>127</v>
      </c>
    </row>
    <row r="958" spans="1:19" ht="14.4" customHeight="1" x14ac:dyDescent="0.3">
      <c r="A958" s="831" t="s">
        <v>3470</v>
      </c>
      <c r="B958" s="832" t="s">
        <v>3471</v>
      </c>
      <c r="C958" s="832" t="s">
        <v>593</v>
      </c>
      <c r="D958" s="832" t="s">
        <v>1494</v>
      </c>
      <c r="E958" s="832" t="s">
        <v>3529</v>
      </c>
      <c r="F958" s="832" t="s">
        <v>3568</v>
      </c>
      <c r="G958" s="832" t="s">
        <v>3569</v>
      </c>
      <c r="H958" s="849">
        <v>18</v>
      </c>
      <c r="I958" s="849">
        <v>1638</v>
      </c>
      <c r="J958" s="832">
        <v>2.25</v>
      </c>
      <c r="K958" s="832">
        <v>91</v>
      </c>
      <c r="L958" s="849">
        <v>8</v>
      </c>
      <c r="M958" s="849">
        <v>728</v>
      </c>
      <c r="N958" s="832">
        <v>1</v>
      </c>
      <c r="O958" s="832">
        <v>91</v>
      </c>
      <c r="P958" s="849">
        <v>4</v>
      </c>
      <c r="Q958" s="849">
        <v>368</v>
      </c>
      <c r="R958" s="837">
        <v>0.50549450549450547</v>
      </c>
      <c r="S958" s="850">
        <v>92</v>
      </c>
    </row>
    <row r="959" spans="1:19" ht="14.4" customHeight="1" x14ac:dyDescent="0.3">
      <c r="A959" s="831" t="s">
        <v>3470</v>
      </c>
      <c r="B959" s="832" t="s">
        <v>3471</v>
      </c>
      <c r="C959" s="832" t="s">
        <v>593</v>
      </c>
      <c r="D959" s="832" t="s">
        <v>1494</v>
      </c>
      <c r="E959" s="832" t="s">
        <v>3529</v>
      </c>
      <c r="F959" s="832" t="s">
        <v>3568</v>
      </c>
      <c r="G959" s="832" t="s">
        <v>3570</v>
      </c>
      <c r="H959" s="849">
        <v>67</v>
      </c>
      <c r="I959" s="849">
        <v>6097</v>
      </c>
      <c r="J959" s="832">
        <v>1.0151515151515151</v>
      </c>
      <c r="K959" s="832">
        <v>91</v>
      </c>
      <c r="L959" s="849">
        <v>66</v>
      </c>
      <c r="M959" s="849">
        <v>6006</v>
      </c>
      <c r="N959" s="832">
        <v>1</v>
      </c>
      <c r="O959" s="832">
        <v>91</v>
      </c>
      <c r="P959" s="849">
        <v>58</v>
      </c>
      <c r="Q959" s="849">
        <v>5336</v>
      </c>
      <c r="R959" s="837">
        <v>0.88844488844488845</v>
      </c>
      <c r="S959" s="850">
        <v>92</v>
      </c>
    </row>
    <row r="960" spans="1:19" ht="14.4" customHeight="1" x14ac:dyDescent="0.3">
      <c r="A960" s="831" t="s">
        <v>3470</v>
      </c>
      <c r="B960" s="832" t="s">
        <v>3471</v>
      </c>
      <c r="C960" s="832" t="s">
        <v>593</v>
      </c>
      <c r="D960" s="832" t="s">
        <v>1494</v>
      </c>
      <c r="E960" s="832" t="s">
        <v>3529</v>
      </c>
      <c r="F960" s="832" t="s">
        <v>3571</v>
      </c>
      <c r="G960" s="832" t="s">
        <v>3572</v>
      </c>
      <c r="H960" s="849"/>
      <c r="I960" s="849"/>
      <c r="J960" s="832"/>
      <c r="K960" s="832"/>
      <c r="L960" s="849">
        <v>2</v>
      </c>
      <c r="M960" s="849">
        <v>418</v>
      </c>
      <c r="N960" s="832">
        <v>1</v>
      </c>
      <c r="O960" s="832">
        <v>209</v>
      </c>
      <c r="P960" s="849">
        <v>2</v>
      </c>
      <c r="Q960" s="849">
        <v>420</v>
      </c>
      <c r="R960" s="837">
        <v>1.0047846889952152</v>
      </c>
      <c r="S960" s="850">
        <v>210</v>
      </c>
    </row>
    <row r="961" spans="1:19" ht="14.4" customHeight="1" x14ac:dyDescent="0.3">
      <c r="A961" s="831" t="s">
        <v>3470</v>
      </c>
      <c r="B961" s="832" t="s">
        <v>3471</v>
      </c>
      <c r="C961" s="832" t="s">
        <v>593</v>
      </c>
      <c r="D961" s="832" t="s">
        <v>1494</v>
      </c>
      <c r="E961" s="832" t="s">
        <v>3529</v>
      </c>
      <c r="F961" s="832" t="s">
        <v>3571</v>
      </c>
      <c r="G961" s="832" t="s">
        <v>3573</v>
      </c>
      <c r="H961" s="849">
        <v>1</v>
      </c>
      <c r="I961" s="849">
        <v>208</v>
      </c>
      <c r="J961" s="832"/>
      <c r="K961" s="832">
        <v>208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" customHeight="1" x14ac:dyDescent="0.3">
      <c r="A962" s="831" t="s">
        <v>3470</v>
      </c>
      <c r="B962" s="832" t="s">
        <v>3471</v>
      </c>
      <c r="C962" s="832" t="s">
        <v>593</v>
      </c>
      <c r="D962" s="832" t="s">
        <v>1494</v>
      </c>
      <c r="E962" s="832" t="s">
        <v>3529</v>
      </c>
      <c r="F962" s="832" t="s">
        <v>3574</v>
      </c>
      <c r="G962" s="832" t="s">
        <v>3576</v>
      </c>
      <c r="H962" s="849"/>
      <c r="I962" s="849"/>
      <c r="J962" s="832"/>
      <c r="K962" s="832"/>
      <c r="L962" s="849"/>
      <c r="M962" s="849"/>
      <c r="N962" s="832"/>
      <c r="O962" s="832"/>
      <c r="P962" s="849">
        <v>1</v>
      </c>
      <c r="Q962" s="849">
        <v>201</v>
      </c>
      <c r="R962" s="837"/>
      <c r="S962" s="850">
        <v>201</v>
      </c>
    </row>
    <row r="963" spans="1:19" ht="14.4" customHeight="1" x14ac:dyDescent="0.3">
      <c r="A963" s="831" t="s">
        <v>3470</v>
      </c>
      <c r="B963" s="832" t="s">
        <v>3471</v>
      </c>
      <c r="C963" s="832" t="s">
        <v>593</v>
      </c>
      <c r="D963" s="832" t="s">
        <v>1494</v>
      </c>
      <c r="E963" s="832" t="s">
        <v>3529</v>
      </c>
      <c r="F963" s="832" t="s">
        <v>3579</v>
      </c>
      <c r="G963" s="832" t="s">
        <v>3580</v>
      </c>
      <c r="H963" s="849">
        <v>578</v>
      </c>
      <c r="I963" s="849">
        <v>34102</v>
      </c>
      <c r="J963" s="832">
        <v>0.87975646879756464</v>
      </c>
      <c r="K963" s="832">
        <v>59</v>
      </c>
      <c r="L963" s="849">
        <v>657</v>
      </c>
      <c r="M963" s="849">
        <v>38763</v>
      </c>
      <c r="N963" s="832">
        <v>1</v>
      </c>
      <c r="O963" s="832">
        <v>59</v>
      </c>
      <c r="P963" s="849">
        <v>506</v>
      </c>
      <c r="Q963" s="849">
        <v>30360</v>
      </c>
      <c r="R963" s="837">
        <v>0.78322111291695684</v>
      </c>
      <c r="S963" s="850">
        <v>60</v>
      </c>
    </row>
    <row r="964" spans="1:19" ht="14.4" customHeight="1" x14ac:dyDescent="0.3">
      <c r="A964" s="831" t="s">
        <v>3470</v>
      </c>
      <c r="B964" s="832" t="s">
        <v>3471</v>
      </c>
      <c r="C964" s="832" t="s">
        <v>593</v>
      </c>
      <c r="D964" s="832" t="s">
        <v>1494</v>
      </c>
      <c r="E964" s="832" t="s">
        <v>3529</v>
      </c>
      <c r="F964" s="832" t="s">
        <v>3589</v>
      </c>
      <c r="G964" s="832" t="s">
        <v>3590</v>
      </c>
      <c r="H964" s="849">
        <v>346</v>
      </c>
      <c r="I964" s="849">
        <v>132864</v>
      </c>
      <c r="J964" s="832">
        <v>1.0179979312722676</v>
      </c>
      <c r="K964" s="832">
        <v>384</v>
      </c>
      <c r="L964" s="849">
        <v>339</v>
      </c>
      <c r="M964" s="849">
        <v>130515</v>
      </c>
      <c r="N964" s="832">
        <v>1</v>
      </c>
      <c r="O964" s="832">
        <v>385</v>
      </c>
      <c r="P964" s="849">
        <v>272</v>
      </c>
      <c r="Q964" s="849">
        <v>104992</v>
      </c>
      <c r="R964" s="837">
        <v>0.80444393364747346</v>
      </c>
      <c r="S964" s="850">
        <v>386</v>
      </c>
    </row>
    <row r="965" spans="1:19" ht="14.4" customHeight="1" x14ac:dyDescent="0.3">
      <c r="A965" s="831" t="s">
        <v>3470</v>
      </c>
      <c r="B965" s="832" t="s">
        <v>3471</v>
      </c>
      <c r="C965" s="832" t="s">
        <v>593</v>
      </c>
      <c r="D965" s="832" t="s">
        <v>1494</v>
      </c>
      <c r="E965" s="832" t="s">
        <v>3529</v>
      </c>
      <c r="F965" s="832" t="s">
        <v>3591</v>
      </c>
      <c r="G965" s="832" t="s">
        <v>3592</v>
      </c>
      <c r="H965" s="849">
        <v>38</v>
      </c>
      <c r="I965" s="849">
        <v>14782</v>
      </c>
      <c r="J965" s="832">
        <v>1.8048840048840049</v>
      </c>
      <c r="K965" s="832">
        <v>389</v>
      </c>
      <c r="L965" s="849">
        <v>21</v>
      </c>
      <c r="M965" s="849">
        <v>8190</v>
      </c>
      <c r="N965" s="832">
        <v>1</v>
      </c>
      <c r="O965" s="832">
        <v>390</v>
      </c>
      <c r="P965" s="849">
        <v>10</v>
      </c>
      <c r="Q965" s="849">
        <v>3910</v>
      </c>
      <c r="R965" s="837">
        <v>0.47741147741147744</v>
      </c>
      <c r="S965" s="850">
        <v>391</v>
      </c>
    </row>
    <row r="966" spans="1:19" ht="14.4" customHeight="1" x14ac:dyDescent="0.3">
      <c r="A966" s="831" t="s">
        <v>3470</v>
      </c>
      <c r="B966" s="832" t="s">
        <v>3471</v>
      </c>
      <c r="C966" s="832" t="s">
        <v>593</v>
      </c>
      <c r="D966" s="832" t="s">
        <v>1494</v>
      </c>
      <c r="E966" s="832" t="s">
        <v>3529</v>
      </c>
      <c r="F966" s="832" t="s">
        <v>3591</v>
      </c>
      <c r="G966" s="832" t="s">
        <v>3593</v>
      </c>
      <c r="H966" s="849">
        <v>186</v>
      </c>
      <c r="I966" s="849">
        <v>72354</v>
      </c>
      <c r="J966" s="832">
        <v>0.89193786982248524</v>
      </c>
      <c r="K966" s="832">
        <v>389</v>
      </c>
      <c r="L966" s="849">
        <v>208</v>
      </c>
      <c r="M966" s="849">
        <v>81120</v>
      </c>
      <c r="N966" s="832">
        <v>1</v>
      </c>
      <c r="O966" s="832">
        <v>390</v>
      </c>
      <c r="P966" s="849">
        <v>210</v>
      </c>
      <c r="Q966" s="849">
        <v>82110</v>
      </c>
      <c r="R966" s="837">
        <v>1.0122041420118344</v>
      </c>
      <c r="S966" s="850">
        <v>391</v>
      </c>
    </row>
    <row r="967" spans="1:19" ht="14.4" customHeight="1" x14ac:dyDescent="0.3">
      <c r="A967" s="831" t="s">
        <v>3470</v>
      </c>
      <c r="B967" s="832" t="s">
        <v>3471</v>
      </c>
      <c r="C967" s="832" t="s">
        <v>593</v>
      </c>
      <c r="D967" s="832" t="s">
        <v>1494</v>
      </c>
      <c r="E967" s="832" t="s">
        <v>3529</v>
      </c>
      <c r="F967" s="832" t="s">
        <v>3594</v>
      </c>
      <c r="G967" s="832" t="s">
        <v>3595</v>
      </c>
      <c r="H967" s="849">
        <v>2</v>
      </c>
      <c r="I967" s="849">
        <v>126</v>
      </c>
      <c r="J967" s="832">
        <v>0.4</v>
      </c>
      <c r="K967" s="832">
        <v>63</v>
      </c>
      <c r="L967" s="849">
        <v>5</v>
      </c>
      <c r="M967" s="849">
        <v>315</v>
      </c>
      <c r="N967" s="832">
        <v>1</v>
      </c>
      <c r="O967" s="832">
        <v>63</v>
      </c>
      <c r="P967" s="849">
        <v>3</v>
      </c>
      <c r="Q967" s="849">
        <v>189</v>
      </c>
      <c r="R967" s="837">
        <v>0.6</v>
      </c>
      <c r="S967" s="850">
        <v>63</v>
      </c>
    </row>
    <row r="968" spans="1:19" ht="14.4" customHeight="1" x14ac:dyDescent="0.3">
      <c r="A968" s="831" t="s">
        <v>3470</v>
      </c>
      <c r="B968" s="832" t="s">
        <v>3471</v>
      </c>
      <c r="C968" s="832" t="s">
        <v>593</v>
      </c>
      <c r="D968" s="832" t="s">
        <v>1494</v>
      </c>
      <c r="E968" s="832" t="s">
        <v>3529</v>
      </c>
      <c r="F968" s="832" t="s">
        <v>3594</v>
      </c>
      <c r="G968" s="832" t="s">
        <v>3596</v>
      </c>
      <c r="H968" s="849">
        <v>1</v>
      </c>
      <c r="I968" s="849">
        <v>63</v>
      </c>
      <c r="J968" s="832">
        <v>0.5</v>
      </c>
      <c r="K968" s="832">
        <v>63</v>
      </c>
      <c r="L968" s="849">
        <v>2</v>
      </c>
      <c r="M968" s="849">
        <v>126</v>
      </c>
      <c r="N968" s="832">
        <v>1</v>
      </c>
      <c r="O968" s="832">
        <v>63</v>
      </c>
      <c r="P968" s="849"/>
      <c r="Q968" s="849"/>
      <c r="R968" s="837"/>
      <c r="S968" s="850"/>
    </row>
    <row r="969" spans="1:19" ht="14.4" customHeight="1" x14ac:dyDescent="0.3">
      <c r="A969" s="831" t="s">
        <v>3470</v>
      </c>
      <c r="B969" s="832" t="s">
        <v>3471</v>
      </c>
      <c r="C969" s="832" t="s">
        <v>593</v>
      </c>
      <c r="D969" s="832" t="s">
        <v>1494</v>
      </c>
      <c r="E969" s="832" t="s">
        <v>3529</v>
      </c>
      <c r="F969" s="832" t="s">
        <v>3597</v>
      </c>
      <c r="G969" s="832" t="s">
        <v>3598</v>
      </c>
      <c r="H969" s="849"/>
      <c r="I969" s="849"/>
      <c r="J969" s="832"/>
      <c r="K969" s="832"/>
      <c r="L969" s="849">
        <v>1</v>
      </c>
      <c r="M969" s="849">
        <v>247</v>
      </c>
      <c r="N969" s="832">
        <v>1</v>
      </c>
      <c r="O969" s="832">
        <v>247</v>
      </c>
      <c r="P969" s="849">
        <v>1</v>
      </c>
      <c r="Q969" s="849">
        <v>248</v>
      </c>
      <c r="R969" s="837">
        <v>1.0040485829959513</v>
      </c>
      <c r="S969" s="850">
        <v>248</v>
      </c>
    </row>
    <row r="970" spans="1:19" ht="14.4" customHeight="1" x14ac:dyDescent="0.3">
      <c r="A970" s="831" t="s">
        <v>3470</v>
      </c>
      <c r="B970" s="832" t="s">
        <v>3471</v>
      </c>
      <c r="C970" s="832" t="s">
        <v>593</v>
      </c>
      <c r="D970" s="832" t="s">
        <v>1494</v>
      </c>
      <c r="E970" s="832" t="s">
        <v>3529</v>
      </c>
      <c r="F970" s="832" t="s">
        <v>3599</v>
      </c>
      <c r="G970" s="832" t="s">
        <v>3600</v>
      </c>
      <c r="H970" s="849">
        <v>6</v>
      </c>
      <c r="I970" s="849">
        <v>918</v>
      </c>
      <c r="J970" s="832">
        <v>6</v>
      </c>
      <c r="K970" s="832">
        <v>153</v>
      </c>
      <c r="L970" s="849">
        <v>1</v>
      </c>
      <c r="M970" s="849">
        <v>153</v>
      </c>
      <c r="N970" s="832">
        <v>1</v>
      </c>
      <c r="O970" s="832">
        <v>153</v>
      </c>
      <c r="P970" s="849"/>
      <c r="Q970" s="849"/>
      <c r="R970" s="837"/>
      <c r="S970" s="850"/>
    </row>
    <row r="971" spans="1:19" ht="14.4" customHeight="1" x14ac:dyDescent="0.3">
      <c r="A971" s="831" t="s">
        <v>3470</v>
      </c>
      <c r="B971" s="832" t="s">
        <v>3471</v>
      </c>
      <c r="C971" s="832" t="s">
        <v>593</v>
      </c>
      <c r="D971" s="832" t="s">
        <v>1494</v>
      </c>
      <c r="E971" s="832" t="s">
        <v>3529</v>
      </c>
      <c r="F971" s="832" t="s">
        <v>3599</v>
      </c>
      <c r="G971" s="832" t="s">
        <v>3601</v>
      </c>
      <c r="H971" s="849">
        <v>56</v>
      </c>
      <c r="I971" s="849">
        <v>8568</v>
      </c>
      <c r="J971" s="832">
        <v>0.65116279069767447</v>
      </c>
      <c r="K971" s="832">
        <v>153</v>
      </c>
      <c r="L971" s="849">
        <v>86</v>
      </c>
      <c r="M971" s="849">
        <v>13158</v>
      </c>
      <c r="N971" s="832">
        <v>1</v>
      </c>
      <c r="O971" s="832">
        <v>153</v>
      </c>
      <c r="P971" s="849">
        <v>37</v>
      </c>
      <c r="Q971" s="849">
        <v>5698</v>
      </c>
      <c r="R971" s="837">
        <v>0.43304453564371487</v>
      </c>
      <c r="S971" s="850">
        <v>154</v>
      </c>
    </row>
    <row r="972" spans="1:19" ht="14.4" customHeight="1" x14ac:dyDescent="0.3">
      <c r="A972" s="831" t="s">
        <v>3470</v>
      </c>
      <c r="B972" s="832" t="s">
        <v>3471</v>
      </c>
      <c r="C972" s="832" t="s">
        <v>593</v>
      </c>
      <c r="D972" s="832" t="s">
        <v>1494</v>
      </c>
      <c r="E972" s="832" t="s">
        <v>3529</v>
      </c>
      <c r="F972" s="832" t="s">
        <v>3605</v>
      </c>
      <c r="G972" s="832" t="s">
        <v>3606</v>
      </c>
      <c r="H972" s="849">
        <v>2</v>
      </c>
      <c r="I972" s="849">
        <v>276</v>
      </c>
      <c r="J972" s="832">
        <v>2</v>
      </c>
      <c r="K972" s="832">
        <v>138</v>
      </c>
      <c r="L972" s="849">
        <v>1</v>
      </c>
      <c r="M972" s="849">
        <v>138</v>
      </c>
      <c r="N972" s="832">
        <v>1</v>
      </c>
      <c r="O972" s="832">
        <v>138</v>
      </c>
      <c r="P972" s="849">
        <v>1</v>
      </c>
      <c r="Q972" s="849">
        <v>139</v>
      </c>
      <c r="R972" s="837">
        <v>1.0072463768115942</v>
      </c>
      <c r="S972" s="850">
        <v>139</v>
      </c>
    </row>
    <row r="973" spans="1:19" ht="14.4" customHeight="1" x14ac:dyDescent="0.3">
      <c r="A973" s="831" t="s">
        <v>3470</v>
      </c>
      <c r="B973" s="832" t="s">
        <v>3471</v>
      </c>
      <c r="C973" s="832" t="s">
        <v>593</v>
      </c>
      <c r="D973" s="832" t="s">
        <v>1494</v>
      </c>
      <c r="E973" s="832" t="s">
        <v>3529</v>
      </c>
      <c r="F973" s="832" t="s">
        <v>3605</v>
      </c>
      <c r="G973" s="832" t="s">
        <v>3607</v>
      </c>
      <c r="H973" s="849">
        <v>1</v>
      </c>
      <c r="I973" s="849">
        <v>138</v>
      </c>
      <c r="J973" s="832">
        <v>9.0909090909090912E-2</v>
      </c>
      <c r="K973" s="832">
        <v>138</v>
      </c>
      <c r="L973" s="849">
        <v>11</v>
      </c>
      <c r="M973" s="849">
        <v>1518</v>
      </c>
      <c r="N973" s="832">
        <v>1</v>
      </c>
      <c r="O973" s="832">
        <v>138</v>
      </c>
      <c r="P973" s="849">
        <v>6</v>
      </c>
      <c r="Q973" s="849">
        <v>834</v>
      </c>
      <c r="R973" s="837">
        <v>0.54940711462450598</v>
      </c>
      <c r="S973" s="850">
        <v>139</v>
      </c>
    </row>
    <row r="974" spans="1:19" ht="14.4" customHeight="1" x14ac:dyDescent="0.3">
      <c r="A974" s="831" t="s">
        <v>3470</v>
      </c>
      <c r="B974" s="832" t="s">
        <v>3471</v>
      </c>
      <c r="C974" s="832" t="s">
        <v>593</v>
      </c>
      <c r="D974" s="832" t="s">
        <v>1494</v>
      </c>
      <c r="E974" s="832" t="s">
        <v>3529</v>
      </c>
      <c r="F974" s="832" t="s">
        <v>3608</v>
      </c>
      <c r="G974" s="832" t="s">
        <v>3609</v>
      </c>
      <c r="H974" s="849">
        <v>2</v>
      </c>
      <c r="I974" s="849">
        <v>834</v>
      </c>
      <c r="J974" s="832">
        <v>0.49880382775119619</v>
      </c>
      <c r="K974" s="832">
        <v>417</v>
      </c>
      <c r="L974" s="849">
        <v>4</v>
      </c>
      <c r="M974" s="849">
        <v>1672</v>
      </c>
      <c r="N974" s="832">
        <v>1</v>
      </c>
      <c r="O974" s="832">
        <v>418</v>
      </c>
      <c r="P974" s="849"/>
      <c r="Q974" s="849"/>
      <c r="R974" s="837"/>
      <c r="S974" s="850"/>
    </row>
    <row r="975" spans="1:19" ht="14.4" customHeight="1" x14ac:dyDescent="0.3">
      <c r="A975" s="831" t="s">
        <v>3470</v>
      </c>
      <c r="B975" s="832" t="s">
        <v>3471</v>
      </c>
      <c r="C975" s="832" t="s">
        <v>593</v>
      </c>
      <c r="D975" s="832" t="s">
        <v>1494</v>
      </c>
      <c r="E975" s="832" t="s">
        <v>3529</v>
      </c>
      <c r="F975" s="832" t="s">
        <v>3608</v>
      </c>
      <c r="G975" s="832" t="s">
        <v>3610</v>
      </c>
      <c r="H975" s="849"/>
      <c r="I975" s="849"/>
      <c r="J975" s="832"/>
      <c r="K975" s="832"/>
      <c r="L975" s="849"/>
      <c r="M975" s="849"/>
      <c r="N975" s="832"/>
      <c r="O975" s="832"/>
      <c r="P975" s="849">
        <v>2</v>
      </c>
      <c r="Q975" s="849">
        <v>838</v>
      </c>
      <c r="R975" s="837"/>
      <c r="S975" s="850">
        <v>419</v>
      </c>
    </row>
    <row r="976" spans="1:19" ht="14.4" customHeight="1" x14ac:dyDescent="0.3">
      <c r="A976" s="831" t="s">
        <v>3470</v>
      </c>
      <c r="B976" s="832" t="s">
        <v>3471</v>
      </c>
      <c r="C976" s="832" t="s">
        <v>593</v>
      </c>
      <c r="D976" s="832" t="s">
        <v>1494</v>
      </c>
      <c r="E976" s="832" t="s">
        <v>3529</v>
      </c>
      <c r="F976" s="832" t="s">
        <v>3611</v>
      </c>
      <c r="G976" s="832" t="s">
        <v>3612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97</v>
      </c>
      <c r="R976" s="837"/>
      <c r="S976" s="850">
        <v>97</v>
      </c>
    </row>
    <row r="977" spans="1:19" ht="14.4" customHeight="1" x14ac:dyDescent="0.3">
      <c r="A977" s="831" t="s">
        <v>3470</v>
      </c>
      <c r="B977" s="832" t="s">
        <v>3471</v>
      </c>
      <c r="C977" s="832" t="s">
        <v>593</v>
      </c>
      <c r="D977" s="832" t="s">
        <v>1494</v>
      </c>
      <c r="E977" s="832" t="s">
        <v>3529</v>
      </c>
      <c r="F977" s="832" t="s">
        <v>3611</v>
      </c>
      <c r="G977" s="832" t="s">
        <v>3613</v>
      </c>
      <c r="H977" s="849"/>
      <c r="I977" s="849"/>
      <c r="J977" s="832"/>
      <c r="K977" s="832"/>
      <c r="L977" s="849"/>
      <c r="M977" s="849"/>
      <c r="N977" s="832"/>
      <c r="O977" s="832"/>
      <c r="P977" s="849">
        <v>3</v>
      </c>
      <c r="Q977" s="849">
        <v>291</v>
      </c>
      <c r="R977" s="837"/>
      <c r="S977" s="850">
        <v>97</v>
      </c>
    </row>
    <row r="978" spans="1:19" ht="14.4" customHeight="1" x14ac:dyDescent="0.3">
      <c r="A978" s="831" t="s">
        <v>3470</v>
      </c>
      <c r="B978" s="832" t="s">
        <v>3471</v>
      </c>
      <c r="C978" s="832" t="s">
        <v>593</v>
      </c>
      <c r="D978" s="832" t="s">
        <v>1494</v>
      </c>
      <c r="E978" s="832" t="s">
        <v>3529</v>
      </c>
      <c r="F978" s="832" t="s">
        <v>3617</v>
      </c>
      <c r="G978" s="832" t="s">
        <v>3618</v>
      </c>
      <c r="H978" s="849">
        <v>1</v>
      </c>
      <c r="I978" s="849">
        <v>499</v>
      </c>
      <c r="J978" s="832"/>
      <c r="K978" s="832">
        <v>499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" customHeight="1" x14ac:dyDescent="0.3">
      <c r="A979" s="831" t="s">
        <v>3470</v>
      </c>
      <c r="B979" s="832" t="s">
        <v>3471</v>
      </c>
      <c r="C979" s="832" t="s">
        <v>593</v>
      </c>
      <c r="D979" s="832" t="s">
        <v>1494</v>
      </c>
      <c r="E979" s="832" t="s">
        <v>3529</v>
      </c>
      <c r="F979" s="832" t="s">
        <v>3624</v>
      </c>
      <c r="G979" s="832" t="s">
        <v>3625</v>
      </c>
      <c r="H979" s="849">
        <v>7</v>
      </c>
      <c r="I979" s="849">
        <v>2135</v>
      </c>
      <c r="J979" s="832">
        <v>1.744281045751634</v>
      </c>
      <c r="K979" s="832">
        <v>305</v>
      </c>
      <c r="L979" s="849">
        <v>4</v>
      </c>
      <c r="M979" s="849">
        <v>1224</v>
      </c>
      <c r="N979" s="832">
        <v>1</v>
      </c>
      <c r="O979" s="832">
        <v>306</v>
      </c>
      <c r="P979" s="849"/>
      <c r="Q979" s="849"/>
      <c r="R979" s="837"/>
      <c r="S979" s="850"/>
    </row>
    <row r="980" spans="1:19" ht="14.4" customHeight="1" x14ac:dyDescent="0.3">
      <c r="A980" s="831" t="s">
        <v>3470</v>
      </c>
      <c r="B980" s="832" t="s">
        <v>3471</v>
      </c>
      <c r="C980" s="832" t="s">
        <v>593</v>
      </c>
      <c r="D980" s="832" t="s">
        <v>1494</v>
      </c>
      <c r="E980" s="832" t="s">
        <v>3529</v>
      </c>
      <c r="F980" s="832" t="s">
        <v>3644</v>
      </c>
      <c r="G980" s="832" t="s">
        <v>3645</v>
      </c>
      <c r="H980" s="849">
        <v>1</v>
      </c>
      <c r="I980" s="849">
        <v>92</v>
      </c>
      <c r="J980" s="832">
        <v>0.5</v>
      </c>
      <c r="K980" s="832">
        <v>92</v>
      </c>
      <c r="L980" s="849">
        <v>2</v>
      </c>
      <c r="M980" s="849">
        <v>184</v>
      </c>
      <c r="N980" s="832">
        <v>1</v>
      </c>
      <c r="O980" s="832">
        <v>92</v>
      </c>
      <c r="P980" s="849"/>
      <c r="Q980" s="849"/>
      <c r="R980" s="837"/>
      <c r="S980" s="850"/>
    </row>
    <row r="981" spans="1:19" ht="14.4" customHeight="1" x14ac:dyDescent="0.3">
      <c r="A981" s="831" t="s">
        <v>3470</v>
      </c>
      <c r="B981" s="832" t="s">
        <v>3471</v>
      </c>
      <c r="C981" s="832" t="s">
        <v>593</v>
      </c>
      <c r="D981" s="832" t="s">
        <v>1494</v>
      </c>
      <c r="E981" s="832" t="s">
        <v>3529</v>
      </c>
      <c r="F981" s="832" t="s">
        <v>3649</v>
      </c>
      <c r="G981" s="832" t="s">
        <v>3650</v>
      </c>
      <c r="H981" s="849">
        <v>65</v>
      </c>
      <c r="I981" s="849">
        <v>2166.5099999999984</v>
      </c>
      <c r="J981" s="832">
        <v>2.0312491210305721</v>
      </c>
      <c r="K981" s="832">
        <v>33.33092307692305</v>
      </c>
      <c r="L981" s="849">
        <v>32</v>
      </c>
      <c r="M981" s="849">
        <v>1066.5900000000001</v>
      </c>
      <c r="N981" s="832">
        <v>1</v>
      </c>
      <c r="O981" s="832">
        <v>33.330937500000005</v>
      </c>
      <c r="P981" s="849">
        <v>20</v>
      </c>
      <c r="Q981" s="849">
        <v>666.6</v>
      </c>
      <c r="R981" s="837">
        <v>0.62498242061148135</v>
      </c>
      <c r="S981" s="850">
        <v>33.33</v>
      </c>
    </row>
    <row r="982" spans="1:19" ht="14.4" customHeight="1" x14ac:dyDescent="0.3">
      <c r="A982" s="831" t="s">
        <v>3470</v>
      </c>
      <c r="B982" s="832" t="s">
        <v>3471</v>
      </c>
      <c r="C982" s="832" t="s">
        <v>593</v>
      </c>
      <c r="D982" s="832" t="s">
        <v>1494</v>
      </c>
      <c r="E982" s="832" t="s">
        <v>3529</v>
      </c>
      <c r="F982" s="832" t="s">
        <v>3649</v>
      </c>
      <c r="G982" s="832" t="s">
        <v>3651</v>
      </c>
      <c r="H982" s="849">
        <v>401</v>
      </c>
      <c r="I982" s="849">
        <v>13366.63</v>
      </c>
      <c r="J982" s="832">
        <v>1.0750747393472806</v>
      </c>
      <c r="K982" s="832">
        <v>33.333241895261843</v>
      </c>
      <c r="L982" s="849">
        <v>373</v>
      </c>
      <c r="M982" s="849">
        <v>12433.209999999997</v>
      </c>
      <c r="N982" s="832">
        <v>1</v>
      </c>
      <c r="O982" s="832">
        <v>33.333002680965137</v>
      </c>
      <c r="P982" s="849">
        <v>343</v>
      </c>
      <c r="Q982" s="849">
        <v>11433.249999999998</v>
      </c>
      <c r="R982" s="837">
        <v>0.91957346493785597</v>
      </c>
      <c r="S982" s="850">
        <v>33.333090379008738</v>
      </c>
    </row>
    <row r="983" spans="1:19" ht="14.4" customHeight="1" x14ac:dyDescent="0.3">
      <c r="A983" s="831" t="s">
        <v>3470</v>
      </c>
      <c r="B983" s="832" t="s">
        <v>3471</v>
      </c>
      <c r="C983" s="832" t="s">
        <v>593</v>
      </c>
      <c r="D983" s="832" t="s">
        <v>1494</v>
      </c>
      <c r="E983" s="832" t="s">
        <v>3529</v>
      </c>
      <c r="F983" s="832" t="s">
        <v>3652</v>
      </c>
      <c r="G983" s="832" t="s">
        <v>3653</v>
      </c>
      <c r="H983" s="849">
        <v>1</v>
      </c>
      <c r="I983" s="849">
        <v>116</v>
      </c>
      <c r="J983" s="832"/>
      <c r="K983" s="832">
        <v>116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 t="s">
        <v>3470</v>
      </c>
      <c r="B984" s="832" t="s">
        <v>3471</v>
      </c>
      <c r="C984" s="832" t="s">
        <v>593</v>
      </c>
      <c r="D984" s="832" t="s">
        <v>1494</v>
      </c>
      <c r="E984" s="832" t="s">
        <v>3529</v>
      </c>
      <c r="F984" s="832" t="s">
        <v>3652</v>
      </c>
      <c r="G984" s="832" t="s">
        <v>3654</v>
      </c>
      <c r="H984" s="849"/>
      <c r="I984" s="849"/>
      <c r="J984" s="832"/>
      <c r="K984" s="832"/>
      <c r="L984" s="849">
        <v>1</v>
      </c>
      <c r="M984" s="849">
        <v>116</v>
      </c>
      <c r="N984" s="832">
        <v>1</v>
      </c>
      <c r="O984" s="832">
        <v>116</v>
      </c>
      <c r="P984" s="849">
        <v>1</v>
      </c>
      <c r="Q984" s="849">
        <v>116</v>
      </c>
      <c r="R984" s="837">
        <v>1</v>
      </c>
      <c r="S984" s="850">
        <v>116</v>
      </c>
    </row>
    <row r="985" spans="1:19" ht="14.4" customHeight="1" x14ac:dyDescent="0.3">
      <c r="A985" s="831" t="s">
        <v>3470</v>
      </c>
      <c r="B985" s="832" t="s">
        <v>3471</v>
      </c>
      <c r="C985" s="832" t="s">
        <v>593</v>
      </c>
      <c r="D985" s="832" t="s">
        <v>1494</v>
      </c>
      <c r="E985" s="832" t="s">
        <v>3529</v>
      </c>
      <c r="F985" s="832" t="s">
        <v>3655</v>
      </c>
      <c r="G985" s="832" t="s">
        <v>3656</v>
      </c>
      <c r="H985" s="849">
        <v>8</v>
      </c>
      <c r="I985" s="849">
        <v>296</v>
      </c>
      <c r="J985" s="832">
        <v>2.6666666666666665</v>
      </c>
      <c r="K985" s="832">
        <v>37</v>
      </c>
      <c r="L985" s="849">
        <v>3</v>
      </c>
      <c r="M985" s="849">
        <v>111</v>
      </c>
      <c r="N985" s="832">
        <v>1</v>
      </c>
      <c r="O985" s="832">
        <v>37</v>
      </c>
      <c r="P985" s="849">
        <v>3</v>
      </c>
      <c r="Q985" s="849">
        <v>111</v>
      </c>
      <c r="R985" s="837">
        <v>1</v>
      </c>
      <c r="S985" s="850">
        <v>37</v>
      </c>
    </row>
    <row r="986" spans="1:19" ht="14.4" customHeight="1" x14ac:dyDescent="0.3">
      <c r="A986" s="831" t="s">
        <v>3470</v>
      </c>
      <c r="B986" s="832" t="s">
        <v>3471</v>
      </c>
      <c r="C986" s="832" t="s">
        <v>593</v>
      </c>
      <c r="D986" s="832" t="s">
        <v>1494</v>
      </c>
      <c r="E986" s="832" t="s">
        <v>3529</v>
      </c>
      <c r="F986" s="832" t="s">
        <v>3659</v>
      </c>
      <c r="G986" s="832" t="s">
        <v>3660</v>
      </c>
      <c r="H986" s="849">
        <v>2</v>
      </c>
      <c r="I986" s="849">
        <v>172</v>
      </c>
      <c r="J986" s="832"/>
      <c r="K986" s="832">
        <v>86</v>
      </c>
      <c r="L986" s="849"/>
      <c r="M986" s="849"/>
      <c r="N986" s="832"/>
      <c r="O986" s="832"/>
      <c r="P986" s="849">
        <v>5</v>
      </c>
      <c r="Q986" s="849">
        <v>430</v>
      </c>
      <c r="R986" s="837"/>
      <c r="S986" s="850">
        <v>86</v>
      </c>
    </row>
    <row r="987" spans="1:19" ht="14.4" customHeight="1" x14ac:dyDescent="0.3">
      <c r="A987" s="831" t="s">
        <v>3470</v>
      </c>
      <c r="B987" s="832" t="s">
        <v>3471</v>
      </c>
      <c r="C987" s="832" t="s">
        <v>593</v>
      </c>
      <c r="D987" s="832" t="s">
        <v>1494</v>
      </c>
      <c r="E987" s="832" t="s">
        <v>3529</v>
      </c>
      <c r="F987" s="832" t="s">
        <v>3662</v>
      </c>
      <c r="G987" s="832" t="s">
        <v>3663</v>
      </c>
      <c r="H987" s="849">
        <v>5</v>
      </c>
      <c r="I987" s="849">
        <v>160</v>
      </c>
      <c r="J987" s="832">
        <v>2.5</v>
      </c>
      <c r="K987" s="832">
        <v>32</v>
      </c>
      <c r="L987" s="849">
        <v>2</v>
      </c>
      <c r="M987" s="849">
        <v>64</v>
      </c>
      <c r="N987" s="832">
        <v>1</v>
      </c>
      <c r="O987" s="832">
        <v>32</v>
      </c>
      <c r="P987" s="849">
        <v>1</v>
      </c>
      <c r="Q987" s="849">
        <v>32</v>
      </c>
      <c r="R987" s="837">
        <v>0.5</v>
      </c>
      <c r="S987" s="850">
        <v>32</v>
      </c>
    </row>
    <row r="988" spans="1:19" ht="14.4" customHeight="1" x14ac:dyDescent="0.3">
      <c r="A988" s="831" t="s">
        <v>3470</v>
      </c>
      <c r="B988" s="832" t="s">
        <v>3471</v>
      </c>
      <c r="C988" s="832" t="s">
        <v>593</v>
      </c>
      <c r="D988" s="832" t="s">
        <v>1494</v>
      </c>
      <c r="E988" s="832" t="s">
        <v>3529</v>
      </c>
      <c r="F988" s="832" t="s">
        <v>3662</v>
      </c>
      <c r="G988" s="832" t="s">
        <v>3664</v>
      </c>
      <c r="H988" s="849">
        <v>11</v>
      </c>
      <c r="I988" s="849">
        <v>352</v>
      </c>
      <c r="J988" s="832">
        <v>0.84615384615384615</v>
      </c>
      <c r="K988" s="832">
        <v>32</v>
      </c>
      <c r="L988" s="849">
        <v>13</v>
      </c>
      <c r="M988" s="849">
        <v>416</v>
      </c>
      <c r="N988" s="832">
        <v>1</v>
      </c>
      <c r="O988" s="832">
        <v>32</v>
      </c>
      <c r="P988" s="849">
        <v>5</v>
      </c>
      <c r="Q988" s="849">
        <v>160</v>
      </c>
      <c r="R988" s="837">
        <v>0.38461538461538464</v>
      </c>
      <c r="S988" s="850">
        <v>32</v>
      </c>
    </row>
    <row r="989" spans="1:19" ht="14.4" customHeight="1" x14ac:dyDescent="0.3">
      <c r="A989" s="831" t="s">
        <v>3470</v>
      </c>
      <c r="B989" s="832" t="s">
        <v>3471</v>
      </c>
      <c r="C989" s="832" t="s">
        <v>593</v>
      </c>
      <c r="D989" s="832" t="s">
        <v>1494</v>
      </c>
      <c r="E989" s="832" t="s">
        <v>3529</v>
      </c>
      <c r="F989" s="832" t="s">
        <v>3665</v>
      </c>
      <c r="G989" s="832" t="s">
        <v>3666</v>
      </c>
      <c r="H989" s="849">
        <v>353</v>
      </c>
      <c r="I989" s="849">
        <v>0</v>
      </c>
      <c r="J989" s="832"/>
      <c r="K989" s="832">
        <v>0</v>
      </c>
      <c r="L989" s="849">
        <v>439</v>
      </c>
      <c r="M989" s="849">
        <v>0</v>
      </c>
      <c r="N989" s="832"/>
      <c r="O989" s="832">
        <v>0</v>
      </c>
      <c r="P989" s="849">
        <v>369</v>
      </c>
      <c r="Q989" s="849">
        <v>0</v>
      </c>
      <c r="R989" s="837"/>
      <c r="S989" s="850">
        <v>0</v>
      </c>
    </row>
    <row r="990" spans="1:19" ht="14.4" customHeight="1" x14ac:dyDescent="0.3">
      <c r="A990" s="831" t="s">
        <v>3470</v>
      </c>
      <c r="B990" s="832" t="s">
        <v>3471</v>
      </c>
      <c r="C990" s="832" t="s">
        <v>593</v>
      </c>
      <c r="D990" s="832" t="s">
        <v>1494</v>
      </c>
      <c r="E990" s="832" t="s">
        <v>3529</v>
      </c>
      <c r="F990" s="832" t="s">
        <v>3667</v>
      </c>
      <c r="G990" s="832" t="s">
        <v>3668</v>
      </c>
      <c r="H990" s="849">
        <v>11</v>
      </c>
      <c r="I990" s="849">
        <v>1441</v>
      </c>
      <c r="J990" s="832">
        <v>0.54583333333333328</v>
      </c>
      <c r="K990" s="832">
        <v>131</v>
      </c>
      <c r="L990" s="849">
        <v>20</v>
      </c>
      <c r="M990" s="849">
        <v>2640</v>
      </c>
      <c r="N990" s="832">
        <v>1</v>
      </c>
      <c r="O990" s="832">
        <v>132</v>
      </c>
      <c r="P990" s="849">
        <v>5</v>
      </c>
      <c r="Q990" s="849">
        <v>660</v>
      </c>
      <c r="R990" s="837">
        <v>0.25</v>
      </c>
      <c r="S990" s="850">
        <v>132</v>
      </c>
    </row>
    <row r="991" spans="1:19" ht="14.4" customHeight="1" x14ac:dyDescent="0.3">
      <c r="A991" s="831" t="s">
        <v>3470</v>
      </c>
      <c r="B991" s="832" t="s">
        <v>3471</v>
      </c>
      <c r="C991" s="832" t="s">
        <v>593</v>
      </c>
      <c r="D991" s="832" t="s">
        <v>1494</v>
      </c>
      <c r="E991" s="832" t="s">
        <v>3529</v>
      </c>
      <c r="F991" s="832" t="s">
        <v>3674</v>
      </c>
      <c r="G991" s="832" t="s">
        <v>3675</v>
      </c>
      <c r="H991" s="849"/>
      <c r="I991" s="849"/>
      <c r="J991" s="832"/>
      <c r="K991" s="832"/>
      <c r="L991" s="849">
        <v>1</v>
      </c>
      <c r="M991" s="849">
        <v>200</v>
      </c>
      <c r="N991" s="832">
        <v>1</v>
      </c>
      <c r="O991" s="832">
        <v>200</v>
      </c>
      <c r="P991" s="849">
        <v>77</v>
      </c>
      <c r="Q991" s="849">
        <v>15400</v>
      </c>
      <c r="R991" s="837">
        <v>77</v>
      </c>
      <c r="S991" s="850">
        <v>200</v>
      </c>
    </row>
    <row r="992" spans="1:19" ht="14.4" customHeight="1" x14ac:dyDescent="0.3">
      <c r="A992" s="831" t="s">
        <v>3470</v>
      </c>
      <c r="B992" s="832" t="s">
        <v>3471</v>
      </c>
      <c r="C992" s="832" t="s">
        <v>593</v>
      </c>
      <c r="D992" s="832" t="s">
        <v>1494</v>
      </c>
      <c r="E992" s="832" t="s">
        <v>3529</v>
      </c>
      <c r="F992" s="832" t="s">
        <v>3677</v>
      </c>
      <c r="G992" s="832" t="s">
        <v>3678</v>
      </c>
      <c r="H992" s="849">
        <v>4</v>
      </c>
      <c r="I992" s="849">
        <v>452</v>
      </c>
      <c r="J992" s="832">
        <v>1</v>
      </c>
      <c r="K992" s="832">
        <v>113</v>
      </c>
      <c r="L992" s="849">
        <v>4</v>
      </c>
      <c r="M992" s="849">
        <v>452</v>
      </c>
      <c r="N992" s="832">
        <v>1</v>
      </c>
      <c r="O992" s="832">
        <v>113</v>
      </c>
      <c r="P992" s="849">
        <v>4</v>
      </c>
      <c r="Q992" s="849">
        <v>456</v>
      </c>
      <c r="R992" s="837">
        <v>1.0088495575221239</v>
      </c>
      <c r="S992" s="850">
        <v>114</v>
      </c>
    </row>
    <row r="993" spans="1:19" ht="14.4" customHeight="1" x14ac:dyDescent="0.3">
      <c r="A993" s="831" t="s">
        <v>3470</v>
      </c>
      <c r="B993" s="832" t="s">
        <v>3471</v>
      </c>
      <c r="C993" s="832" t="s">
        <v>593</v>
      </c>
      <c r="D993" s="832" t="s">
        <v>1494</v>
      </c>
      <c r="E993" s="832" t="s">
        <v>3529</v>
      </c>
      <c r="F993" s="832" t="s">
        <v>3677</v>
      </c>
      <c r="G993" s="832" t="s">
        <v>3679</v>
      </c>
      <c r="H993" s="849">
        <v>2</v>
      </c>
      <c r="I993" s="849">
        <v>226</v>
      </c>
      <c r="J993" s="832">
        <v>2</v>
      </c>
      <c r="K993" s="832">
        <v>113</v>
      </c>
      <c r="L993" s="849">
        <v>1</v>
      </c>
      <c r="M993" s="849">
        <v>113</v>
      </c>
      <c r="N993" s="832">
        <v>1</v>
      </c>
      <c r="O993" s="832">
        <v>113</v>
      </c>
      <c r="P993" s="849">
        <v>1</v>
      </c>
      <c r="Q993" s="849">
        <v>114</v>
      </c>
      <c r="R993" s="837">
        <v>1.0088495575221239</v>
      </c>
      <c r="S993" s="850">
        <v>114</v>
      </c>
    </row>
    <row r="994" spans="1:19" ht="14.4" customHeight="1" x14ac:dyDescent="0.3">
      <c r="A994" s="831" t="s">
        <v>3470</v>
      </c>
      <c r="B994" s="832" t="s">
        <v>3471</v>
      </c>
      <c r="C994" s="832" t="s">
        <v>593</v>
      </c>
      <c r="D994" s="832" t="s">
        <v>1494</v>
      </c>
      <c r="E994" s="832" t="s">
        <v>3529</v>
      </c>
      <c r="F994" s="832" t="s">
        <v>3686</v>
      </c>
      <c r="G994" s="832" t="s">
        <v>3687</v>
      </c>
      <c r="H994" s="849"/>
      <c r="I994" s="849"/>
      <c r="J994" s="832"/>
      <c r="K994" s="832"/>
      <c r="L994" s="849"/>
      <c r="M994" s="849"/>
      <c r="N994" s="832"/>
      <c r="O994" s="832"/>
      <c r="P994" s="849">
        <v>1</v>
      </c>
      <c r="Q994" s="849">
        <v>59</v>
      </c>
      <c r="R994" s="837"/>
      <c r="S994" s="850">
        <v>59</v>
      </c>
    </row>
    <row r="995" spans="1:19" ht="14.4" customHeight="1" x14ac:dyDescent="0.3">
      <c r="A995" s="831" t="s">
        <v>3470</v>
      </c>
      <c r="B995" s="832" t="s">
        <v>3471</v>
      </c>
      <c r="C995" s="832" t="s">
        <v>593</v>
      </c>
      <c r="D995" s="832" t="s">
        <v>1494</v>
      </c>
      <c r="E995" s="832" t="s">
        <v>3529</v>
      </c>
      <c r="F995" s="832" t="s">
        <v>3688</v>
      </c>
      <c r="G995" s="832" t="s">
        <v>3689</v>
      </c>
      <c r="H995" s="849"/>
      <c r="I995" s="849"/>
      <c r="J995" s="832"/>
      <c r="K995" s="832"/>
      <c r="L995" s="849"/>
      <c r="M995" s="849"/>
      <c r="N995" s="832"/>
      <c r="O995" s="832"/>
      <c r="P995" s="849">
        <v>1</v>
      </c>
      <c r="Q995" s="849">
        <v>57</v>
      </c>
      <c r="R995" s="837"/>
      <c r="S995" s="850">
        <v>57</v>
      </c>
    </row>
    <row r="996" spans="1:19" ht="14.4" customHeight="1" x14ac:dyDescent="0.3">
      <c r="A996" s="831" t="s">
        <v>3470</v>
      </c>
      <c r="B996" s="832" t="s">
        <v>3471</v>
      </c>
      <c r="C996" s="832" t="s">
        <v>593</v>
      </c>
      <c r="D996" s="832" t="s">
        <v>1494</v>
      </c>
      <c r="E996" s="832" t="s">
        <v>3529</v>
      </c>
      <c r="F996" s="832" t="s">
        <v>3691</v>
      </c>
      <c r="G996" s="832" t="s">
        <v>3692</v>
      </c>
      <c r="H996" s="849">
        <v>2</v>
      </c>
      <c r="I996" s="849">
        <v>246</v>
      </c>
      <c r="J996" s="832">
        <v>0.66666666666666663</v>
      </c>
      <c r="K996" s="832">
        <v>123</v>
      </c>
      <c r="L996" s="849">
        <v>3</v>
      </c>
      <c r="M996" s="849">
        <v>369</v>
      </c>
      <c r="N996" s="832">
        <v>1</v>
      </c>
      <c r="O996" s="832">
        <v>123</v>
      </c>
      <c r="P996" s="849">
        <v>5</v>
      </c>
      <c r="Q996" s="849">
        <v>620</v>
      </c>
      <c r="R996" s="837">
        <v>1.6802168021680217</v>
      </c>
      <c r="S996" s="850">
        <v>124</v>
      </c>
    </row>
    <row r="997" spans="1:19" ht="14.4" customHeight="1" x14ac:dyDescent="0.3">
      <c r="A997" s="831" t="s">
        <v>3470</v>
      </c>
      <c r="B997" s="832" t="s">
        <v>3471</v>
      </c>
      <c r="C997" s="832" t="s">
        <v>593</v>
      </c>
      <c r="D997" s="832" t="s">
        <v>1494</v>
      </c>
      <c r="E997" s="832" t="s">
        <v>3529</v>
      </c>
      <c r="F997" s="832" t="s">
        <v>3691</v>
      </c>
      <c r="G997" s="832" t="s">
        <v>3693</v>
      </c>
      <c r="H997" s="849"/>
      <c r="I997" s="849"/>
      <c r="J997" s="832"/>
      <c r="K997" s="832"/>
      <c r="L997" s="849">
        <v>1</v>
      </c>
      <c r="M997" s="849">
        <v>123</v>
      </c>
      <c r="N997" s="832">
        <v>1</v>
      </c>
      <c r="O997" s="832">
        <v>123</v>
      </c>
      <c r="P997" s="849">
        <v>1</v>
      </c>
      <c r="Q997" s="849">
        <v>124</v>
      </c>
      <c r="R997" s="837">
        <v>1.0081300813008129</v>
      </c>
      <c r="S997" s="850">
        <v>124</v>
      </c>
    </row>
    <row r="998" spans="1:19" ht="14.4" customHeight="1" x14ac:dyDescent="0.3">
      <c r="A998" s="831" t="s">
        <v>3470</v>
      </c>
      <c r="B998" s="832" t="s">
        <v>3471</v>
      </c>
      <c r="C998" s="832" t="s">
        <v>593</v>
      </c>
      <c r="D998" s="832" t="s">
        <v>1494</v>
      </c>
      <c r="E998" s="832" t="s">
        <v>3529</v>
      </c>
      <c r="F998" s="832" t="s">
        <v>3694</v>
      </c>
      <c r="G998" s="832" t="s">
        <v>3695</v>
      </c>
      <c r="H998" s="849"/>
      <c r="I998" s="849"/>
      <c r="J998" s="832"/>
      <c r="K998" s="832"/>
      <c r="L998" s="849"/>
      <c r="M998" s="849"/>
      <c r="N998" s="832"/>
      <c r="O998" s="832"/>
      <c r="P998" s="849">
        <v>4</v>
      </c>
      <c r="Q998" s="849">
        <v>484</v>
      </c>
      <c r="R998" s="837"/>
      <c r="S998" s="850">
        <v>121</v>
      </c>
    </row>
    <row r="999" spans="1:19" ht="14.4" customHeight="1" x14ac:dyDescent="0.3">
      <c r="A999" s="831" t="s">
        <v>3470</v>
      </c>
      <c r="B999" s="832" t="s">
        <v>3471</v>
      </c>
      <c r="C999" s="832" t="s">
        <v>593</v>
      </c>
      <c r="D999" s="832" t="s">
        <v>1494</v>
      </c>
      <c r="E999" s="832" t="s">
        <v>3529</v>
      </c>
      <c r="F999" s="832" t="s">
        <v>3696</v>
      </c>
      <c r="G999" s="832" t="s">
        <v>3697</v>
      </c>
      <c r="H999" s="849">
        <v>10</v>
      </c>
      <c r="I999" s="849">
        <v>590</v>
      </c>
      <c r="J999" s="832">
        <v>0.90909090909090906</v>
      </c>
      <c r="K999" s="832">
        <v>59</v>
      </c>
      <c r="L999" s="849">
        <v>11</v>
      </c>
      <c r="M999" s="849">
        <v>649</v>
      </c>
      <c r="N999" s="832">
        <v>1</v>
      </c>
      <c r="O999" s="832">
        <v>59</v>
      </c>
      <c r="P999" s="849">
        <v>8</v>
      </c>
      <c r="Q999" s="849">
        <v>472</v>
      </c>
      <c r="R999" s="837">
        <v>0.72727272727272729</v>
      </c>
      <c r="S999" s="850">
        <v>59</v>
      </c>
    </row>
    <row r="1000" spans="1:19" ht="14.4" customHeight="1" x14ac:dyDescent="0.3">
      <c r="A1000" s="831" t="s">
        <v>3470</v>
      </c>
      <c r="B1000" s="832" t="s">
        <v>3471</v>
      </c>
      <c r="C1000" s="832" t="s">
        <v>593</v>
      </c>
      <c r="D1000" s="832" t="s">
        <v>1494</v>
      </c>
      <c r="E1000" s="832" t="s">
        <v>3529</v>
      </c>
      <c r="F1000" s="832" t="s">
        <v>3698</v>
      </c>
      <c r="G1000" s="832" t="s">
        <v>3699</v>
      </c>
      <c r="H1000" s="849">
        <v>1</v>
      </c>
      <c r="I1000" s="849">
        <v>91</v>
      </c>
      <c r="J1000" s="832"/>
      <c r="K1000" s="832">
        <v>91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3470</v>
      </c>
      <c r="B1001" s="832" t="s">
        <v>3471</v>
      </c>
      <c r="C1001" s="832" t="s">
        <v>593</v>
      </c>
      <c r="D1001" s="832" t="s">
        <v>1494</v>
      </c>
      <c r="E1001" s="832" t="s">
        <v>3529</v>
      </c>
      <c r="F1001" s="832" t="s">
        <v>3704</v>
      </c>
      <c r="G1001" s="832" t="s">
        <v>3705</v>
      </c>
      <c r="H1001" s="849">
        <v>8</v>
      </c>
      <c r="I1001" s="849">
        <v>1240</v>
      </c>
      <c r="J1001" s="832">
        <v>0.66666666666666663</v>
      </c>
      <c r="K1001" s="832">
        <v>155</v>
      </c>
      <c r="L1001" s="849">
        <v>12</v>
      </c>
      <c r="M1001" s="849">
        <v>1860</v>
      </c>
      <c r="N1001" s="832">
        <v>1</v>
      </c>
      <c r="O1001" s="832">
        <v>155</v>
      </c>
      <c r="P1001" s="849">
        <v>18</v>
      </c>
      <c r="Q1001" s="849">
        <v>2808</v>
      </c>
      <c r="R1001" s="837">
        <v>1.5096774193548388</v>
      </c>
      <c r="S1001" s="850">
        <v>156</v>
      </c>
    </row>
    <row r="1002" spans="1:19" ht="14.4" customHeight="1" x14ac:dyDescent="0.3">
      <c r="A1002" s="831" t="s">
        <v>3470</v>
      </c>
      <c r="B1002" s="832" t="s">
        <v>3471</v>
      </c>
      <c r="C1002" s="832" t="s">
        <v>593</v>
      </c>
      <c r="D1002" s="832" t="s">
        <v>1494</v>
      </c>
      <c r="E1002" s="832" t="s">
        <v>3529</v>
      </c>
      <c r="F1002" s="832" t="s">
        <v>3706</v>
      </c>
      <c r="G1002" s="832" t="s">
        <v>3707</v>
      </c>
      <c r="H1002" s="849">
        <v>37</v>
      </c>
      <c r="I1002" s="849">
        <v>5291</v>
      </c>
      <c r="J1002" s="832">
        <v>0.578125</v>
      </c>
      <c r="K1002" s="832">
        <v>143</v>
      </c>
      <c r="L1002" s="849">
        <v>64</v>
      </c>
      <c r="M1002" s="849">
        <v>9152</v>
      </c>
      <c r="N1002" s="832">
        <v>1</v>
      </c>
      <c r="O1002" s="832">
        <v>143</v>
      </c>
      <c r="P1002" s="849">
        <v>67</v>
      </c>
      <c r="Q1002" s="849">
        <v>9648</v>
      </c>
      <c r="R1002" s="837">
        <v>1.0541958041958042</v>
      </c>
      <c r="S1002" s="850">
        <v>144</v>
      </c>
    </row>
    <row r="1003" spans="1:19" ht="14.4" customHeight="1" x14ac:dyDescent="0.3">
      <c r="A1003" s="831" t="s">
        <v>3470</v>
      </c>
      <c r="B1003" s="832" t="s">
        <v>3471</v>
      </c>
      <c r="C1003" s="832" t="s">
        <v>593</v>
      </c>
      <c r="D1003" s="832" t="s">
        <v>1494</v>
      </c>
      <c r="E1003" s="832" t="s">
        <v>3529</v>
      </c>
      <c r="F1003" s="832" t="s">
        <v>3723</v>
      </c>
      <c r="G1003" s="832" t="s">
        <v>3724</v>
      </c>
      <c r="H1003" s="849">
        <v>1</v>
      </c>
      <c r="I1003" s="849">
        <v>394</v>
      </c>
      <c r="J1003" s="832">
        <v>0.49873417721518987</v>
      </c>
      <c r="K1003" s="832">
        <v>394</v>
      </c>
      <c r="L1003" s="849">
        <v>2</v>
      </c>
      <c r="M1003" s="849">
        <v>790</v>
      </c>
      <c r="N1003" s="832">
        <v>1</v>
      </c>
      <c r="O1003" s="832">
        <v>395</v>
      </c>
      <c r="P1003" s="849">
        <v>4</v>
      </c>
      <c r="Q1003" s="849">
        <v>1584</v>
      </c>
      <c r="R1003" s="837">
        <v>2.0050632911392405</v>
      </c>
      <c r="S1003" s="850">
        <v>396</v>
      </c>
    </row>
    <row r="1004" spans="1:19" ht="14.4" customHeight="1" x14ac:dyDescent="0.3">
      <c r="A1004" s="831" t="s">
        <v>3470</v>
      </c>
      <c r="B1004" s="832" t="s">
        <v>3471</v>
      </c>
      <c r="C1004" s="832" t="s">
        <v>593</v>
      </c>
      <c r="D1004" s="832" t="s">
        <v>1494</v>
      </c>
      <c r="E1004" s="832" t="s">
        <v>3529</v>
      </c>
      <c r="F1004" s="832" t="s">
        <v>3725</v>
      </c>
      <c r="G1004" s="832" t="s">
        <v>3726</v>
      </c>
      <c r="H1004" s="849"/>
      <c r="I1004" s="849"/>
      <c r="J1004" s="832"/>
      <c r="K1004" s="832"/>
      <c r="L1004" s="849">
        <v>2</v>
      </c>
      <c r="M1004" s="849">
        <v>304</v>
      </c>
      <c r="N1004" s="832">
        <v>1</v>
      </c>
      <c r="O1004" s="832">
        <v>152</v>
      </c>
      <c r="P1004" s="849">
        <v>7</v>
      </c>
      <c r="Q1004" s="849">
        <v>1071</v>
      </c>
      <c r="R1004" s="837">
        <v>3.5230263157894739</v>
      </c>
      <c r="S1004" s="850">
        <v>153</v>
      </c>
    </row>
    <row r="1005" spans="1:19" ht="14.4" customHeight="1" x14ac:dyDescent="0.3">
      <c r="A1005" s="831" t="s">
        <v>3470</v>
      </c>
      <c r="B1005" s="832" t="s">
        <v>3471</v>
      </c>
      <c r="C1005" s="832" t="s">
        <v>593</v>
      </c>
      <c r="D1005" s="832" t="s">
        <v>1494</v>
      </c>
      <c r="E1005" s="832" t="s">
        <v>3529</v>
      </c>
      <c r="F1005" s="832" t="s">
        <v>3725</v>
      </c>
      <c r="G1005" s="832" t="s">
        <v>3727</v>
      </c>
      <c r="H1005" s="849">
        <v>4</v>
      </c>
      <c r="I1005" s="849">
        <v>608</v>
      </c>
      <c r="J1005" s="832">
        <v>0.8</v>
      </c>
      <c r="K1005" s="832">
        <v>152</v>
      </c>
      <c r="L1005" s="849">
        <v>5</v>
      </c>
      <c r="M1005" s="849">
        <v>760</v>
      </c>
      <c r="N1005" s="832">
        <v>1</v>
      </c>
      <c r="O1005" s="832">
        <v>152</v>
      </c>
      <c r="P1005" s="849"/>
      <c r="Q1005" s="849"/>
      <c r="R1005" s="837"/>
      <c r="S1005" s="850"/>
    </row>
    <row r="1006" spans="1:19" ht="14.4" customHeight="1" x14ac:dyDescent="0.3">
      <c r="A1006" s="831" t="s">
        <v>3470</v>
      </c>
      <c r="B1006" s="832" t="s">
        <v>3471</v>
      </c>
      <c r="C1006" s="832" t="s">
        <v>593</v>
      </c>
      <c r="D1006" s="832" t="s">
        <v>1494</v>
      </c>
      <c r="E1006" s="832" t="s">
        <v>3529</v>
      </c>
      <c r="F1006" s="832" t="s">
        <v>3728</v>
      </c>
      <c r="G1006" s="832" t="s">
        <v>3729</v>
      </c>
      <c r="H1006" s="849">
        <v>1</v>
      </c>
      <c r="I1006" s="849">
        <v>820</v>
      </c>
      <c r="J1006" s="832"/>
      <c r="K1006" s="832">
        <v>820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" customHeight="1" x14ac:dyDescent="0.3">
      <c r="A1007" s="831" t="s">
        <v>3470</v>
      </c>
      <c r="B1007" s="832" t="s">
        <v>3471</v>
      </c>
      <c r="C1007" s="832" t="s">
        <v>593</v>
      </c>
      <c r="D1007" s="832" t="s">
        <v>1494</v>
      </c>
      <c r="E1007" s="832" t="s">
        <v>3529</v>
      </c>
      <c r="F1007" s="832" t="s">
        <v>3742</v>
      </c>
      <c r="G1007" s="832" t="s">
        <v>3743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135</v>
      </c>
      <c r="R1007" s="837"/>
      <c r="S1007" s="850">
        <v>135</v>
      </c>
    </row>
    <row r="1008" spans="1:19" ht="14.4" customHeight="1" x14ac:dyDescent="0.3">
      <c r="A1008" s="831" t="s">
        <v>3470</v>
      </c>
      <c r="B1008" s="832" t="s">
        <v>3471</v>
      </c>
      <c r="C1008" s="832" t="s">
        <v>593</v>
      </c>
      <c r="D1008" s="832" t="s">
        <v>1494</v>
      </c>
      <c r="E1008" s="832" t="s">
        <v>3529</v>
      </c>
      <c r="F1008" s="832" t="s">
        <v>3754</v>
      </c>
      <c r="G1008" s="832" t="s">
        <v>3756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353</v>
      </c>
      <c r="R1008" s="837"/>
      <c r="S1008" s="850">
        <v>353</v>
      </c>
    </row>
    <row r="1009" spans="1:19" ht="14.4" customHeight="1" x14ac:dyDescent="0.3">
      <c r="A1009" s="831" t="s">
        <v>3470</v>
      </c>
      <c r="B1009" s="832" t="s">
        <v>3471</v>
      </c>
      <c r="C1009" s="832" t="s">
        <v>593</v>
      </c>
      <c r="D1009" s="832" t="s">
        <v>1495</v>
      </c>
      <c r="E1009" s="832" t="s">
        <v>3529</v>
      </c>
      <c r="F1009" s="832" t="s">
        <v>3540</v>
      </c>
      <c r="G1009" s="832" t="s">
        <v>3541</v>
      </c>
      <c r="H1009" s="849"/>
      <c r="I1009" s="849"/>
      <c r="J1009" s="832"/>
      <c r="K1009" s="832"/>
      <c r="L1009" s="849">
        <v>3</v>
      </c>
      <c r="M1009" s="849">
        <v>249</v>
      </c>
      <c r="N1009" s="832">
        <v>1</v>
      </c>
      <c r="O1009" s="832">
        <v>83</v>
      </c>
      <c r="P1009" s="849">
        <v>3</v>
      </c>
      <c r="Q1009" s="849">
        <v>249</v>
      </c>
      <c r="R1009" s="837">
        <v>1</v>
      </c>
      <c r="S1009" s="850">
        <v>83</v>
      </c>
    </row>
    <row r="1010" spans="1:19" ht="14.4" customHeight="1" x14ac:dyDescent="0.3">
      <c r="A1010" s="831" t="s">
        <v>3470</v>
      </c>
      <c r="B1010" s="832" t="s">
        <v>3471</v>
      </c>
      <c r="C1010" s="832" t="s">
        <v>593</v>
      </c>
      <c r="D1010" s="832" t="s">
        <v>1495</v>
      </c>
      <c r="E1010" s="832" t="s">
        <v>3529</v>
      </c>
      <c r="F1010" s="832" t="s">
        <v>3544</v>
      </c>
      <c r="G1010" s="832" t="s">
        <v>3545</v>
      </c>
      <c r="H1010" s="849">
        <v>12</v>
      </c>
      <c r="I1010" s="849">
        <v>444</v>
      </c>
      <c r="J1010" s="832">
        <v>0.70588235294117652</v>
      </c>
      <c r="K1010" s="832">
        <v>37</v>
      </c>
      <c r="L1010" s="849">
        <v>17</v>
      </c>
      <c r="M1010" s="849">
        <v>629</v>
      </c>
      <c r="N1010" s="832">
        <v>1</v>
      </c>
      <c r="O1010" s="832">
        <v>37</v>
      </c>
      <c r="P1010" s="849">
        <v>5</v>
      </c>
      <c r="Q1010" s="849">
        <v>185</v>
      </c>
      <c r="R1010" s="837">
        <v>0.29411764705882354</v>
      </c>
      <c r="S1010" s="850">
        <v>37</v>
      </c>
    </row>
    <row r="1011" spans="1:19" ht="14.4" customHeight="1" x14ac:dyDescent="0.3">
      <c r="A1011" s="831" t="s">
        <v>3470</v>
      </c>
      <c r="B1011" s="832" t="s">
        <v>3471</v>
      </c>
      <c r="C1011" s="832" t="s">
        <v>593</v>
      </c>
      <c r="D1011" s="832" t="s">
        <v>1495</v>
      </c>
      <c r="E1011" s="832" t="s">
        <v>3529</v>
      </c>
      <c r="F1011" s="832" t="s">
        <v>3544</v>
      </c>
      <c r="G1011" s="832" t="s">
        <v>3546</v>
      </c>
      <c r="H1011" s="849">
        <v>8</v>
      </c>
      <c r="I1011" s="849">
        <v>296</v>
      </c>
      <c r="J1011" s="832"/>
      <c r="K1011" s="832">
        <v>37</v>
      </c>
      <c r="L1011" s="849"/>
      <c r="M1011" s="849"/>
      <c r="N1011" s="832"/>
      <c r="O1011" s="832"/>
      <c r="P1011" s="849">
        <v>2</v>
      </c>
      <c r="Q1011" s="849">
        <v>74</v>
      </c>
      <c r="R1011" s="837"/>
      <c r="S1011" s="850">
        <v>37</v>
      </c>
    </row>
    <row r="1012" spans="1:19" ht="14.4" customHeight="1" x14ac:dyDescent="0.3">
      <c r="A1012" s="831" t="s">
        <v>3470</v>
      </c>
      <c r="B1012" s="832" t="s">
        <v>3471</v>
      </c>
      <c r="C1012" s="832" t="s">
        <v>593</v>
      </c>
      <c r="D1012" s="832" t="s">
        <v>1495</v>
      </c>
      <c r="E1012" s="832" t="s">
        <v>3529</v>
      </c>
      <c r="F1012" s="832" t="s">
        <v>3551</v>
      </c>
      <c r="G1012" s="832" t="s">
        <v>3552</v>
      </c>
      <c r="H1012" s="849">
        <v>1</v>
      </c>
      <c r="I1012" s="849">
        <v>86</v>
      </c>
      <c r="J1012" s="832"/>
      <c r="K1012" s="832">
        <v>86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 t="s">
        <v>3470</v>
      </c>
      <c r="B1013" s="832" t="s">
        <v>3471</v>
      </c>
      <c r="C1013" s="832" t="s">
        <v>593</v>
      </c>
      <c r="D1013" s="832" t="s">
        <v>1495</v>
      </c>
      <c r="E1013" s="832" t="s">
        <v>3529</v>
      </c>
      <c r="F1013" s="832" t="s">
        <v>3562</v>
      </c>
      <c r="G1013" s="832" t="s">
        <v>3564</v>
      </c>
      <c r="H1013" s="849">
        <v>177</v>
      </c>
      <c r="I1013" s="849">
        <v>44427</v>
      </c>
      <c r="J1013" s="832">
        <v>0.74369747899159666</v>
      </c>
      <c r="K1013" s="832">
        <v>251</v>
      </c>
      <c r="L1013" s="849">
        <v>238</v>
      </c>
      <c r="M1013" s="849">
        <v>59738</v>
      </c>
      <c r="N1013" s="832">
        <v>1</v>
      </c>
      <c r="O1013" s="832">
        <v>251</v>
      </c>
      <c r="P1013" s="849">
        <v>264</v>
      </c>
      <c r="Q1013" s="849">
        <v>66528</v>
      </c>
      <c r="R1013" s="837">
        <v>1.1136629950785095</v>
      </c>
      <c r="S1013" s="850">
        <v>252</v>
      </c>
    </row>
    <row r="1014" spans="1:19" ht="14.4" customHeight="1" x14ac:dyDescent="0.3">
      <c r="A1014" s="831" t="s">
        <v>3470</v>
      </c>
      <c r="B1014" s="832" t="s">
        <v>3471</v>
      </c>
      <c r="C1014" s="832" t="s">
        <v>593</v>
      </c>
      <c r="D1014" s="832" t="s">
        <v>1495</v>
      </c>
      <c r="E1014" s="832" t="s">
        <v>3529</v>
      </c>
      <c r="F1014" s="832" t="s">
        <v>3565</v>
      </c>
      <c r="G1014" s="832" t="s">
        <v>3566</v>
      </c>
      <c r="H1014" s="849">
        <v>1</v>
      </c>
      <c r="I1014" s="849">
        <v>126</v>
      </c>
      <c r="J1014" s="832">
        <v>0.5</v>
      </c>
      <c r="K1014" s="832">
        <v>126</v>
      </c>
      <c r="L1014" s="849">
        <v>2</v>
      </c>
      <c r="M1014" s="849">
        <v>252</v>
      </c>
      <c r="N1014" s="832">
        <v>1</v>
      </c>
      <c r="O1014" s="832">
        <v>126</v>
      </c>
      <c r="P1014" s="849">
        <v>1</v>
      </c>
      <c r="Q1014" s="849">
        <v>127</v>
      </c>
      <c r="R1014" s="837">
        <v>0.50396825396825395</v>
      </c>
      <c r="S1014" s="850">
        <v>127</v>
      </c>
    </row>
    <row r="1015" spans="1:19" ht="14.4" customHeight="1" x14ac:dyDescent="0.3">
      <c r="A1015" s="831" t="s">
        <v>3470</v>
      </c>
      <c r="B1015" s="832" t="s">
        <v>3471</v>
      </c>
      <c r="C1015" s="832" t="s">
        <v>593</v>
      </c>
      <c r="D1015" s="832" t="s">
        <v>1495</v>
      </c>
      <c r="E1015" s="832" t="s">
        <v>3529</v>
      </c>
      <c r="F1015" s="832" t="s">
        <v>3565</v>
      </c>
      <c r="G1015" s="832" t="s">
        <v>3567</v>
      </c>
      <c r="H1015" s="849"/>
      <c r="I1015" s="849"/>
      <c r="J1015" s="832"/>
      <c r="K1015" s="832"/>
      <c r="L1015" s="849">
        <v>7</v>
      </c>
      <c r="M1015" s="849">
        <v>882</v>
      </c>
      <c r="N1015" s="832">
        <v>1</v>
      </c>
      <c r="O1015" s="832">
        <v>126</v>
      </c>
      <c r="P1015" s="849">
        <v>2</v>
      </c>
      <c r="Q1015" s="849">
        <v>254</v>
      </c>
      <c r="R1015" s="837">
        <v>0.28798185941043086</v>
      </c>
      <c r="S1015" s="850">
        <v>127</v>
      </c>
    </row>
    <row r="1016" spans="1:19" ht="14.4" customHeight="1" x14ac:dyDescent="0.3">
      <c r="A1016" s="831" t="s">
        <v>3470</v>
      </c>
      <c r="B1016" s="832" t="s">
        <v>3471</v>
      </c>
      <c r="C1016" s="832" t="s">
        <v>593</v>
      </c>
      <c r="D1016" s="832" t="s">
        <v>1495</v>
      </c>
      <c r="E1016" s="832" t="s">
        <v>3529</v>
      </c>
      <c r="F1016" s="832" t="s">
        <v>3579</v>
      </c>
      <c r="G1016" s="832" t="s">
        <v>3580</v>
      </c>
      <c r="H1016" s="849">
        <v>86</v>
      </c>
      <c r="I1016" s="849">
        <v>5074</v>
      </c>
      <c r="J1016" s="832">
        <v>0.671875</v>
      </c>
      <c r="K1016" s="832">
        <v>59</v>
      </c>
      <c r="L1016" s="849">
        <v>128</v>
      </c>
      <c r="M1016" s="849">
        <v>7552</v>
      </c>
      <c r="N1016" s="832">
        <v>1</v>
      </c>
      <c r="O1016" s="832">
        <v>59</v>
      </c>
      <c r="P1016" s="849">
        <v>122</v>
      </c>
      <c r="Q1016" s="849">
        <v>7320</v>
      </c>
      <c r="R1016" s="837">
        <v>0.96927966101694918</v>
      </c>
      <c r="S1016" s="850">
        <v>60</v>
      </c>
    </row>
    <row r="1017" spans="1:19" ht="14.4" customHeight="1" x14ac:dyDescent="0.3">
      <c r="A1017" s="831" t="s">
        <v>3470</v>
      </c>
      <c r="B1017" s="832" t="s">
        <v>3471</v>
      </c>
      <c r="C1017" s="832" t="s">
        <v>593</v>
      </c>
      <c r="D1017" s="832" t="s">
        <v>1495</v>
      </c>
      <c r="E1017" s="832" t="s">
        <v>3529</v>
      </c>
      <c r="F1017" s="832" t="s">
        <v>3589</v>
      </c>
      <c r="G1017" s="832" t="s">
        <v>3590</v>
      </c>
      <c r="H1017" s="849">
        <v>19</v>
      </c>
      <c r="I1017" s="849">
        <v>7296</v>
      </c>
      <c r="J1017" s="832">
        <v>0.94753246753246756</v>
      </c>
      <c r="K1017" s="832">
        <v>384</v>
      </c>
      <c r="L1017" s="849">
        <v>20</v>
      </c>
      <c r="M1017" s="849">
        <v>7700</v>
      </c>
      <c r="N1017" s="832">
        <v>1</v>
      </c>
      <c r="O1017" s="832">
        <v>385</v>
      </c>
      <c r="P1017" s="849">
        <v>28</v>
      </c>
      <c r="Q1017" s="849">
        <v>10808</v>
      </c>
      <c r="R1017" s="837">
        <v>1.4036363636363636</v>
      </c>
      <c r="S1017" s="850">
        <v>386</v>
      </c>
    </row>
    <row r="1018" spans="1:19" ht="14.4" customHeight="1" x14ac:dyDescent="0.3">
      <c r="A1018" s="831" t="s">
        <v>3470</v>
      </c>
      <c r="B1018" s="832" t="s">
        <v>3471</v>
      </c>
      <c r="C1018" s="832" t="s">
        <v>593</v>
      </c>
      <c r="D1018" s="832" t="s">
        <v>1495</v>
      </c>
      <c r="E1018" s="832" t="s">
        <v>3529</v>
      </c>
      <c r="F1018" s="832" t="s">
        <v>3591</v>
      </c>
      <c r="G1018" s="832" t="s">
        <v>3592</v>
      </c>
      <c r="H1018" s="849">
        <v>1</v>
      </c>
      <c r="I1018" s="849">
        <v>389</v>
      </c>
      <c r="J1018" s="832">
        <v>0.49871794871794872</v>
      </c>
      <c r="K1018" s="832">
        <v>389</v>
      </c>
      <c r="L1018" s="849">
        <v>2</v>
      </c>
      <c r="M1018" s="849">
        <v>780</v>
      </c>
      <c r="N1018" s="832">
        <v>1</v>
      </c>
      <c r="O1018" s="832">
        <v>390</v>
      </c>
      <c r="P1018" s="849"/>
      <c r="Q1018" s="849"/>
      <c r="R1018" s="837"/>
      <c r="S1018" s="850"/>
    </row>
    <row r="1019" spans="1:19" ht="14.4" customHeight="1" x14ac:dyDescent="0.3">
      <c r="A1019" s="831" t="s">
        <v>3470</v>
      </c>
      <c r="B1019" s="832" t="s">
        <v>3471</v>
      </c>
      <c r="C1019" s="832" t="s">
        <v>593</v>
      </c>
      <c r="D1019" s="832" t="s">
        <v>1495</v>
      </c>
      <c r="E1019" s="832" t="s">
        <v>3529</v>
      </c>
      <c r="F1019" s="832" t="s">
        <v>3591</v>
      </c>
      <c r="G1019" s="832" t="s">
        <v>3593</v>
      </c>
      <c r="H1019" s="849"/>
      <c r="I1019" s="849"/>
      <c r="J1019" s="832"/>
      <c r="K1019" s="832"/>
      <c r="L1019" s="849">
        <v>2</v>
      </c>
      <c r="M1019" s="849">
        <v>780</v>
      </c>
      <c r="N1019" s="832">
        <v>1</v>
      </c>
      <c r="O1019" s="832">
        <v>390</v>
      </c>
      <c r="P1019" s="849">
        <v>12</v>
      </c>
      <c r="Q1019" s="849">
        <v>4692</v>
      </c>
      <c r="R1019" s="837">
        <v>6.0153846153846153</v>
      </c>
      <c r="S1019" s="850">
        <v>391</v>
      </c>
    </row>
    <row r="1020" spans="1:19" ht="14.4" customHeight="1" x14ac:dyDescent="0.3">
      <c r="A1020" s="831" t="s">
        <v>3470</v>
      </c>
      <c r="B1020" s="832" t="s">
        <v>3471</v>
      </c>
      <c r="C1020" s="832" t="s">
        <v>593</v>
      </c>
      <c r="D1020" s="832" t="s">
        <v>1495</v>
      </c>
      <c r="E1020" s="832" t="s">
        <v>3529</v>
      </c>
      <c r="F1020" s="832" t="s">
        <v>3594</v>
      </c>
      <c r="G1020" s="832" t="s">
        <v>3596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8</v>
      </c>
      <c r="Q1020" s="849">
        <v>504</v>
      </c>
      <c r="R1020" s="837"/>
      <c r="S1020" s="850">
        <v>63</v>
      </c>
    </row>
    <row r="1021" spans="1:19" ht="14.4" customHeight="1" x14ac:dyDescent="0.3">
      <c r="A1021" s="831" t="s">
        <v>3470</v>
      </c>
      <c r="B1021" s="832" t="s">
        <v>3471</v>
      </c>
      <c r="C1021" s="832" t="s">
        <v>593</v>
      </c>
      <c r="D1021" s="832" t="s">
        <v>1495</v>
      </c>
      <c r="E1021" s="832" t="s">
        <v>3529</v>
      </c>
      <c r="F1021" s="832" t="s">
        <v>3597</v>
      </c>
      <c r="G1021" s="832" t="s">
        <v>3598</v>
      </c>
      <c r="H1021" s="849"/>
      <c r="I1021" s="849"/>
      <c r="J1021" s="832"/>
      <c r="K1021" s="832"/>
      <c r="L1021" s="849">
        <v>1</v>
      </c>
      <c r="M1021" s="849">
        <v>247</v>
      </c>
      <c r="N1021" s="832">
        <v>1</v>
      </c>
      <c r="O1021" s="832">
        <v>247</v>
      </c>
      <c r="P1021" s="849">
        <v>1</v>
      </c>
      <c r="Q1021" s="849">
        <v>248</v>
      </c>
      <c r="R1021" s="837">
        <v>1.0040485829959513</v>
      </c>
      <c r="S1021" s="850">
        <v>248</v>
      </c>
    </row>
    <row r="1022" spans="1:19" ht="14.4" customHeight="1" x14ac:dyDescent="0.3">
      <c r="A1022" s="831" t="s">
        <v>3470</v>
      </c>
      <c r="B1022" s="832" t="s">
        <v>3471</v>
      </c>
      <c r="C1022" s="832" t="s">
        <v>593</v>
      </c>
      <c r="D1022" s="832" t="s">
        <v>1495</v>
      </c>
      <c r="E1022" s="832" t="s">
        <v>3529</v>
      </c>
      <c r="F1022" s="832" t="s">
        <v>3599</v>
      </c>
      <c r="G1022" s="832" t="s">
        <v>3600</v>
      </c>
      <c r="H1022" s="849">
        <v>1</v>
      </c>
      <c r="I1022" s="849">
        <v>153</v>
      </c>
      <c r="J1022" s="832">
        <v>0.5</v>
      </c>
      <c r="K1022" s="832">
        <v>153</v>
      </c>
      <c r="L1022" s="849">
        <v>2</v>
      </c>
      <c r="M1022" s="849">
        <v>306</v>
      </c>
      <c r="N1022" s="832">
        <v>1</v>
      </c>
      <c r="O1022" s="832">
        <v>153</v>
      </c>
      <c r="P1022" s="849"/>
      <c r="Q1022" s="849"/>
      <c r="R1022" s="837"/>
      <c r="S1022" s="850"/>
    </row>
    <row r="1023" spans="1:19" ht="14.4" customHeight="1" x14ac:dyDescent="0.3">
      <c r="A1023" s="831" t="s">
        <v>3470</v>
      </c>
      <c r="B1023" s="832" t="s">
        <v>3471</v>
      </c>
      <c r="C1023" s="832" t="s">
        <v>593</v>
      </c>
      <c r="D1023" s="832" t="s">
        <v>1495</v>
      </c>
      <c r="E1023" s="832" t="s">
        <v>3529</v>
      </c>
      <c r="F1023" s="832" t="s">
        <v>3599</v>
      </c>
      <c r="G1023" s="832" t="s">
        <v>3601</v>
      </c>
      <c r="H1023" s="849">
        <v>8</v>
      </c>
      <c r="I1023" s="849">
        <v>1224</v>
      </c>
      <c r="J1023" s="832">
        <v>0.44444444444444442</v>
      </c>
      <c r="K1023" s="832">
        <v>153</v>
      </c>
      <c r="L1023" s="849">
        <v>18</v>
      </c>
      <c r="M1023" s="849">
        <v>2754</v>
      </c>
      <c r="N1023" s="832">
        <v>1</v>
      </c>
      <c r="O1023" s="832">
        <v>153</v>
      </c>
      <c r="P1023" s="849">
        <v>15</v>
      </c>
      <c r="Q1023" s="849">
        <v>2310</v>
      </c>
      <c r="R1023" s="837">
        <v>0.83877995642701531</v>
      </c>
      <c r="S1023" s="850">
        <v>154</v>
      </c>
    </row>
    <row r="1024" spans="1:19" ht="14.4" customHeight="1" x14ac:dyDescent="0.3">
      <c r="A1024" s="831" t="s">
        <v>3470</v>
      </c>
      <c r="B1024" s="832" t="s">
        <v>3471</v>
      </c>
      <c r="C1024" s="832" t="s">
        <v>593</v>
      </c>
      <c r="D1024" s="832" t="s">
        <v>1495</v>
      </c>
      <c r="E1024" s="832" t="s">
        <v>3529</v>
      </c>
      <c r="F1024" s="832" t="s">
        <v>3605</v>
      </c>
      <c r="G1024" s="832" t="s">
        <v>3607</v>
      </c>
      <c r="H1024" s="849">
        <v>1</v>
      </c>
      <c r="I1024" s="849">
        <v>138</v>
      </c>
      <c r="J1024" s="832"/>
      <c r="K1024" s="832">
        <v>138</v>
      </c>
      <c r="L1024" s="849"/>
      <c r="M1024" s="849"/>
      <c r="N1024" s="832"/>
      <c r="O1024" s="832"/>
      <c r="P1024" s="849">
        <v>1</v>
      </c>
      <c r="Q1024" s="849">
        <v>139</v>
      </c>
      <c r="R1024" s="837"/>
      <c r="S1024" s="850">
        <v>139</v>
      </c>
    </row>
    <row r="1025" spans="1:19" ht="14.4" customHeight="1" x14ac:dyDescent="0.3">
      <c r="A1025" s="831" t="s">
        <v>3470</v>
      </c>
      <c r="B1025" s="832" t="s">
        <v>3471</v>
      </c>
      <c r="C1025" s="832" t="s">
        <v>593</v>
      </c>
      <c r="D1025" s="832" t="s">
        <v>1495</v>
      </c>
      <c r="E1025" s="832" t="s">
        <v>3529</v>
      </c>
      <c r="F1025" s="832" t="s">
        <v>3608</v>
      </c>
      <c r="G1025" s="832" t="s">
        <v>3609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3</v>
      </c>
      <c r="Q1025" s="849">
        <v>1257</v>
      </c>
      <c r="R1025" s="837"/>
      <c r="S1025" s="850">
        <v>419</v>
      </c>
    </row>
    <row r="1026" spans="1:19" ht="14.4" customHeight="1" x14ac:dyDescent="0.3">
      <c r="A1026" s="831" t="s">
        <v>3470</v>
      </c>
      <c r="B1026" s="832" t="s">
        <v>3471</v>
      </c>
      <c r="C1026" s="832" t="s">
        <v>593</v>
      </c>
      <c r="D1026" s="832" t="s">
        <v>1495</v>
      </c>
      <c r="E1026" s="832" t="s">
        <v>3529</v>
      </c>
      <c r="F1026" s="832" t="s">
        <v>3608</v>
      </c>
      <c r="G1026" s="832" t="s">
        <v>3610</v>
      </c>
      <c r="H1026" s="849"/>
      <c r="I1026" s="849"/>
      <c r="J1026" s="832"/>
      <c r="K1026" s="832"/>
      <c r="L1026" s="849">
        <v>1</v>
      </c>
      <c r="M1026" s="849">
        <v>418</v>
      </c>
      <c r="N1026" s="832">
        <v>1</v>
      </c>
      <c r="O1026" s="832">
        <v>418</v>
      </c>
      <c r="P1026" s="849">
        <v>1</v>
      </c>
      <c r="Q1026" s="849">
        <v>419</v>
      </c>
      <c r="R1026" s="837">
        <v>1.0023923444976077</v>
      </c>
      <c r="S1026" s="850">
        <v>419</v>
      </c>
    </row>
    <row r="1027" spans="1:19" ht="14.4" customHeight="1" x14ac:dyDescent="0.3">
      <c r="A1027" s="831" t="s">
        <v>3470</v>
      </c>
      <c r="B1027" s="832" t="s">
        <v>3471</v>
      </c>
      <c r="C1027" s="832" t="s">
        <v>593</v>
      </c>
      <c r="D1027" s="832" t="s">
        <v>1495</v>
      </c>
      <c r="E1027" s="832" t="s">
        <v>3529</v>
      </c>
      <c r="F1027" s="832" t="s">
        <v>3611</v>
      </c>
      <c r="G1027" s="832" t="s">
        <v>3613</v>
      </c>
      <c r="H1027" s="849"/>
      <c r="I1027" s="849"/>
      <c r="J1027" s="832"/>
      <c r="K1027" s="832"/>
      <c r="L1027" s="849">
        <v>1</v>
      </c>
      <c r="M1027" s="849">
        <v>96</v>
      </c>
      <c r="N1027" s="832">
        <v>1</v>
      </c>
      <c r="O1027" s="832">
        <v>96</v>
      </c>
      <c r="P1027" s="849"/>
      <c r="Q1027" s="849"/>
      <c r="R1027" s="837"/>
      <c r="S1027" s="850"/>
    </row>
    <row r="1028" spans="1:19" ht="14.4" customHeight="1" x14ac:dyDescent="0.3">
      <c r="A1028" s="831" t="s">
        <v>3470</v>
      </c>
      <c r="B1028" s="832" t="s">
        <v>3471</v>
      </c>
      <c r="C1028" s="832" t="s">
        <v>593</v>
      </c>
      <c r="D1028" s="832" t="s">
        <v>1495</v>
      </c>
      <c r="E1028" s="832" t="s">
        <v>3529</v>
      </c>
      <c r="F1028" s="832" t="s">
        <v>3624</v>
      </c>
      <c r="G1028" s="832" t="s">
        <v>3625</v>
      </c>
      <c r="H1028" s="849"/>
      <c r="I1028" s="849"/>
      <c r="J1028" s="832"/>
      <c r="K1028" s="832"/>
      <c r="L1028" s="849">
        <v>1</v>
      </c>
      <c r="M1028" s="849">
        <v>306</v>
      </c>
      <c r="N1028" s="832">
        <v>1</v>
      </c>
      <c r="O1028" s="832">
        <v>306</v>
      </c>
      <c r="P1028" s="849">
        <v>2</v>
      </c>
      <c r="Q1028" s="849">
        <v>614</v>
      </c>
      <c r="R1028" s="837">
        <v>2.0065359477124183</v>
      </c>
      <c r="S1028" s="850">
        <v>307</v>
      </c>
    </row>
    <row r="1029" spans="1:19" ht="14.4" customHeight="1" x14ac:dyDescent="0.3">
      <c r="A1029" s="831" t="s">
        <v>3470</v>
      </c>
      <c r="B1029" s="832" t="s">
        <v>3471</v>
      </c>
      <c r="C1029" s="832" t="s">
        <v>593</v>
      </c>
      <c r="D1029" s="832" t="s">
        <v>1495</v>
      </c>
      <c r="E1029" s="832" t="s">
        <v>3529</v>
      </c>
      <c r="F1029" s="832" t="s">
        <v>3649</v>
      </c>
      <c r="G1029" s="832" t="s">
        <v>3650</v>
      </c>
      <c r="H1029" s="849">
        <v>4</v>
      </c>
      <c r="I1029" s="849">
        <v>133.33000000000001</v>
      </c>
      <c r="J1029" s="832">
        <v>2.0001500150015006</v>
      </c>
      <c r="K1029" s="832">
        <v>33.332500000000003</v>
      </c>
      <c r="L1029" s="849">
        <v>2</v>
      </c>
      <c r="M1029" s="849">
        <v>66.66</v>
      </c>
      <c r="N1029" s="832">
        <v>1</v>
      </c>
      <c r="O1029" s="832">
        <v>33.33</v>
      </c>
      <c r="P1029" s="849">
        <v>3</v>
      </c>
      <c r="Q1029" s="849">
        <v>100</v>
      </c>
      <c r="R1029" s="837">
        <v>1.5001500150015001</v>
      </c>
      <c r="S1029" s="850">
        <v>33.333333333333336</v>
      </c>
    </row>
    <row r="1030" spans="1:19" ht="14.4" customHeight="1" x14ac:dyDescent="0.3">
      <c r="A1030" s="831" t="s">
        <v>3470</v>
      </c>
      <c r="B1030" s="832" t="s">
        <v>3471</v>
      </c>
      <c r="C1030" s="832" t="s">
        <v>593</v>
      </c>
      <c r="D1030" s="832" t="s">
        <v>1495</v>
      </c>
      <c r="E1030" s="832" t="s">
        <v>3529</v>
      </c>
      <c r="F1030" s="832" t="s">
        <v>3649</v>
      </c>
      <c r="G1030" s="832" t="s">
        <v>3651</v>
      </c>
      <c r="H1030" s="849">
        <v>4</v>
      </c>
      <c r="I1030" s="849">
        <v>133.34</v>
      </c>
      <c r="J1030" s="832">
        <v>0.21053462595130576</v>
      </c>
      <c r="K1030" s="832">
        <v>33.335000000000001</v>
      </c>
      <c r="L1030" s="849">
        <v>19</v>
      </c>
      <c r="M1030" s="849">
        <v>633.34</v>
      </c>
      <c r="N1030" s="832">
        <v>1</v>
      </c>
      <c r="O1030" s="832">
        <v>33.333684210526314</v>
      </c>
      <c r="P1030" s="849">
        <v>56</v>
      </c>
      <c r="Q1030" s="849">
        <v>1866.67</v>
      </c>
      <c r="R1030" s="837">
        <v>2.947342659550952</v>
      </c>
      <c r="S1030" s="850">
        <v>33.333392857142861</v>
      </c>
    </row>
    <row r="1031" spans="1:19" ht="14.4" customHeight="1" x14ac:dyDescent="0.3">
      <c r="A1031" s="831" t="s">
        <v>3470</v>
      </c>
      <c r="B1031" s="832" t="s">
        <v>3471</v>
      </c>
      <c r="C1031" s="832" t="s">
        <v>593</v>
      </c>
      <c r="D1031" s="832" t="s">
        <v>1495</v>
      </c>
      <c r="E1031" s="832" t="s">
        <v>3529</v>
      </c>
      <c r="F1031" s="832" t="s">
        <v>3652</v>
      </c>
      <c r="G1031" s="832" t="s">
        <v>3654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23</v>
      </c>
      <c r="Q1031" s="849">
        <v>2668</v>
      </c>
      <c r="R1031" s="837"/>
      <c r="S1031" s="850">
        <v>116</v>
      </c>
    </row>
    <row r="1032" spans="1:19" ht="14.4" customHeight="1" x14ac:dyDescent="0.3">
      <c r="A1032" s="831" t="s">
        <v>3470</v>
      </c>
      <c r="B1032" s="832" t="s">
        <v>3471</v>
      </c>
      <c r="C1032" s="832" t="s">
        <v>593</v>
      </c>
      <c r="D1032" s="832" t="s">
        <v>1495</v>
      </c>
      <c r="E1032" s="832" t="s">
        <v>3529</v>
      </c>
      <c r="F1032" s="832" t="s">
        <v>3655</v>
      </c>
      <c r="G1032" s="832" t="s">
        <v>3656</v>
      </c>
      <c r="H1032" s="849">
        <v>2</v>
      </c>
      <c r="I1032" s="849">
        <v>74</v>
      </c>
      <c r="J1032" s="832">
        <v>2</v>
      </c>
      <c r="K1032" s="832">
        <v>37</v>
      </c>
      <c r="L1032" s="849">
        <v>1</v>
      </c>
      <c r="M1032" s="849">
        <v>37</v>
      </c>
      <c r="N1032" s="832">
        <v>1</v>
      </c>
      <c r="O1032" s="832">
        <v>37</v>
      </c>
      <c r="P1032" s="849">
        <v>2</v>
      </c>
      <c r="Q1032" s="849">
        <v>74</v>
      </c>
      <c r="R1032" s="837">
        <v>2</v>
      </c>
      <c r="S1032" s="850">
        <v>37</v>
      </c>
    </row>
    <row r="1033" spans="1:19" ht="14.4" customHeight="1" x14ac:dyDescent="0.3">
      <c r="A1033" s="831" t="s">
        <v>3470</v>
      </c>
      <c r="B1033" s="832" t="s">
        <v>3471</v>
      </c>
      <c r="C1033" s="832" t="s">
        <v>593</v>
      </c>
      <c r="D1033" s="832" t="s">
        <v>1495</v>
      </c>
      <c r="E1033" s="832" t="s">
        <v>3529</v>
      </c>
      <c r="F1033" s="832" t="s">
        <v>3659</v>
      </c>
      <c r="G1033" s="832" t="s">
        <v>3660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</v>
      </c>
      <c r="Q1033" s="849">
        <v>86</v>
      </c>
      <c r="R1033" s="837"/>
      <c r="S1033" s="850">
        <v>86</v>
      </c>
    </row>
    <row r="1034" spans="1:19" ht="14.4" customHeight="1" x14ac:dyDescent="0.3">
      <c r="A1034" s="831" t="s">
        <v>3470</v>
      </c>
      <c r="B1034" s="832" t="s">
        <v>3471</v>
      </c>
      <c r="C1034" s="832" t="s">
        <v>593</v>
      </c>
      <c r="D1034" s="832" t="s">
        <v>1495</v>
      </c>
      <c r="E1034" s="832" t="s">
        <v>3529</v>
      </c>
      <c r="F1034" s="832" t="s">
        <v>3659</v>
      </c>
      <c r="G1034" s="832" t="s">
        <v>3661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1</v>
      </c>
      <c r="Q1034" s="849">
        <v>86</v>
      </c>
      <c r="R1034" s="837"/>
      <c r="S1034" s="850">
        <v>86</v>
      </c>
    </row>
    <row r="1035" spans="1:19" ht="14.4" customHeight="1" x14ac:dyDescent="0.3">
      <c r="A1035" s="831" t="s">
        <v>3470</v>
      </c>
      <c r="B1035" s="832" t="s">
        <v>3471</v>
      </c>
      <c r="C1035" s="832" t="s">
        <v>593</v>
      </c>
      <c r="D1035" s="832" t="s">
        <v>1495</v>
      </c>
      <c r="E1035" s="832" t="s">
        <v>3529</v>
      </c>
      <c r="F1035" s="832" t="s">
        <v>3662</v>
      </c>
      <c r="G1035" s="832" t="s">
        <v>3663</v>
      </c>
      <c r="H1035" s="849"/>
      <c r="I1035" s="849"/>
      <c r="J1035" s="832"/>
      <c r="K1035" s="832"/>
      <c r="L1035" s="849">
        <v>2</v>
      </c>
      <c r="M1035" s="849">
        <v>64</v>
      </c>
      <c r="N1035" s="832">
        <v>1</v>
      </c>
      <c r="O1035" s="832">
        <v>32</v>
      </c>
      <c r="P1035" s="849"/>
      <c r="Q1035" s="849"/>
      <c r="R1035" s="837"/>
      <c r="S1035" s="850"/>
    </row>
    <row r="1036" spans="1:19" ht="14.4" customHeight="1" x14ac:dyDescent="0.3">
      <c r="A1036" s="831" t="s">
        <v>3470</v>
      </c>
      <c r="B1036" s="832" t="s">
        <v>3471</v>
      </c>
      <c r="C1036" s="832" t="s">
        <v>593</v>
      </c>
      <c r="D1036" s="832" t="s">
        <v>1495</v>
      </c>
      <c r="E1036" s="832" t="s">
        <v>3529</v>
      </c>
      <c r="F1036" s="832" t="s">
        <v>3662</v>
      </c>
      <c r="G1036" s="832" t="s">
        <v>3664</v>
      </c>
      <c r="H1036" s="849">
        <v>7</v>
      </c>
      <c r="I1036" s="849">
        <v>224</v>
      </c>
      <c r="J1036" s="832">
        <v>7</v>
      </c>
      <c r="K1036" s="832">
        <v>32</v>
      </c>
      <c r="L1036" s="849">
        <v>1</v>
      </c>
      <c r="M1036" s="849">
        <v>32</v>
      </c>
      <c r="N1036" s="832">
        <v>1</v>
      </c>
      <c r="O1036" s="832">
        <v>32</v>
      </c>
      <c r="P1036" s="849">
        <v>7</v>
      </c>
      <c r="Q1036" s="849">
        <v>224</v>
      </c>
      <c r="R1036" s="837">
        <v>7</v>
      </c>
      <c r="S1036" s="850">
        <v>32</v>
      </c>
    </row>
    <row r="1037" spans="1:19" ht="14.4" customHeight="1" x14ac:dyDescent="0.3">
      <c r="A1037" s="831" t="s">
        <v>3470</v>
      </c>
      <c r="B1037" s="832" t="s">
        <v>3471</v>
      </c>
      <c r="C1037" s="832" t="s">
        <v>593</v>
      </c>
      <c r="D1037" s="832" t="s">
        <v>1495</v>
      </c>
      <c r="E1037" s="832" t="s">
        <v>3529</v>
      </c>
      <c r="F1037" s="832" t="s">
        <v>3665</v>
      </c>
      <c r="G1037" s="832" t="s">
        <v>3666</v>
      </c>
      <c r="H1037" s="849">
        <v>157</v>
      </c>
      <c r="I1037" s="849">
        <v>0</v>
      </c>
      <c r="J1037" s="832"/>
      <c r="K1037" s="832">
        <v>0</v>
      </c>
      <c r="L1037" s="849">
        <v>206</v>
      </c>
      <c r="M1037" s="849">
        <v>0</v>
      </c>
      <c r="N1037" s="832"/>
      <c r="O1037" s="832">
        <v>0</v>
      </c>
      <c r="P1037" s="849">
        <v>192</v>
      </c>
      <c r="Q1037" s="849">
        <v>0</v>
      </c>
      <c r="R1037" s="837"/>
      <c r="S1037" s="850">
        <v>0</v>
      </c>
    </row>
    <row r="1038" spans="1:19" ht="14.4" customHeight="1" x14ac:dyDescent="0.3">
      <c r="A1038" s="831" t="s">
        <v>3470</v>
      </c>
      <c r="B1038" s="832" t="s">
        <v>3471</v>
      </c>
      <c r="C1038" s="832" t="s">
        <v>593</v>
      </c>
      <c r="D1038" s="832" t="s">
        <v>1495</v>
      </c>
      <c r="E1038" s="832" t="s">
        <v>3529</v>
      </c>
      <c r="F1038" s="832" t="s">
        <v>3667</v>
      </c>
      <c r="G1038" s="832" t="s">
        <v>3668</v>
      </c>
      <c r="H1038" s="849">
        <v>10</v>
      </c>
      <c r="I1038" s="849">
        <v>1310</v>
      </c>
      <c r="J1038" s="832">
        <v>0.90220385674931125</v>
      </c>
      <c r="K1038" s="832">
        <v>131</v>
      </c>
      <c r="L1038" s="849">
        <v>11</v>
      </c>
      <c r="M1038" s="849">
        <v>1452</v>
      </c>
      <c r="N1038" s="832">
        <v>1</v>
      </c>
      <c r="O1038" s="832">
        <v>132</v>
      </c>
      <c r="P1038" s="849">
        <v>11</v>
      </c>
      <c r="Q1038" s="849">
        <v>1452</v>
      </c>
      <c r="R1038" s="837">
        <v>1</v>
      </c>
      <c r="S1038" s="850">
        <v>132</v>
      </c>
    </row>
    <row r="1039" spans="1:19" ht="14.4" customHeight="1" x14ac:dyDescent="0.3">
      <c r="A1039" s="831" t="s">
        <v>3470</v>
      </c>
      <c r="B1039" s="832" t="s">
        <v>3471</v>
      </c>
      <c r="C1039" s="832" t="s">
        <v>593</v>
      </c>
      <c r="D1039" s="832" t="s">
        <v>1495</v>
      </c>
      <c r="E1039" s="832" t="s">
        <v>3529</v>
      </c>
      <c r="F1039" s="832" t="s">
        <v>3674</v>
      </c>
      <c r="G1039" s="832" t="s">
        <v>3675</v>
      </c>
      <c r="H1039" s="849"/>
      <c r="I1039" s="849"/>
      <c r="J1039" s="832"/>
      <c r="K1039" s="832"/>
      <c r="L1039" s="849">
        <v>245</v>
      </c>
      <c r="M1039" s="849">
        <v>49000</v>
      </c>
      <c r="N1039" s="832">
        <v>1</v>
      </c>
      <c r="O1039" s="832">
        <v>200</v>
      </c>
      <c r="P1039" s="849">
        <v>259</v>
      </c>
      <c r="Q1039" s="849">
        <v>51800</v>
      </c>
      <c r="R1039" s="837">
        <v>1.0571428571428572</v>
      </c>
      <c r="S1039" s="850">
        <v>200</v>
      </c>
    </row>
    <row r="1040" spans="1:19" ht="14.4" customHeight="1" x14ac:dyDescent="0.3">
      <c r="A1040" s="831" t="s">
        <v>3470</v>
      </c>
      <c r="B1040" s="832" t="s">
        <v>3471</v>
      </c>
      <c r="C1040" s="832" t="s">
        <v>593</v>
      </c>
      <c r="D1040" s="832" t="s">
        <v>1495</v>
      </c>
      <c r="E1040" s="832" t="s">
        <v>3529</v>
      </c>
      <c r="F1040" s="832" t="s">
        <v>3677</v>
      </c>
      <c r="G1040" s="832" t="s">
        <v>3678</v>
      </c>
      <c r="H1040" s="849"/>
      <c r="I1040" s="849"/>
      <c r="J1040" s="832"/>
      <c r="K1040" s="832"/>
      <c r="L1040" s="849">
        <v>1</v>
      </c>
      <c r="M1040" s="849">
        <v>113</v>
      </c>
      <c r="N1040" s="832">
        <v>1</v>
      </c>
      <c r="O1040" s="832">
        <v>113</v>
      </c>
      <c r="P1040" s="849"/>
      <c r="Q1040" s="849"/>
      <c r="R1040" s="837"/>
      <c r="S1040" s="850"/>
    </row>
    <row r="1041" spans="1:19" ht="14.4" customHeight="1" x14ac:dyDescent="0.3">
      <c r="A1041" s="831" t="s">
        <v>3470</v>
      </c>
      <c r="B1041" s="832" t="s">
        <v>3471</v>
      </c>
      <c r="C1041" s="832" t="s">
        <v>593</v>
      </c>
      <c r="D1041" s="832" t="s">
        <v>1495</v>
      </c>
      <c r="E1041" s="832" t="s">
        <v>3529</v>
      </c>
      <c r="F1041" s="832" t="s">
        <v>3683</v>
      </c>
      <c r="G1041" s="832" t="s">
        <v>3685</v>
      </c>
      <c r="H1041" s="849">
        <v>168</v>
      </c>
      <c r="I1041" s="849">
        <v>37296</v>
      </c>
      <c r="J1041" s="832"/>
      <c r="K1041" s="832">
        <v>222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3470</v>
      </c>
      <c r="B1042" s="832" t="s">
        <v>3471</v>
      </c>
      <c r="C1042" s="832" t="s">
        <v>593</v>
      </c>
      <c r="D1042" s="832" t="s">
        <v>1495</v>
      </c>
      <c r="E1042" s="832" t="s">
        <v>3529</v>
      </c>
      <c r="F1042" s="832" t="s">
        <v>3691</v>
      </c>
      <c r="G1042" s="832" t="s">
        <v>3692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</v>
      </c>
      <c r="Q1042" s="849">
        <v>124</v>
      </c>
      <c r="R1042" s="837"/>
      <c r="S1042" s="850">
        <v>124</v>
      </c>
    </row>
    <row r="1043" spans="1:19" ht="14.4" customHeight="1" x14ac:dyDescent="0.3">
      <c r="A1043" s="831" t="s">
        <v>3470</v>
      </c>
      <c r="B1043" s="832" t="s">
        <v>3471</v>
      </c>
      <c r="C1043" s="832" t="s">
        <v>593</v>
      </c>
      <c r="D1043" s="832" t="s">
        <v>1495</v>
      </c>
      <c r="E1043" s="832" t="s">
        <v>3529</v>
      </c>
      <c r="F1043" s="832" t="s">
        <v>3696</v>
      </c>
      <c r="G1043" s="832" t="s">
        <v>3697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</v>
      </c>
      <c r="Q1043" s="849">
        <v>59</v>
      </c>
      <c r="R1043" s="837"/>
      <c r="S1043" s="850">
        <v>59</v>
      </c>
    </row>
    <row r="1044" spans="1:19" ht="14.4" customHeight="1" x14ac:dyDescent="0.3">
      <c r="A1044" s="831" t="s">
        <v>3470</v>
      </c>
      <c r="B1044" s="832" t="s">
        <v>3471</v>
      </c>
      <c r="C1044" s="832" t="s">
        <v>593</v>
      </c>
      <c r="D1044" s="832" t="s">
        <v>1495</v>
      </c>
      <c r="E1044" s="832" t="s">
        <v>3529</v>
      </c>
      <c r="F1044" s="832" t="s">
        <v>3704</v>
      </c>
      <c r="G1044" s="832" t="s">
        <v>3705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14</v>
      </c>
      <c r="Q1044" s="849">
        <v>2184</v>
      </c>
      <c r="R1044" s="837"/>
      <c r="S1044" s="850">
        <v>156</v>
      </c>
    </row>
    <row r="1045" spans="1:19" ht="14.4" customHeight="1" x14ac:dyDescent="0.3">
      <c r="A1045" s="831" t="s">
        <v>3470</v>
      </c>
      <c r="B1045" s="832" t="s">
        <v>3471</v>
      </c>
      <c r="C1045" s="832" t="s">
        <v>593</v>
      </c>
      <c r="D1045" s="832" t="s">
        <v>1495</v>
      </c>
      <c r="E1045" s="832" t="s">
        <v>3529</v>
      </c>
      <c r="F1045" s="832" t="s">
        <v>3720</v>
      </c>
      <c r="G1045" s="832" t="s">
        <v>3721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2</v>
      </c>
      <c r="Q1045" s="849">
        <v>200</v>
      </c>
      <c r="R1045" s="837"/>
      <c r="S1045" s="850">
        <v>100</v>
      </c>
    </row>
    <row r="1046" spans="1:19" ht="14.4" customHeight="1" x14ac:dyDescent="0.3">
      <c r="A1046" s="831" t="s">
        <v>3470</v>
      </c>
      <c r="B1046" s="832" t="s">
        <v>3471</v>
      </c>
      <c r="C1046" s="832" t="s">
        <v>593</v>
      </c>
      <c r="D1046" s="832" t="s">
        <v>1495</v>
      </c>
      <c r="E1046" s="832" t="s">
        <v>3529</v>
      </c>
      <c r="F1046" s="832" t="s">
        <v>3720</v>
      </c>
      <c r="G1046" s="832" t="s">
        <v>3722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3</v>
      </c>
      <c r="Q1046" s="849">
        <v>300</v>
      </c>
      <c r="R1046" s="837"/>
      <c r="S1046" s="850">
        <v>100</v>
      </c>
    </row>
    <row r="1047" spans="1:19" ht="14.4" customHeight="1" x14ac:dyDescent="0.3">
      <c r="A1047" s="831" t="s">
        <v>3470</v>
      </c>
      <c r="B1047" s="832" t="s">
        <v>3471</v>
      </c>
      <c r="C1047" s="832" t="s">
        <v>593</v>
      </c>
      <c r="D1047" s="832" t="s">
        <v>1495</v>
      </c>
      <c r="E1047" s="832" t="s">
        <v>3529</v>
      </c>
      <c r="F1047" s="832" t="s">
        <v>3723</v>
      </c>
      <c r="G1047" s="832" t="s">
        <v>3724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2</v>
      </c>
      <c r="Q1047" s="849">
        <v>792</v>
      </c>
      <c r="R1047" s="837"/>
      <c r="S1047" s="850">
        <v>396</v>
      </c>
    </row>
    <row r="1048" spans="1:19" ht="14.4" customHeight="1" x14ac:dyDescent="0.3">
      <c r="A1048" s="831" t="s">
        <v>3470</v>
      </c>
      <c r="B1048" s="832" t="s">
        <v>3471</v>
      </c>
      <c r="C1048" s="832" t="s">
        <v>593</v>
      </c>
      <c r="D1048" s="832" t="s">
        <v>1496</v>
      </c>
      <c r="E1048" s="832" t="s">
        <v>3472</v>
      </c>
      <c r="F1048" s="832" t="s">
        <v>3475</v>
      </c>
      <c r="G1048" s="832" t="s">
        <v>658</v>
      </c>
      <c r="H1048" s="849">
        <v>0.1</v>
      </c>
      <c r="I1048" s="849">
        <v>8.19</v>
      </c>
      <c r="J1048" s="832"/>
      <c r="K1048" s="832">
        <v>81.899999999999991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" customHeight="1" x14ac:dyDescent="0.3">
      <c r="A1049" s="831" t="s">
        <v>3470</v>
      </c>
      <c r="B1049" s="832" t="s">
        <v>3471</v>
      </c>
      <c r="C1049" s="832" t="s">
        <v>593</v>
      </c>
      <c r="D1049" s="832" t="s">
        <v>1496</v>
      </c>
      <c r="E1049" s="832" t="s">
        <v>3472</v>
      </c>
      <c r="F1049" s="832" t="s">
        <v>3478</v>
      </c>
      <c r="G1049" s="832" t="s">
        <v>2711</v>
      </c>
      <c r="H1049" s="849">
        <v>0.2</v>
      </c>
      <c r="I1049" s="849">
        <v>10.82</v>
      </c>
      <c r="J1049" s="832"/>
      <c r="K1049" s="832">
        <v>54.1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3470</v>
      </c>
      <c r="B1050" s="832" t="s">
        <v>3471</v>
      </c>
      <c r="C1050" s="832" t="s">
        <v>593</v>
      </c>
      <c r="D1050" s="832" t="s">
        <v>1496</v>
      </c>
      <c r="E1050" s="832" t="s">
        <v>3472</v>
      </c>
      <c r="F1050" s="832" t="s">
        <v>3483</v>
      </c>
      <c r="G1050" s="832" t="s">
        <v>3484</v>
      </c>
      <c r="H1050" s="849">
        <v>0.1</v>
      </c>
      <c r="I1050" s="849">
        <v>18.87</v>
      </c>
      <c r="J1050" s="832"/>
      <c r="K1050" s="832">
        <v>188.7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 t="s">
        <v>3470</v>
      </c>
      <c r="B1051" s="832" t="s">
        <v>3471</v>
      </c>
      <c r="C1051" s="832" t="s">
        <v>593</v>
      </c>
      <c r="D1051" s="832" t="s">
        <v>1496</v>
      </c>
      <c r="E1051" s="832" t="s">
        <v>3472</v>
      </c>
      <c r="F1051" s="832" t="s">
        <v>3485</v>
      </c>
      <c r="G1051" s="832" t="s">
        <v>3486</v>
      </c>
      <c r="H1051" s="849">
        <v>0.2</v>
      </c>
      <c r="I1051" s="849">
        <v>12.28</v>
      </c>
      <c r="J1051" s="832"/>
      <c r="K1051" s="832">
        <v>61.399999999999991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" customHeight="1" x14ac:dyDescent="0.3">
      <c r="A1052" s="831" t="s">
        <v>3470</v>
      </c>
      <c r="B1052" s="832" t="s">
        <v>3471</v>
      </c>
      <c r="C1052" s="832" t="s">
        <v>593</v>
      </c>
      <c r="D1052" s="832" t="s">
        <v>1496</v>
      </c>
      <c r="E1052" s="832" t="s">
        <v>3472</v>
      </c>
      <c r="F1052" s="832" t="s">
        <v>3487</v>
      </c>
      <c r="G1052" s="832" t="s">
        <v>930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1</v>
      </c>
      <c r="Q1052" s="849">
        <v>13.74</v>
      </c>
      <c r="R1052" s="837"/>
      <c r="S1052" s="850">
        <v>13.74</v>
      </c>
    </row>
    <row r="1053" spans="1:19" ht="14.4" customHeight="1" x14ac:dyDescent="0.3">
      <c r="A1053" s="831" t="s">
        <v>3470</v>
      </c>
      <c r="B1053" s="832" t="s">
        <v>3471</v>
      </c>
      <c r="C1053" s="832" t="s">
        <v>593</v>
      </c>
      <c r="D1053" s="832" t="s">
        <v>1496</v>
      </c>
      <c r="E1053" s="832" t="s">
        <v>3472</v>
      </c>
      <c r="F1053" s="832" t="s">
        <v>3488</v>
      </c>
      <c r="G1053" s="832" t="s">
        <v>702</v>
      </c>
      <c r="H1053" s="849">
        <v>0.5</v>
      </c>
      <c r="I1053" s="849">
        <v>52.87</v>
      </c>
      <c r="J1053" s="832"/>
      <c r="K1053" s="832">
        <v>105.74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" customHeight="1" x14ac:dyDescent="0.3">
      <c r="A1054" s="831" t="s">
        <v>3470</v>
      </c>
      <c r="B1054" s="832" t="s">
        <v>3471</v>
      </c>
      <c r="C1054" s="832" t="s">
        <v>593</v>
      </c>
      <c r="D1054" s="832" t="s">
        <v>1496</v>
      </c>
      <c r="E1054" s="832" t="s">
        <v>3472</v>
      </c>
      <c r="F1054" s="832" t="s">
        <v>3492</v>
      </c>
      <c r="G1054" s="832" t="s">
        <v>3493</v>
      </c>
      <c r="H1054" s="849">
        <v>0.2</v>
      </c>
      <c r="I1054" s="849">
        <v>54.34</v>
      </c>
      <c r="J1054" s="832">
        <v>2</v>
      </c>
      <c r="K1054" s="832">
        <v>271.7</v>
      </c>
      <c r="L1054" s="849">
        <v>0.1</v>
      </c>
      <c r="M1054" s="849">
        <v>27.17</v>
      </c>
      <c r="N1054" s="832">
        <v>1</v>
      </c>
      <c r="O1054" s="832">
        <v>271.7</v>
      </c>
      <c r="P1054" s="849"/>
      <c r="Q1054" s="849"/>
      <c r="R1054" s="837"/>
      <c r="S1054" s="850"/>
    </row>
    <row r="1055" spans="1:19" ht="14.4" customHeight="1" x14ac:dyDescent="0.3">
      <c r="A1055" s="831" t="s">
        <v>3470</v>
      </c>
      <c r="B1055" s="832" t="s">
        <v>3471</v>
      </c>
      <c r="C1055" s="832" t="s">
        <v>593</v>
      </c>
      <c r="D1055" s="832" t="s">
        <v>1496</v>
      </c>
      <c r="E1055" s="832" t="s">
        <v>3472</v>
      </c>
      <c r="F1055" s="832" t="s">
        <v>3496</v>
      </c>
      <c r="G1055" s="832" t="s">
        <v>3497</v>
      </c>
      <c r="H1055" s="849"/>
      <c r="I1055" s="849"/>
      <c r="J1055" s="832"/>
      <c r="K1055" s="832"/>
      <c r="L1055" s="849">
        <v>1</v>
      </c>
      <c r="M1055" s="849">
        <v>67.06</v>
      </c>
      <c r="N1055" s="832">
        <v>1</v>
      </c>
      <c r="O1055" s="832">
        <v>67.06</v>
      </c>
      <c r="P1055" s="849"/>
      <c r="Q1055" s="849"/>
      <c r="R1055" s="837"/>
      <c r="S1055" s="850"/>
    </row>
    <row r="1056" spans="1:19" ht="14.4" customHeight="1" x14ac:dyDescent="0.3">
      <c r="A1056" s="831" t="s">
        <v>3470</v>
      </c>
      <c r="B1056" s="832" t="s">
        <v>3471</v>
      </c>
      <c r="C1056" s="832" t="s">
        <v>593</v>
      </c>
      <c r="D1056" s="832" t="s">
        <v>1496</v>
      </c>
      <c r="E1056" s="832" t="s">
        <v>3472</v>
      </c>
      <c r="F1056" s="832" t="s">
        <v>3499</v>
      </c>
      <c r="G1056" s="832" t="s">
        <v>691</v>
      </c>
      <c r="H1056" s="849">
        <v>5.4000000000000012</v>
      </c>
      <c r="I1056" s="849">
        <v>381.96999999999991</v>
      </c>
      <c r="J1056" s="832">
        <v>0.71996456440607659</v>
      </c>
      <c r="K1056" s="832">
        <v>70.735185185185159</v>
      </c>
      <c r="L1056" s="849">
        <v>7.5</v>
      </c>
      <c r="M1056" s="849">
        <v>530.54000000000008</v>
      </c>
      <c r="N1056" s="832">
        <v>1</v>
      </c>
      <c r="O1056" s="832">
        <v>70.738666666666674</v>
      </c>
      <c r="P1056" s="849">
        <v>3</v>
      </c>
      <c r="Q1056" s="849">
        <v>247.29</v>
      </c>
      <c r="R1056" s="837">
        <v>0.4661100011309231</v>
      </c>
      <c r="S1056" s="850">
        <v>82.429999999999993</v>
      </c>
    </row>
    <row r="1057" spans="1:19" ht="14.4" customHeight="1" x14ac:dyDescent="0.3">
      <c r="A1057" s="831" t="s">
        <v>3470</v>
      </c>
      <c r="B1057" s="832" t="s">
        <v>3471</v>
      </c>
      <c r="C1057" s="832" t="s">
        <v>593</v>
      </c>
      <c r="D1057" s="832" t="s">
        <v>1496</v>
      </c>
      <c r="E1057" s="832" t="s">
        <v>3472</v>
      </c>
      <c r="F1057" s="832" t="s">
        <v>3500</v>
      </c>
      <c r="G1057" s="832" t="s">
        <v>958</v>
      </c>
      <c r="H1057" s="849"/>
      <c r="I1057" s="849"/>
      <c r="J1057" s="832"/>
      <c r="K1057" s="832"/>
      <c r="L1057" s="849">
        <v>0</v>
      </c>
      <c r="M1057" s="849">
        <v>0</v>
      </c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3470</v>
      </c>
      <c r="B1058" s="832" t="s">
        <v>3471</v>
      </c>
      <c r="C1058" s="832" t="s">
        <v>593</v>
      </c>
      <c r="D1058" s="832" t="s">
        <v>1496</v>
      </c>
      <c r="E1058" s="832" t="s">
        <v>3472</v>
      </c>
      <c r="F1058" s="832" t="s">
        <v>3521</v>
      </c>
      <c r="G1058" s="832" t="s">
        <v>3518</v>
      </c>
      <c r="H1058" s="849">
        <v>0.1</v>
      </c>
      <c r="I1058" s="849">
        <v>7.07</v>
      </c>
      <c r="J1058" s="832"/>
      <c r="K1058" s="832">
        <v>70.7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3470</v>
      </c>
      <c r="B1059" s="832" t="s">
        <v>3471</v>
      </c>
      <c r="C1059" s="832" t="s">
        <v>593</v>
      </c>
      <c r="D1059" s="832" t="s">
        <v>1496</v>
      </c>
      <c r="E1059" s="832" t="s">
        <v>3472</v>
      </c>
      <c r="F1059" s="832" t="s">
        <v>3523</v>
      </c>
      <c r="G1059" s="832"/>
      <c r="H1059" s="849">
        <v>0.1</v>
      </c>
      <c r="I1059" s="849">
        <v>27.17</v>
      </c>
      <c r="J1059" s="832"/>
      <c r="K1059" s="832">
        <v>271.7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" customHeight="1" x14ac:dyDescent="0.3">
      <c r="A1060" s="831" t="s">
        <v>3470</v>
      </c>
      <c r="B1060" s="832" t="s">
        <v>3471</v>
      </c>
      <c r="C1060" s="832" t="s">
        <v>593</v>
      </c>
      <c r="D1060" s="832" t="s">
        <v>1496</v>
      </c>
      <c r="E1060" s="832" t="s">
        <v>3524</v>
      </c>
      <c r="F1060" s="832" t="s">
        <v>3525</v>
      </c>
      <c r="G1060" s="832" t="s">
        <v>3526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520</v>
      </c>
      <c r="R1060" s="837"/>
      <c r="S1060" s="850">
        <v>520</v>
      </c>
    </row>
    <row r="1061" spans="1:19" ht="14.4" customHeight="1" x14ac:dyDescent="0.3">
      <c r="A1061" s="831" t="s">
        <v>3470</v>
      </c>
      <c r="B1061" s="832" t="s">
        <v>3471</v>
      </c>
      <c r="C1061" s="832" t="s">
        <v>593</v>
      </c>
      <c r="D1061" s="832" t="s">
        <v>1496</v>
      </c>
      <c r="E1061" s="832" t="s">
        <v>3529</v>
      </c>
      <c r="F1061" s="832" t="s">
        <v>3530</v>
      </c>
      <c r="G1061" s="832" t="s">
        <v>3532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348</v>
      </c>
      <c r="R1061" s="837"/>
      <c r="S1061" s="850">
        <v>348</v>
      </c>
    </row>
    <row r="1062" spans="1:19" ht="14.4" customHeight="1" x14ac:dyDescent="0.3">
      <c r="A1062" s="831" t="s">
        <v>3470</v>
      </c>
      <c r="B1062" s="832" t="s">
        <v>3471</v>
      </c>
      <c r="C1062" s="832" t="s">
        <v>593</v>
      </c>
      <c r="D1062" s="832" t="s">
        <v>1496</v>
      </c>
      <c r="E1062" s="832" t="s">
        <v>3529</v>
      </c>
      <c r="F1062" s="832" t="s">
        <v>3540</v>
      </c>
      <c r="G1062" s="832" t="s">
        <v>3541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10</v>
      </c>
      <c r="Q1062" s="849">
        <v>830</v>
      </c>
      <c r="R1062" s="837"/>
      <c r="S1062" s="850">
        <v>83</v>
      </c>
    </row>
    <row r="1063" spans="1:19" ht="14.4" customHeight="1" x14ac:dyDescent="0.3">
      <c r="A1063" s="831" t="s">
        <v>3470</v>
      </c>
      <c r="B1063" s="832" t="s">
        <v>3471</v>
      </c>
      <c r="C1063" s="832" t="s">
        <v>593</v>
      </c>
      <c r="D1063" s="832" t="s">
        <v>1496</v>
      </c>
      <c r="E1063" s="832" t="s">
        <v>3529</v>
      </c>
      <c r="F1063" s="832" t="s">
        <v>3542</v>
      </c>
      <c r="G1063" s="832" t="s">
        <v>3543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</v>
      </c>
      <c r="Q1063" s="849">
        <v>106</v>
      </c>
      <c r="R1063" s="837"/>
      <c r="S1063" s="850">
        <v>106</v>
      </c>
    </row>
    <row r="1064" spans="1:19" ht="14.4" customHeight="1" x14ac:dyDescent="0.3">
      <c r="A1064" s="831" t="s">
        <v>3470</v>
      </c>
      <c r="B1064" s="832" t="s">
        <v>3471</v>
      </c>
      <c r="C1064" s="832" t="s">
        <v>593</v>
      </c>
      <c r="D1064" s="832" t="s">
        <v>1496</v>
      </c>
      <c r="E1064" s="832" t="s">
        <v>3529</v>
      </c>
      <c r="F1064" s="832" t="s">
        <v>3544</v>
      </c>
      <c r="G1064" s="832" t="s">
        <v>3545</v>
      </c>
      <c r="H1064" s="849">
        <v>43</v>
      </c>
      <c r="I1064" s="849">
        <v>1591</v>
      </c>
      <c r="J1064" s="832">
        <v>0.68253968253968256</v>
      </c>
      <c r="K1064" s="832">
        <v>37</v>
      </c>
      <c r="L1064" s="849">
        <v>63</v>
      </c>
      <c r="M1064" s="849">
        <v>2331</v>
      </c>
      <c r="N1064" s="832">
        <v>1</v>
      </c>
      <c r="O1064" s="832">
        <v>37</v>
      </c>
      <c r="P1064" s="849">
        <v>63</v>
      </c>
      <c r="Q1064" s="849">
        <v>2331</v>
      </c>
      <c r="R1064" s="837">
        <v>1</v>
      </c>
      <c r="S1064" s="850">
        <v>37</v>
      </c>
    </row>
    <row r="1065" spans="1:19" ht="14.4" customHeight="1" x14ac:dyDescent="0.3">
      <c r="A1065" s="831" t="s">
        <v>3470</v>
      </c>
      <c r="B1065" s="832" t="s">
        <v>3471</v>
      </c>
      <c r="C1065" s="832" t="s">
        <v>593</v>
      </c>
      <c r="D1065" s="832" t="s">
        <v>1496</v>
      </c>
      <c r="E1065" s="832" t="s">
        <v>3529</v>
      </c>
      <c r="F1065" s="832" t="s">
        <v>3544</v>
      </c>
      <c r="G1065" s="832" t="s">
        <v>3546</v>
      </c>
      <c r="H1065" s="849">
        <v>32</v>
      </c>
      <c r="I1065" s="849">
        <v>1184</v>
      </c>
      <c r="J1065" s="832">
        <v>1.3913043478260869</v>
      </c>
      <c r="K1065" s="832">
        <v>37</v>
      </c>
      <c r="L1065" s="849">
        <v>23</v>
      </c>
      <c r="M1065" s="849">
        <v>851</v>
      </c>
      <c r="N1065" s="832">
        <v>1</v>
      </c>
      <c r="O1065" s="832">
        <v>37</v>
      </c>
      <c r="P1065" s="849">
        <v>1</v>
      </c>
      <c r="Q1065" s="849">
        <v>37</v>
      </c>
      <c r="R1065" s="837">
        <v>4.3478260869565216E-2</v>
      </c>
      <c r="S1065" s="850">
        <v>37</v>
      </c>
    </row>
    <row r="1066" spans="1:19" ht="14.4" customHeight="1" x14ac:dyDescent="0.3">
      <c r="A1066" s="831" t="s">
        <v>3470</v>
      </c>
      <c r="B1066" s="832" t="s">
        <v>3471</v>
      </c>
      <c r="C1066" s="832" t="s">
        <v>593</v>
      </c>
      <c r="D1066" s="832" t="s">
        <v>1496</v>
      </c>
      <c r="E1066" s="832" t="s">
        <v>3529</v>
      </c>
      <c r="F1066" s="832" t="s">
        <v>3549</v>
      </c>
      <c r="G1066" s="832" t="s">
        <v>3550</v>
      </c>
      <c r="H1066" s="849">
        <v>1</v>
      </c>
      <c r="I1066" s="849">
        <v>5</v>
      </c>
      <c r="J1066" s="832"/>
      <c r="K1066" s="832">
        <v>5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3470</v>
      </c>
      <c r="B1067" s="832" t="s">
        <v>3471</v>
      </c>
      <c r="C1067" s="832" t="s">
        <v>593</v>
      </c>
      <c r="D1067" s="832" t="s">
        <v>1496</v>
      </c>
      <c r="E1067" s="832" t="s">
        <v>3529</v>
      </c>
      <c r="F1067" s="832" t="s">
        <v>3551</v>
      </c>
      <c r="G1067" s="832" t="s">
        <v>3552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1</v>
      </c>
      <c r="Q1067" s="849">
        <v>87</v>
      </c>
      <c r="R1067" s="837"/>
      <c r="S1067" s="850">
        <v>87</v>
      </c>
    </row>
    <row r="1068" spans="1:19" ht="14.4" customHeight="1" x14ac:dyDescent="0.3">
      <c r="A1068" s="831" t="s">
        <v>3470</v>
      </c>
      <c r="B1068" s="832" t="s">
        <v>3471</v>
      </c>
      <c r="C1068" s="832" t="s">
        <v>593</v>
      </c>
      <c r="D1068" s="832" t="s">
        <v>1496</v>
      </c>
      <c r="E1068" s="832" t="s">
        <v>3529</v>
      </c>
      <c r="F1068" s="832" t="s">
        <v>3551</v>
      </c>
      <c r="G1068" s="832" t="s">
        <v>3553</v>
      </c>
      <c r="H1068" s="849"/>
      <c r="I1068" s="849"/>
      <c r="J1068" s="832"/>
      <c r="K1068" s="832"/>
      <c r="L1068" s="849">
        <v>1</v>
      </c>
      <c r="M1068" s="849">
        <v>86</v>
      </c>
      <c r="N1068" s="832">
        <v>1</v>
      </c>
      <c r="O1068" s="832">
        <v>86</v>
      </c>
      <c r="P1068" s="849"/>
      <c r="Q1068" s="849"/>
      <c r="R1068" s="837"/>
      <c r="S1068" s="850"/>
    </row>
    <row r="1069" spans="1:19" ht="14.4" customHeight="1" x14ac:dyDescent="0.3">
      <c r="A1069" s="831" t="s">
        <v>3470</v>
      </c>
      <c r="B1069" s="832" t="s">
        <v>3471</v>
      </c>
      <c r="C1069" s="832" t="s">
        <v>593</v>
      </c>
      <c r="D1069" s="832" t="s">
        <v>1496</v>
      </c>
      <c r="E1069" s="832" t="s">
        <v>3529</v>
      </c>
      <c r="F1069" s="832" t="s">
        <v>3556</v>
      </c>
      <c r="G1069" s="832" t="s">
        <v>3557</v>
      </c>
      <c r="H1069" s="849"/>
      <c r="I1069" s="849"/>
      <c r="J1069" s="832"/>
      <c r="K1069" s="832"/>
      <c r="L1069" s="849">
        <v>3</v>
      </c>
      <c r="M1069" s="849">
        <v>2037</v>
      </c>
      <c r="N1069" s="832">
        <v>1</v>
      </c>
      <c r="O1069" s="832">
        <v>679</v>
      </c>
      <c r="P1069" s="849"/>
      <c r="Q1069" s="849"/>
      <c r="R1069" s="837"/>
      <c r="S1069" s="850"/>
    </row>
    <row r="1070" spans="1:19" ht="14.4" customHeight="1" x14ac:dyDescent="0.3">
      <c r="A1070" s="831" t="s">
        <v>3470</v>
      </c>
      <c r="B1070" s="832" t="s">
        <v>3471</v>
      </c>
      <c r="C1070" s="832" t="s">
        <v>593</v>
      </c>
      <c r="D1070" s="832" t="s">
        <v>1496</v>
      </c>
      <c r="E1070" s="832" t="s">
        <v>3529</v>
      </c>
      <c r="F1070" s="832" t="s">
        <v>3556</v>
      </c>
      <c r="G1070" s="832" t="s">
        <v>3558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1</v>
      </c>
      <c r="Q1070" s="849">
        <v>680</v>
      </c>
      <c r="R1070" s="837"/>
      <c r="S1070" s="850">
        <v>680</v>
      </c>
    </row>
    <row r="1071" spans="1:19" ht="14.4" customHeight="1" x14ac:dyDescent="0.3">
      <c r="A1071" s="831" t="s">
        <v>3470</v>
      </c>
      <c r="B1071" s="832" t="s">
        <v>3471</v>
      </c>
      <c r="C1071" s="832" t="s">
        <v>593</v>
      </c>
      <c r="D1071" s="832" t="s">
        <v>1496</v>
      </c>
      <c r="E1071" s="832" t="s">
        <v>3529</v>
      </c>
      <c r="F1071" s="832" t="s">
        <v>3562</v>
      </c>
      <c r="G1071" s="832" t="s">
        <v>3563</v>
      </c>
      <c r="H1071" s="849">
        <v>16</v>
      </c>
      <c r="I1071" s="849">
        <v>4016</v>
      </c>
      <c r="J1071" s="832">
        <v>0.33333333333333331</v>
      </c>
      <c r="K1071" s="832">
        <v>251</v>
      </c>
      <c r="L1071" s="849">
        <v>48</v>
      </c>
      <c r="M1071" s="849">
        <v>12048</v>
      </c>
      <c r="N1071" s="832">
        <v>1</v>
      </c>
      <c r="O1071" s="832">
        <v>251</v>
      </c>
      <c r="P1071" s="849">
        <v>13</v>
      </c>
      <c r="Q1071" s="849">
        <v>3276</v>
      </c>
      <c r="R1071" s="837">
        <v>0.27191235059760954</v>
      </c>
      <c r="S1071" s="850">
        <v>252</v>
      </c>
    </row>
    <row r="1072" spans="1:19" ht="14.4" customHeight="1" x14ac:dyDescent="0.3">
      <c r="A1072" s="831" t="s">
        <v>3470</v>
      </c>
      <c r="B1072" s="832" t="s">
        <v>3471</v>
      </c>
      <c r="C1072" s="832" t="s">
        <v>593</v>
      </c>
      <c r="D1072" s="832" t="s">
        <v>1496</v>
      </c>
      <c r="E1072" s="832" t="s">
        <v>3529</v>
      </c>
      <c r="F1072" s="832" t="s">
        <v>3562</v>
      </c>
      <c r="G1072" s="832" t="s">
        <v>3564</v>
      </c>
      <c r="H1072" s="849">
        <v>691</v>
      </c>
      <c r="I1072" s="849">
        <v>173441</v>
      </c>
      <c r="J1072" s="832">
        <v>1.2361359570661896</v>
      </c>
      <c r="K1072" s="832">
        <v>251</v>
      </c>
      <c r="L1072" s="849">
        <v>559</v>
      </c>
      <c r="M1072" s="849">
        <v>140309</v>
      </c>
      <c r="N1072" s="832">
        <v>1</v>
      </c>
      <c r="O1072" s="832">
        <v>251</v>
      </c>
      <c r="P1072" s="849">
        <v>561</v>
      </c>
      <c r="Q1072" s="849">
        <v>141372</v>
      </c>
      <c r="R1072" s="837">
        <v>1.0075761355294386</v>
      </c>
      <c r="S1072" s="850">
        <v>252</v>
      </c>
    </row>
    <row r="1073" spans="1:19" ht="14.4" customHeight="1" x14ac:dyDescent="0.3">
      <c r="A1073" s="831" t="s">
        <v>3470</v>
      </c>
      <c r="B1073" s="832" t="s">
        <v>3471</v>
      </c>
      <c r="C1073" s="832" t="s">
        <v>593</v>
      </c>
      <c r="D1073" s="832" t="s">
        <v>1496</v>
      </c>
      <c r="E1073" s="832" t="s">
        <v>3529</v>
      </c>
      <c r="F1073" s="832" t="s">
        <v>3565</v>
      </c>
      <c r="G1073" s="832" t="s">
        <v>3566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2</v>
      </c>
      <c r="Q1073" s="849">
        <v>254</v>
      </c>
      <c r="R1073" s="837"/>
      <c r="S1073" s="850">
        <v>127</v>
      </c>
    </row>
    <row r="1074" spans="1:19" ht="14.4" customHeight="1" x14ac:dyDescent="0.3">
      <c r="A1074" s="831" t="s">
        <v>3470</v>
      </c>
      <c r="B1074" s="832" t="s">
        <v>3471</v>
      </c>
      <c r="C1074" s="832" t="s">
        <v>593</v>
      </c>
      <c r="D1074" s="832" t="s">
        <v>1496</v>
      </c>
      <c r="E1074" s="832" t="s">
        <v>3529</v>
      </c>
      <c r="F1074" s="832" t="s">
        <v>3565</v>
      </c>
      <c r="G1074" s="832" t="s">
        <v>3567</v>
      </c>
      <c r="H1074" s="849">
        <v>1</v>
      </c>
      <c r="I1074" s="849">
        <v>126</v>
      </c>
      <c r="J1074" s="832">
        <v>0.1111111111111111</v>
      </c>
      <c r="K1074" s="832">
        <v>126</v>
      </c>
      <c r="L1074" s="849">
        <v>9</v>
      </c>
      <c r="M1074" s="849">
        <v>1134</v>
      </c>
      <c r="N1074" s="832">
        <v>1</v>
      </c>
      <c r="O1074" s="832">
        <v>126</v>
      </c>
      <c r="P1074" s="849">
        <v>26</v>
      </c>
      <c r="Q1074" s="849">
        <v>3302</v>
      </c>
      <c r="R1074" s="837">
        <v>2.9118165784832453</v>
      </c>
      <c r="S1074" s="850">
        <v>127</v>
      </c>
    </row>
    <row r="1075" spans="1:19" ht="14.4" customHeight="1" x14ac:dyDescent="0.3">
      <c r="A1075" s="831" t="s">
        <v>3470</v>
      </c>
      <c r="B1075" s="832" t="s">
        <v>3471</v>
      </c>
      <c r="C1075" s="832" t="s">
        <v>593</v>
      </c>
      <c r="D1075" s="832" t="s">
        <v>1496</v>
      </c>
      <c r="E1075" s="832" t="s">
        <v>3529</v>
      </c>
      <c r="F1075" s="832" t="s">
        <v>3568</v>
      </c>
      <c r="G1075" s="832" t="s">
        <v>3569</v>
      </c>
      <c r="H1075" s="849">
        <v>4</v>
      </c>
      <c r="I1075" s="849">
        <v>364</v>
      </c>
      <c r="J1075" s="832">
        <v>0.15384615384615385</v>
      </c>
      <c r="K1075" s="832">
        <v>91</v>
      </c>
      <c r="L1075" s="849">
        <v>26</v>
      </c>
      <c r="M1075" s="849">
        <v>2366</v>
      </c>
      <c r="N1075" s="832">
        <v>1</v>
      </c>
      <c r="O1075" s="832">
        <v>91</v>
      </c>
      <c r="P1075" s="849">
        <v>6</v>
      </c>
      <c r="Q1075" s="849">
        <v>552</v>
      </c>
      <c r="R1075" s="837">
        <v>0.23330515638207946</v>
      </c>
      <c r="S1075" s="850">
        <v>92</v>
      </c>
    </row>
    <row r="1076" spans="1:19" ht="14.4" customHeight="1" x14ac:dyDescent="0.3">
      <c r="A1076" s="831" t="s">
        <v>3470</v>
      </c>
      <c r="B1076" s="832" t="s">
        <v>3471</v>
      </c>
      <c r="C1076" s="832" t="s">
        <v>593</v>
      </c>
      <c r="D1076" s="832" t="s">
        <v>1496</v>
      </c>
      <c r="E1076" s="832" t="s">
        <v>3529</v>
      </c>
      <c r="F1076" s="832" t="s">
        <v>3568</v>
      </c>
      <c r="G1076" s="832" t="s">
        <v>3570</v>
      </c>
      <c r="H1076" s="849">
        <v>29</v>
      </c>
      <c r="I1076" s="849">
        <v>2639</v>
      </c>
      <c r="J1076" s="832">
        <v>29</v>
      </c>
      <c r="K1076" s="832">
        <v>91</v>
      </c>
      <c r="L1076" s="849">
        <v>1</v>
      </c>
      <c r="M1076" s="849">
        <v>91</v>
      </c>
      <c r="N1076" s="832">
        <v>1</v>
      </c>
      <c r="O1076" s="832">
        <v>91</v>
      </c>
      <c r="P1076" s="849">
        <v>43</v>
      </c>
      <c r="Q1076" s="849">
        <v>3956</v>
      </c>
      <c r="R1076" s="837">
        <v>43.472527472527474</v>
      </c>
      <c r="S1076" s="850">
        <v>92</v>
      </c>
    </row>
    <row r="1077" spans="1:19" ht="14.4" customHeight="1" x14ac:dyDescent="0.3">
      <c r="A1077" s="831" t="s">
        <v>3470</v>
      </c>
      <c r="B1077" s="832" t="s">
        <v>3471</v>
      </c>
      <c r="C1077" s="832" t="s">
        <v>593</v>
      </c>
      <c r="D1077" s="832" t="s">
        <v>1496</v>
      </c>
      <c r="E1077" s="832" t="s">
        <v>3529</v>
      </c>
      <c r="F1077" s="832" t="s">
        <v>3571</v>
      </c>
      <c r="G1077" s="832" t="s">
        <v>3572</v>
      </c>
      <c r="H1077" s="849"/>
      <c r="I1077" s="849"/>
      <c r="J1077" s="832"/>
      <c r="K1077" s="832"/>
      <c r="L1077" s="849">
        <v>1</v>
      </c>
      <c r="M1077" s="849">
        <v>209</v>
      </c>
      <c r="N1077" s="832">
        <v>1</v>
      </c>
      <c r="O1077" s="832">
        <v>209</v>
      </c>
      <c r="P1077" s="849">
        <v>1</v>
      </c>
      <c r="Q1077" s="849">
        <v>210</v>
      </c>
      <c r="R1077" s="837">
        <v>1.0047846889952152</v>
      </c>
      <c r="S1077" s="850">
        <v>210</v>
      </c>
    </row>
    <row r="1078" spans="1:19" ht="14.4" customHeight="1" x14ac:dyDescent="0.3">
      <c r="A1078" s="831" t="s">
        <v>3470</v>
      </c>
      <c r="B1078" s="832" t="s">
        <v>3471</v>
      </c>
      <c r="C1078" s="832" t="s">
        <v>593</v>
      </c>
      <c r="D1078" s="832" t="s">
        <v>1496</v>
      </c>
      <c r="E1078" s="832" t="s">
        <v>3529</v>
      </c>
      <c r="F1078" s="832" t="s">
        <v>3571</v>
      </c>
      <c r="G1078" s="832" t="s">
        <v>3573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2</v>
      </c>
      <c r="Q1078" s="849">
        <v>420</v>
      </c>
      <c r="R1078" s="837"/>
      <c r="S1078" s="850">
        <v>210</v>
      </c>
    </row>
    <row r="1079" spans="1:19" ht="14.4" customHeight="1" x14ac:dyDescent="0.3">
      <c r="A1079" s="831" t="s">
        <v>3470</v>
      </c>
      <c r="B1079" s="832" t="s">
        <v>3471</v>
      </c>
      <c r="C1079" s="832" t="s">
        <v>593</v>
      </c>
      <c r="D1079" s="832" t="s">
        <v>1496</v>
      </c>
      <c r="E1079" s="832" t="s">
        <v>3529</v>
      </c>
      <c r="F1079" s="832" t="s">
        <v>3579</v>
      </c>
      <c r="G1079" s="832" t="s">
        <v>3580</v>
      </c>
      <c r="H1079" s="849">
        <v>441</v>
      </c>
      <c r="I1079" s="849">
        <v>26019</v>
      </c>
      <c r="J1079" s="832">
        <v>1.0835380835380835</v>
      </c>
      <c r="K1079" s="832">
        <v>59</v>
      </c>
      <c r="L1079" s="849">
        <v>407</v>
      </c>
      <c r="M1079" s="849">
        <v>24013</v>
      </c>
      <c r="N1079" s="832">
        <v>1</v>
      </c>
      <c r="O1079" s="832">
        <v>59</v>
      </c>
      <c r="P1079" s="849">
        <v>339</v>
      </c>
      <c r="Q1079" s="849">
        <v>20340</v>
      </c>
      <c r="R1079" s="837">
        <v>0.84704118602423684</v>
      </c>
      <c r="S1079" s="850">
        <v>60</v>
      </c>
    </row>
    <row r="1080" spans="1:19" ht="14.4" customHeight="1" x14ac:dyDescent="0.3">
      <c r="A1080" s="831" t="s">
        <v>3470</v>
      </c>
      <c r="B1080" s="832" t="s">
        <v>3471</v>
      </c>
      <c r="C1080" s="832" t="s">
        <v>593</v>
      </c>
      <c r="D1080" s="832" t="s">
        <v>1496</v>
      </c>
      <c r="E1080" s="832" t="s">
        <v>3529</v>
      </c>
      <c r="F1080" s="832" t="s">
        <v>3589</v>
      </c>
      <c r="G1080" s="832" t="s">
        <v>3590</v>
      </c>
      <c r="H1080" s="849">
        <v>234</v>
      </c>
      <c r="I1080" s="849">
        <v>89856</v>
      </c>
      <c r="J1080" s="832">
        <v>1.2348794063079778</v>
      </c>
      <c r="K1080" s="832">
        <v>384</v>
      </c>
      <c r="L1080" s="849">
        <v>189</v>
      </c>
      <c r="M1080" s="849">
        <v>72765</v>
      </c>
      <c r="N1080" s="832">
        <v>1</v>
      </c>
      <c r="O1080" s="832">
        <v>385</v>
      </c>
      <c r="P1080" s="849">
        <v>186</v>
      </c>
      <c r="Q1080" s="849">
        <v>71796</v>
      </c>
      <c r="R1080" s="837">
        <v>0.98668315811172957</v>
      </c>
      <c r="S1080" s="850">
        <v>386</v>
      </c>
    </row>
    <row r="1081" spans="1:19" ht="14.4" customHeight="1" x14ac:dyDescent="0.3">
      <c r="A1081" s="831" t="s">
        <v>3470</v>
      </c>
      <c r="B1081" s="832" t="s">
        <v>3471</v>
      </c>
      <c r="C1081" s="832" t="s">
        <v>593</v>
      </c>
      <c r="D1081" s="832" t="s">
        <v>1496</v>
      </c>
      <c r="E1081" s="832" t="s">
        <v>3529</v>
      </c>
      <c r="F1081" s="832" t="s">
        <v>3591</v>
      </c>
      <c r="G1081" s="832" t="s">
        <v>3592</v>
      </c>
      <c r="H1081" s="849">
        <v>5</v>
      </c>
      <c r="I1081" s="849">
        <v>1945</v>
      </c>
      <c r="J1081" s="832">
        <v>0.12467948717948718</v>
      </c>
      <c r="K1081" s="832">
        <v>389</v>
      </c>
      <c r="L1081" s="849">
        <v>40</v>
      </c>
      <c r="M1081" s="849">
        <v>15600</v>
      </c>
      <c r="N1081" s="832">
        <v>1</v>
      </c>
      <c r="O1081" s="832">
        <v>390</v>
      </c>
      <c r="P1081" s="849">
        <v>7</v>
      </c>
      <c r="Q1081" s="849">
        <v>2737</v>
      </c>
      <c r="R1081" s="837">
        <v>0.17544871794871794</v>
      </c>
      <c r="S1081" s="850">
        <v>391</v>
      </c>
    </row>
    <row r="1082" spans="1:19" ht="14.4" customHeight="1" x14ac:dyDescent="0.3">
      <c r="A1082" s="831" t="s">
        <v>3470</v>
      </c>
      <c r="B1082" s="832" t="s">
        <v>3471</v>
      </c>
      <c r="C1082" s="832" t="s">
        <v>593</v>
      </c>
      <c r="D1082" s="832" t="s">
        <v>1496</v>
      </c>
      <c r="E1082" s="832" t="s">
        <v>3529</v>
      </c>
      <c r="F1082" s="832" t="s">
        <v>3591</v>
      </c>
      <c r="G1082" s="832" t="s">
        <v>3593</v>
      </c>
      <c r="H1082" s="849">
        <v>116</v>
      </c>
      <c r="I1082" s="849">
        <v>45124</v>
      </c>
      <c r="J1082" s="832">
        <v>0.94838167297183695</v>
      </c>
      <c r="K1082" s="832">
        <v>389</v>
      </c>
      <c r="L1082" s="849">
        <v>122</v>
      </c>
      <c r="M1082" s="849">
        <v>47580</v>
      </c>
      <c r="N1082" s="832">
        <v>1</v>
      </c>
      <c r="O1082" s="832">
        <v>390</v>
      </c>
      <c r="P1082" s="849">
        <v>185</v>
      </c>
      <c r="Q1082" s="849">
        <v>72335</v>
      </c>
      <c r="R1082" s="837">
        <v>1.5202816309373686</v>
      </c>
      <c r="S1082" s="850">
        <v>391</v>
      </c>
    </row>
    <row r="1083" spans="1:19" ht="14.4" customHeight="1" x14ac:dyDescent="0.3">
      <c r="A1083" s="831" t="s">
        <v>3470</v>
      </c>
      <c r="B1083" s="832" t="s">
        <v>3471</v>
      </c>
      <c r="C1083" s="832" t="s">
        <v>593</v>
      </c>
      <c r="D1083" s="832" t="s">
        <v>1496</v>
      </c>
      <c r="E1083" s="832" t="s">
        <v>3529</v>
      </c>
      <c r="F1083" s="832" t="s">
        <v>3594</v>
      </c>
      <c r="G1083" s="832" t="s">
        <v>3595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24</v>
      </c>
      <c r="Q1083" s="849">
        <v>1512</v>
      </c>
      <c r="R1083" s="837"/>
      <c r="S1083" s="850">
        <v>63</v>
      </c>
    </row>
    <row r="1084" spans="1:19" ht="14.4" customHeight="1" x14ac:dyDescent="0.3">
      <c r="A1084" s="831" t="s">
        <v>3470</v>
      </c>
      <c r="B1084" s="832" t="s">
        <v>3471</v>
      </c>
      <c r="C1084" s="832" t="s">
        <v>593</v>
      </c>
      <c r="D1084" s="832" t="s">
        <v>1496</v>
      </c>
      <c r="E1084" s="832" t="s">
        <v>3529</v>
      </c>
      <c r="F1084" s="832" t="s">
        <v>3594</v>
      </c>
      <c r="G1084" s="832" t="s">
        <v>3596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3</v>
      </c>
      <c r="Q1084" s="849">
        <v>189</v>
      </c>
      <c r="R1084" s="837"/>
      <c r="S1084" s="850">
        <v>63</v>
      </c>
    </row>
    <row r="1085" spans="1:19" ht="14.4" customHeight="1" x14ac:dyDescent="0.3">
      <c r="A1085" s="831" t="s">
        <v>3470</v>
      </c>
      <c r="B1085" s="832" t="s">
        <v>3471</v>
      </c>
      <c r="C1085" s="832" t="s">
        <v>593</v>
      </c>
      <c r="D1085" s="832" t="s">
        <v>1496</v>
      </c>
      <c r="E1085" s="832" t="s">
        <v>3529</v>
      </c>
      <c r="F1085" s="832" t="s">
        <v>3597</v>
      </c>
      <c r="G1085" s="832" t="s">
        <v>3598</v>
      </c>
      <c r="H1085" s="849">
        <v>2</v>
      </c>
      <c r="I1085" s="849">
        <v>492</v>
      </c>
      <c r="J1085" s="832">
        <v>1.9919028340080971</v>
      </c>
      <c r="K1085" s="832">
        <v>246</v>
      </c>
      <c r="L1085" s="849">
        <v>1</v>
      </c>
      <c r="M1085" s="849">
        <v>247</v>
      </c>
      <c r="N1085" s="832">
        <v>1</v>
      </c>
      <c r="O1085" s="832">
        <v>247</v>
      </c>
      <c r="P1085" s="849"/>
      <c r="Q1085" s="849"/>
      <c r="R1085" s="837"/>
      <c r="S1085" s="850"/>
    </row>
    <row r="1086" spans="1:19" ht="14.4" customHeight="1" x14ac:dyDescent="0.3">
      <c r="A1086" s="831" t="s">
        <v>3470</v>
      </c>
      <c r="B1086" s="832" t="s">
        <v>3471</v>
      </c>
      <c r="C1086" s="832" t="s">
        <v>593</v>
      </c>
      <c r="D1086" s="832" t="s">
        <v>1496</v>
      </c>
      <c r="E1086" s="832" t="s">
        <v>3529</v>
      </c>
      <c r="F1086" s="832" t="s">
        <v>3599</v>
      </c>
      <c r="G1086" s="832" t="s">
        <v>3600</v>
      </c>
      <c r="H1086" s="849">
        <v>2</v>
      </c>
      <c r="I1086" s="849">
        <v>306</v>
      </c>
      <c r="J1086" s="832">
        <v>0.4</v>
      </c>
      <c r="K1086" s="832">
        <v>153</v>
      </c>
      <c r="L1086" s="849">
        <v>5</v>
      </c>
      <c r="M1086" s="849">
        <v>765</v>
      </c>
      <c r="N1086" s="832">
        <v>1</v>
      </c>
      <c r="O1086" s="832">
        <v>153</v>
      </c>
      <c r="P1086" s="849"/>
      <c r="Q1086" s="849"/>
      <c r="R1086" s="837"/>
      <c r="S1086" s="850"/>
    </row>
    <row r="1087" spans="1:19" ht="14.4" customHeight="1" x14ac:dyDescent="0.3">
      <c r="A1087" s="831" t="s">
        <v>3470</v>
      </c>
      <c r="B1087" s="832" t="s">
        <v>3471</v>
      </c>
      <c r="C1087" s="832" t="s">
        <v>593</v>
      </c>
      <c r="D1087" s="832" t="s">
        <v>1496</v>
      </c>
      <c r="E1087" s="832" t="s">
        <v>3529</v>
      </c>
      <c r="F1087" s="832" t="s">
        <v>3599</v>
      </c>
      <c r="G1087" s="832" t="s">
        <v>3601</v>
      </c>
      <c r="H1087" s="849">
        <v>68</v>
      </c>
      <c r="I1087" s="849">
        <v>10404</v>
      </c>
      <c r="J1087" s="832">
        <v>0.72340425531914898</v>
      </c>
      <c r="K1087" s="832">
        <v>153</v>
      </c>
      <c r="L1087" s="849">
        <v>94</v>
      </c>
      <c r="M1087" s="849">
        <v>14382</v>
      </c>
      <c r="N1087" s="832">
        <v>1</v>
      </c>
      <c r="O1087" s="832">
        <v>153</v>
      </c>
      <c r="P1087" s="849">
        <v>61</v>
      </c>
      <c r="Q1087" s="849">
        <v>9394</v>
      </c>
      <c r="R1087" s="837">
        <v>0.65317758308997353</v>
      </c>
      <c r="S1087" s="850">
        <v>154</v>
      </c>
    </row>
    <row r="1088" spans="1:19" ht="14.4" customHeight="1" x14ac:dyDescent="0.3">
      <c r="A1088" s="831" t="s">
        <v>3470</v>
      </c>
      <c r="B1088" s="832" t="s">
        <v>3471</v>
      </c>
      <c r="C1088" s="832" t="s">
        <v>593</v>
      </c>
      <c r="D1088" s="832" t="s">
        <v>1496</v>
      </c>
      <c r="E1088" s="832" t="s">
        <v>3529</v>
      </c>
      <c r="F1088" s="832" t="s">
        <v>3605</v>
      </c>
      <c r="G1088" s="832" t="s">
        <v>3606</v>
      </c>
      <c r="H1088" s="849">
        <v>1</v>
      </c>
      <c r="I1088" s="849">
        <v>138</v>
      </c>
      <c r="J1088" s="832"/>
      <c r="K1088" s="832">
        <v>138</v>
      </c>
      <c r="L1088" s="849"/>
      <c r="M1088" s="849"/>
      <c r="N1088" s="832"/>
      <c r="O1088" s="832"/>
      <c r="P1088" s="849">
        <v>1</v>
      </c>
      <c r="Q1088" s="849">
        <v>139</v>
      </c>
      <c r="R1088" s="837"/>
      <c r="S1088" s="850">
        <v>139</v>
      </c>
    </row>
    <row r="1089" spans="1:19" ht="14.4" customHeight="1" x14ac:dyDescent="0.3">
      <c r="A1089" s="831" t="s">
        <v>3470</v>
      </c>
      <c r="B1089" s="832" t="s">
        <v>3471</v>
      </c>
      <c r="C1089" s="832" t="s">
        <v>593</v>
      </c>
      <c r="D1089" s="832" t="s">
        <v>1496</v>
      </c>
      <c r="E1089" s="832" t="s">
        <v>3529</v>
      </c>
      <c r="F1089" s="832" t="s">
        <v>3605</v>
      </c>
      <c r="G1089" s="832" t="s">
        <v>3607</v>
      </c>
      <c r="H1089" s="849">
        <v>5</v>
      </c>
      <c r="I1089" s="849">
        <v>690</v>
      </c>
      <c r="J1089" s="832">
        <v>0.3125</v>
      </c>
      <c r="K1089" s="832">
        <v>138</v>
      </c>
      <c r="L1089" s="849">
        <v>16</v>
      </c>
      <c r="M1089" s="849">
        <v>2208</v>
      </c>
      <c r="N1089" s="832">
        <v>1</v>
      </c>
      <c r="O1089" s="832">
        <v>138</v>
      </c>
      <c r="P1089" s="849">
        <v>15</v>
      </c>
      <c r="Q1089" s="849">
        <v>2085</v>
      </c>
      <c r="R1089" s="837">
        <v>0.94429347826086951</v>
      </c>
      <c r="S1089" s="850">
        <v>139</v>
      </c>
    </row>
    <row r="1090" spans="1:19" ht="14.4" customHeight="1" x14ac:dyDescent="0.3">
      <c r="A1090" s="831" t="s">
        <v>3470</v>
      </c>
      <c r="B1090" s="832" t="s">
        <v>3471</v>
      </c>
      <c r="C1090" s="832" t="s">
        <v>593</v>
      </c>
      <c r="D1090" s="832" t="s">
        <v>1496</v>
      </c>
      <c r="E1090" s="832" t="s">
        <v>3529</v>
      </c>
      <c r="F1090" s="832" t="s">
        <v>3608</v>
      </c>
      <c r="G1090" s="832" t="s">
        <v>3609</v>
      </c>
      <c r="H1090" s="849"/>
      <c r="I1090" s="849"/>
      <c r="J1090" s="832"/>
      <c r="K1090" s="832"/>
      <c r="L1090" s="849">
        <v>1</v>
      </c>
      <c r="M1090" s="849">
        <v>418</v>
      </c>
      <c r="N1090" s="832">
        <v>1</v>
      </c>
      <c r="O1090" s="832">
        <v>418</v>
      </c>
      <c r="P1090" s="849">
        <v>1</v>
      </c>
      <c r="Q1090" s="849">
        <v>419</v>
      </c>
      <c r="R1090" s="837">
        <v>1.0023923444976077</v>
      </c>
      <c r="S1090" s="850">
        <v>419</v>
      </c>
    </row>
    <row r="1091" spans="1:19" ht="14.4" customHeight="1" x14ac:dyDescent="0.3">
      <c r="A1091" s="831" t="s">
        <v>3470</v>
      </c>
      <c r="B1091" s="832" t="s">
        <v>3471</v>
      </c>
      <c r="C1091" s="832" t="s">
        <v>593</v>
      </c>
      <c r="D1091" s="832" t="s">
        <v>1496</v>
      </c>
      <c r="E1091" s="832" t="s">
        <v>3529</v>
      </c>
      <c r="F1091" s="832" t="s">
        <v>3608</v>
      </c>
      <c r="G1091" s="832" t="s">
        <v>3610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1</v>
      </c>
      <c r="Q1091" s="849">
        <v>419</v>
      </c>
      <c r="R1091" s="837"/>
      <c r="S1091" s="850">
        <v>419</v>
      </c>
    </row>
    <row r="1092" spans="1:19" ht="14.4" customHeight="1" x14ac:dyDescent="0.3">
      <c r="A1092" s="831" t="s">
        <v>3470</v>
      </c>
      <c r="B1092" s="832" t="s">
        <v>3471</v>
      </c>
      <c r="C1092" s="832" t="s">
        <v>593</v>
      </c>
      <c r="D1092" s="832" t="s">
        <v>1496</v>
      </c>
      <c r="E1092" s="832" t="s">
        <v>3529</v>
      </c>
      <c r="F1092" s="832" t="s">
        <v>3611</v>
      </c>
      <c r="G1092" s="832" t="s">
        <v>3613</v>
      </c>
      <c r="H1092" s="849"/>
      <c r="I1092" s="849"/>
      <c r="J1092" s="832"/>
      <c r="K1092" s="832"/>
      <c r="L1092" s="849"/>
      <c r="M1092" s="849"/>
      <c r="N1092" s="832"/>
      <c r="O1092" s="832"/>
      <c r="P1092" s="849">
        <v>1</v>
      </c>
      <c r="Q1092" s="849">
        <v>97</v>
      </c>
      <c r="R1092" s="837"/>
      <c r="S1092" s="850">
        <v>97</v>
      </c>
    </row>
    <row r="1093" spans="1:19" ht="14.4" customHeight="1" x14ac:dyDescent="0.3">
      <c r="A1093" s="831" t="s">
        <v>3470</v>
      </c>
      <c r="B1093" s="832" t="s">
        <v>3471</v>
      </c>
      <c r="C1093" s="832" t="s">
        <v>593</v>
      </c>
      <c r="D1093" s="832" t="s">
        <v>1496</v>
      </c>
      <c r="E1093" s="832" t="s">
        <v>3529</v>
      </c>
      <c r="F1093" s="832" t="s">
        <v>3614</v>
      </c>
      <c r="G1093" s="832" t="s">
        <v>3615</v>
      </c>
      <c r="H1093" s="849">
        <v>1</v>
      </c>
      <c r="I1093" s="849">
        <v>237</v>
      </c>
      <c r="J1093" s="832"/>
      <c r="K1093" s="832">
        <v>237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3470</v>
      </c>
      <c r="B1094" s="832" t="s">
        <v>3471</v>
      </c>
      <c r="C1094" s="832" t="s">
        <v>593</v>
      </c>
      <c r="D1094" s="832" t="s">
        <v>1496</v>
      </c>
      <c r="E1094" s="832" t="s">
        <v>3529</v>
      </c>
      <c r="F1094" s="832" t="s">
        <v>3617</v>
      </c>
      <c r="G1094" s="832" t="s">
        <v>3618</v>
      </c>
      <c r="H1094" s="849"/>
      <c r="I1094" s="849"/>
      <c r="J1094" s="832"/>
      <c r="K1094" s="832"/>
      <c r="L1094" s="849">
        <v>1</v>
      </c>
      <c r="M1094" s="849">
        <v>499</v>
      </c>
      <c r="N1094" s="832">
        <v>1</v>
      </c>
      <c r="O1094" s="832">
        <v>499</v>
      </c>
      <c r="P1094" s="849"/>
      <c r="Q1094" s="849"/>
      <c r="R1094" s="837"/>
      <c r="S1094" s="850"/>
    </row>
    <row r="1095" spans="1:19" ht="14.4" customHeight="1" x14ac:dyDescent="0.3">
      <c r="A1095" s="831" t="s">
        <v>3470</v>
      </c>
      <c r="B1095" s="832" t="s">
        <v>3471</v>
      </c>
      <c r="C1095" s="832" t="s">
        <v>593</v>
      </c>
      <c r="D1095" s="832" t="s">
        <v>1496</v>
      </c>
      <c r="E1095" s="832" t="s">
        <v>3529</v>
      </c>
      <c r="F1095" s="832" t="s">
        <v>3621</v>
      </c>
      <c r="G1095" s="832" t="s">
        <v>3622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1</v>
      </c>
      <c r="Q1095" s="849">
        <v>164</v>
      </c>
      <c r="R1095" s="837"/>
      <c r="S1095" s="850">
        <v>164</v>
      </c>
    </row>
    <row r="1096" spans="1:19" ht="14.4" customHeight="1" x14ac:dyDescent="0.3">
      <c r="A1096" s="831" t="s">
        <v>3470</v>
      </c>
      <c r="B1096" s="832" t="s">
        <v>3471</v>
      </c>
      <c r="C1096" s="832" t="s">
        <v>593</v>
      </c>
      <c r="D1096" s="832" t="s">
        <v>1496</v>
      </c>
      <c r="E1096" s="832" t="s">
        <v>3529</v>
      </c>
      <c r="F1096" s="832" t="s">
        <v>3624</v>
      </c>
      <c r="G1096" s="832" t="s">
        <v>3625</v>
      </c>
      <c r="H1096" s="849"/>
      <c r="I1096" s="849"/>
      <c r="J1096" s="832"/>
      <c r="K1096" s="832"/>
      <c r="L1096" s="849">
        <v>1</v>
      </c>
      <c r="M1096" s="849">
        <v>306</v>
      </c>
      <c r="N1096" s="832">
        <v>1</v>
      </c>
      <c r="O1096" s="832">
        <v>306</v>
      </c>
      <c r="P1096" s="849">
        <v>2</v>
      </c>
      <c r="Q1096" s="849">
        <v>614</v>
      </c>
      <c r="R1096" s="837">
        <v>2.0065359477124183</v>
      </c>
      <c r="S1096" s="850">
        <v>307</v>
      </c>
    </row>
    <row r="1097" spans="1:19" ht="14.4" customHeight="1" x14ac:dyDescent="0.3">
      <c r="A1097" s="831" t="s">
        <v>3470</v>
      </c>
      <c r="B1097" s="832" t="s">
        <v>3471</v>
      </c>
      <c r="C1097" s="832" t="s">
        <v>593</v>
      </c>
      <c r="D1097" s="832" t="s">
        <v>1496</v>
      </c>
      <c r="E1097" s="832" t="s">
        <v>3529</v>
      </c>
      <c r="F1097" s="832" t="s">
        <v>3626</v>
      </c>
      <c r="G1097" s="832" t="s">
        <v>3627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2</v>
      </c>
      <c r="Q1097" s="849">
        <v>132</v>
      </c>
      <c r="R1097" s="837"/>
      <c r="S1097" s="850">
        <v>66</v>
      </c>
    </row>
    <row r="1098" spans="1:19" ht="14.4" customHeight="1" x14ac:dyDescent="0.3">
      <c r="A1098" s="831" t="s">
        <v>3470</v>
      </c>
      <c r="B1098" s="832" t="s">
        <v>3471</v>
      </c>
      <c r="C1098" s="832" t="s">
        <v>593</v>
      </c>
      <c r="D1098" s="832" t="s">
        <v>1496</v>
      </c>
      <c r="E1098" s="832" t="s">
        <v>3529</v>
      </c>
      <c r="F1098" s="832" t="s">
        <v>3633</v>
      </c>
      <c r="G1098" s="832" t="s">
        <v>3635</v>
      </c>
      <c r="H1098" s="849">
        <v>1</v>
      </c>
      <c r="I1098" s="849">
        <v>58</v>
      </c>
      <c r="J1098" s="832"/>
      <c r="K1098" s="832">
        <v>58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3470</v>
      </c>
      <c r="B1099" s="832" t="s">
        <v>3471</v>
      </c>
      <c r="C1099" s="832" t="s">
        <v>593</v>
      </c>
      <c r="D1099" s="832" t="s">
        <v>1496</v>
      </c>
      <c r="E1099" s="832" t="s">
        <v>3529</v>
      </c>
      <c r="F1099" s="832" t="s">
        <v>3649</v>
      </c>
      <c r="G1099" s="832" t="s">
        <v>3650</v>
      </c>
      <c r="H1099" s="849">
        <v>11</v>
      </c>
      <c r="I1099" s="849">
        <v>366.62999999999988</v>
      </c>
      <c r="J1099" s="832">
        <v>0.2972924758560852</v>
      </c>
      <c r="K1099" s="832">
        <v>33.329999999999991</v>
      </c>
      <c r="L1099" s="849">
        <v>37</v>
      </c>
      <c r="M1099" s="849">
        <v>1233.2299999999998</v>
      </c>
      <c r="N1099" s="832">
        <v>1</v>
      </c>
      <c r="O1099" s="832">
        <v>33.330540540540532</v>
      </c>
      <c r="P1099" s="849">
        <v>25</v>
      </c>
      <c r="Q1099" s="849">
        <v>833.29000000000019</v>
      </c>
      <c r="R1099" s="837">
        <v>0.67569715300471145</v>
      </c>
      <c r="S1099" s="850">
        <v>33.331600000000009</v>
      </c>
    </row>
    <row r="1100" spans="1:19" ht="14.4" customHeight="1" x14ac:dyDescent="0.3">
      <c r="A1100" s="831" t="s">
        <v>3470</v>
      </c>
      <c r="B1100" s="832" t="s">
        <v>3471</v>
      </c>
      <c r="C1100" s="832" t="s">
        <v>593</v>
      </c>
      <c r="D1100" s="832" t="s">
        <v>1496</v>
      </c>
      <c r="E1100" s="832" t="s">
        <v>3529</v>
      </c>
      <c r="F1100" s="832" t="s">
        <v>3649</v>
      </c>
      <c r="G1100" s="832" t="s">
        <v>3651</v>
      </c>
      <c r="H1100" s="849">
        <v>208</v>
      </c>
      <c r="I1100" s="849">
        <v>6933.2799999999988</v>
      </c>
      <c r="J1100" s="832">
        <v>2.6328944720183185</v>
      </c>
      <c r="K1100" s="832">
        <v>33.333076923076916</v>
      </c>
      <c r="L1100" s="849">
        <v>79</v>
      </c>
      <c r="M1100" s="849">
        <v>2633.33</v>
      </c>
      <c r="N1100" s="832">
        <v>1</v>
      </c>
      <c r="O1100" s="832">
        <v>33.333291139240508</v>
      </c>
      <c r="P1100" s="849">
        <v>208</v>
      </c>
      <c r="Q1100" s="849">
        <v>6933.2799999999988</v>
      </c>
      <c r="R1100" s="837">
        <v>2.6328944720183185</v>
      </c>
      <c r="S1100" s="850">
        <v>33.333076923076916</v>
      </c>
    </row>
    <row r="1101" spans="1:19" ht="14.4" customHeight="1" x14ac:dyDescent="0.3">
      <c r="A1101" s="831" t="s">
        <v>3470</v>
      </c>
      <c r="B1101" s="832" t="s">
        <v>3471</v>
      </c>
      <c r="C1101" s="832" t="s">
        <v>593</v>
      </c>
      <c r="D1101" s="832" t="s">
        <v>1496</v>
      </c>
      <c r="E1101" s="832" t="s">
        <v>3529</v>
      </c>
      <c r="F1101" s="832" t="s">
        <v>3652</v>
      </c>
      <c r="G1101" s="832" t="s">
        <v>3653</v>
      </c>
      <c r="H1101" s="849">
        <v>1</v>
      </c>
      <c r="I1101" s="849">
        <v>116</v>
      </c>
      <c r="J1101" s="832">
        <v>6.6666666666666666E-2</v>
      </c>
      <c r="K1101" s="832">
        <v>116</v>
      </c>
      <c r="L1101" s="849">
        <v>15</v>
      </c>
      <c r="M1101" s="849">
        <v>1740</v>
      </c>
      <c r="N1101" s="832">
        <v>1</v>
      </c>
      <c r="O1101" s="832">
        <v>116</v>
      </c>
      <c r="P1101" s="849">
        <v>5</v>
      </c>
      <c r="Q1101" s="849">
        <v>580</v>
      </c>
      <c r="R1101" s="837">
        <v>0.33333333333333331</v>
      </c>
      <c r="S1101" s="850">
        <v>116</v>
      </c>
    </row>
    <row r="1102" spans="1:19" ht="14.4" customHeight="1" x14ac:dyDescent="0.3">
      <c r="A1102" s="831" t="s">
        <v>3470</v>
      </c>
      <c r="B1102" s="832" t="s">
        <v>3471</v>
      </c>
      <c r="C1102" s="832" t="s">
        <v>593</v>
      </c>
      <c r="D1102" s="832" t="s">
        <v>1496</v>
      </c>
      <c r="E1102" s="832" t="s">
        <v>3529</v>
      </c>
      <c r="F1102" s="832" t="s">
        <v>3652</v>
      </c>
      <c r="G1102" s="832" t="s">
        <v>3654</v>
      </c>
      <c r="H1102" s="849">
        <v>115</v>
      </c>
      <c r="I1102" s="849">
        <v>13340</v>
      </c>
      <c r="J1102" s="832">
        <v>1.3218390804597702</v>
      </c>
      <c r="K1102" s="832">
        <v>116</v>
      </c>
      <c r="L1102" s="849">
        <v>87</v>
      </c>
      <c r="M1102" s="849">
        <v>10092</v>
      </c>
      <c r="N1102" s="832">
        <v>1</v>
      </c>
      <c r="O1102" s="832">
        <v>116</v>
      </c>
      <c r="P1102" s="849">
        <v>108</v>
      </c>
      <c r="Q1102" s="849">
        <v>12528</v>
      </c>
      <c r="R1102" s="837">
        <v>1.2413793103448276</v>
      </c>
      <c r="S1102" s="850">
        <v>116</v>
      </c>
    </row>
    <row r="1103" spans="1:19" ht="14.4" customHeight="1" x14ac:dyDescent="0.3">
      <c r="A1103" s="831" t="s">
        <v>3470</v>
      </c>
      <c r="B1103" s="832" t="s">
        <v>3471</v>
      </c>
      <c r="C1103" s="832" t="s">
        <v>593</v>
      </c>
      <c r="D1103" s="832" t="s">
        <v>1496</v>
      </c>
      <c r="E1103" s="832" t="s">
        <v>3529</v>
      </c>
      <c r="F1103" s="832" t="s">
        <v>3655</v>
      </c>
      <c r="G1103" s="832" t="s">
        <v>3656</v>
      </c>
      <c r="H1103" s="849"/>
      <c r="I1103" s="849"/>
      <c r="J1103" s="832"/>
      <c r="K1103" s="832"/>
      <c r="L1103" s="849">
        <v>6</v>
      </c>
      <c r="M1103" s="849">
        <v>222</v>
      </c>
      <c r="N1103" s="832">
        <v>1</v>
      </c>
      <c r="O1103" s="832">
        <v>37</v>
      </c>
      <c r="P1103" s="849"/>
      <c r="Q1103" s="849"/>
      <c r="R1103" s="837"/>
      <c r="S1103" s="850"/>
    </row>
    <row r="1104" spans="1:19" ht="14.4" customHeight="1" x14ac:dyDescent="0.3">
      <c r="A1104" s="831" t="s">
        <v>3470</v>
      </c>
      <c r="B1104" s="832" t="s">
        <v>3471</v>
      </c>
      <c r="C1104" s="832" t="s">
        <v>593</v>
      </c>
      <c r="D1104" s="832" t="s">
        <v>1496</v>
      </c>
      <c r="E1104" s="832" t="s">
        <v>3529</v>
      </c>
      <c r="F1104" s="832" t="s">
        <v>3659</v>
      </c>
      <c r="G1104" s="832" t="s">
        <v>3661</v>
      </c>
      <c r="H1104" s="849">
        <v>1</v>
      </c>
      <c r="I1104" s="849">
        <v>86</v>
      </c>
      <c r="J1104" s="832"/>
      <c r="K1104" s="832">
        <v>86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3470</v>
      </c>
      <c r="B1105" s="832" t="s">
        <v>3471</v>
      </c>
      <c r="C1105" s="832" t="s">
        <v>593</v>
      </c>
      <c r="D1105" s="832" t="s">
        <v>1496</v>
      </c>
      <c r="E1105" s="832" t="s">
        <v>3529</v>
      </c>
      <c r="F1105" s="832" t="s">
        <v>3662</v>
      </c>
      <c r="G1105" s="832" t="s">
        <v>3663</v>
      </c>
      <c r="H1105" s="849">
        <v>1</v>
      </c>
      <c r="I1105" s="849">
        <v>32</v>
      </c>
      <c r="J1105" s="832">
        <v>1</v>
      </c>
      <c r="K1105" s="832">
        <v>32</v>
      </c>
      <c r="L1105" s="849">
        <v>1</v>
      </c>
      <c r="M1105" s="849">
        <v>32</v>
      </c>
      <c r="N1105" s="832">
        <v>1</v>
      </c>
      <c r="O1105" s="832">
        <v>32</v>
      </c>
      <c r="P1105" s="849"/>
      <c r="Q1105" s="849"/>
      <c r="R1105" s="837"/>
      <c r="S1105" s="850"/>
    </row>
    <row r="1106" spans="1:19" ht="14.4" customHeight="1" x14ac:dyDescent="0.3">
      <c r="A1106" s="831" t="s">
        <v>3470</v>
      </c>
      <c r="B1106" s="832" t="s">
        <v>3471</v>
      </c>
      <c r="C1106" s="832" t="s">
        <v>593</v>
      </c>
      <c r="D1106" s="832" t="s">
        <v>1496</v>
      </c>
      <c r="E1106" s="832" t="s">
        <v>3529</v>
      </c>
      <c r="F1106" s="832" t="s">
        <v>3662</v>
      </c>
      <c r="G1106" s="832" t="s">
        <v>3664</v>
      </c>
      <c r="H1106" s="849"/>
      <c r="I1106" s="849"/>
      <c r="J1106" s="832"/>
      <c r="K1106" s="832"/>
      <c r="L1106" s="849">
        <v>1</v>
      </c>
      <c r="M1106" s="849">
        <v>32</v>
      </c>
      <c r="N1106" s="832">
        <v>1</v>
      </c>
      <c r="O1106" s="832">
        <v>32</v>
      </c>
      <c r="P1106" s="849"/>
      <c r="Q1106" s="849"/>
      <c r="R1106" s="837"/>
      <c r="S1106" s="850"/>
    </row>
    <row r="1107" spans="1:19" ht="14.4" customHeight="1" x14ac:dyDescent="0.3">
      <c r="A1107" s="831" t="s">
        <v>3470</v>
      </c>
      <c r="B1107" s="832" t="s">
        <v>3471</v>
      </c>
      <c r="C1107" s="832" t="s">
        <v>593</v>
      </c>
      <c r="D1107" s="832" t="s">
        <v>1496</v>
      </c>
      <c r="E1107" s="832" t="s">
        <v>3529</v>
      </c>
      <c r="F1107" s="832" t="s">
        <v>3665</v>
      </c>
      <c r="G1107" s="832" t="s">
        <v>3666</v>
      </c>
      <c r="H1107" s="849">
        <v>391</v>
      </c>
      <c r="I1107" s="849">
        <v>0</v>
      </c>
      <c r="J1107" s="832"/>
      <c r="K1107" s="832">
        <v>0</v>
      </c>
      <c r="L1107" s="849">
        <v>445</v>
      </c>
      <c r="M1107" s="849">
        <v>0</v>
      </c>
      <c r="N1107" s="832"/>
      <c r="O1107" s="832">
        <v>0</v>
      </c>
      <c r="P1107" s="849">
        <v>284</v>
      </c>
      <c r="Q1107" s="849">
        <v>0</v>
      </c>
      <c r="R1107" s="837"/>
      <c r="S1107" s="850">
        <v>0</v>
      </c>
    </row>
    <row r="1108" spans="1:19" ht="14.4" customHeight="1" x14ac:dyDescent="0.3">
      <c r="A1108" s="831" t="s">
        <v>3470</v>
      </c>
      <c r="B1108" s="832" t="s">
        <v>3471</v>
      </c>
      <c r="C1108" s="832" t="s">
        <v>593</v>
      </c>
      <c r="D1108" s="832" t="s">
        <v>1496</v>
      </c>
      <c r="E1108" s="832" t="s">
        <v>3529</v>
      </c>
      <c r="F1108" s="832" t="s">
        <v>3667</v>
      </c>
      <c r="G1108" s="832" t="s">
        <v>3668</v>
      </c>
      <c r="H1108" s="849"/>
      <c r="I1108" s="849"/>
      <c r="J1108" s="832"/>
      <c r="K1108" s="832"/>
      <c r="L1108" s="849">
        <v>1</v>
      </c>
      <c r="M1108" s="849">
        <v>132</v>
      </c>
      <c r="N1108" s="832">
        <v>1</v>
      </c>
      <c r="O1108" s="832">
        <v>132</v>
      </c>
      <c r="P1108" s="849">
        <v>3</v>
      </c>
      <c r="Q1108" s="849">
        <v>396</v>
      </c>
      <c r="R1108" s="837">
        <v>3</v>
      </c>
      <c r="S1108" s="850">
        <v>132</v>
      </c>
    </row>
    <row r="1109" spans="1:19" ht="14.4" customHeight="1" x14ac:dyDescent="0.3">
      <c r="A1109" s="831" t="s">
        <v>3470</v>
      </c>
      <c r="B1109" s="832" t="s">
        <v>3471</v>
      </c>
      <c r="C1109" s="832" t="s">
        <v>593</v>
      </c>
      <c r="D1109" s="832" t="s">
        <v>1496</v>
      </c>
      <c r="E1109" s="832" t="s">
        <v>3529</v>
      </c>
      <c r="F1109" s="832" t="s">
        <v>3669</v>
      </c>
      <c r="G1109" s="832" t="s">
        <v>3670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123</v>
      </c>
      <c r="R1109" s="837"/>
      <c r="S1109" s="850">
        <v>123</v>
      </c>
    </row>
    <row r="1110" spans="1:19" ht="14.4" customHeight="1" x14ac:dyDescent="0.3">
      <c r="A1110" s="831" t="s">
        <v>3470</v>
      </c>
      <c r="B1110" s="832" t="s">
        <v>3471</v>
      </c>
      <c r="C1110" s="832" t="s">
        <v>593</v>
      </c>
      <c r="D1110" s="832" t="s">
        <v>1496</v>
      </c>
      <c r="E1110" s="832" t="s">
        <v>3529</v>
      </c>
      <c r="F1110" s="832" t="s">
        <v>3674</v>
      </c>
      <c r="G1110" s="832" t="s">
        <v>3675</v>
      </c>
      <c r="H1110" s="849">
        <v>398</v>
      </c>
      <c r="I1110" s="849">
        <v>79600</v>
      </c>
      <c r="J1110" s="832">
        <v>0.87858719646799122</v>
      </c>
      <c r="K1110" s="832">
        <v>200</v>
      </c>
      <c r="L1110" s="849">
        <v>453</v>
      </c>
      <c r="M1110" s="849">
        <v>90600</v>
      </c>
      <c r="N1110" s="832">
        <v>1</v>
      </c>
      <c r="O1110" s="832">
        <v>200</v>
      </c>
      <c r="P1110" s="849">
        <v>305</v>
      </c>
      <c r="Q1110" s="849">
        <v>61000</v>
      </c>
      <c r="R1110" s="837">
        <v>0.67328918322295805</v>
      </c>
      <c r="S1110" s="850">
        <v>200</v>
      </c>
    </row>
    <row r="1111" spans="1:19" ht="14.4" customHeight="1" x14ac:dyDescent="0.3">
      <c r="A1111" s="831" t="s">
        <v>3470</v>
      </c>
      <c r="B1111" s="832" t="s">
        <v>3471</v>
      </c>
      <c r="C1111" s="832" t="s">
        <v>593</v>
      </c>
      <c r="D1111" s="832" t="s">
        <v>1496</v>
      </c>
      <c r="E1111" s="832" t="s">
        <v>3529</v>
      </c>
      <c r="F1111" s="832" t="s">
        <v>3677</v>
      </c>
      <c r="G1111" s="832" t="s">
        <v>3678</v>
      </c>
      <c r="H1111" s="849">
        <v>2</v>
      </c>
      <c r="I1111" s="849">
        <v>226</v>
      </c>
      <c r="J1111" s="832">
        <v>1</v>
      </c>
      <c r="K1111" s="832">
        <v>113</v>
      </c>
      <c r="L1111" s="849">
        <v>2</v>
      </c>
      <c r="M1111" s="849">
        <v>226</v>
      </c>
      <c r="N1111" s="832">
        <v>1</v>
      </c>
      <c r="O1111" s="832">
        <v>113</v>
      </c>
      <c r="P1111" s="849">
        <v>3</v>
      </c>
      <c r="Q1111" s="849">
        <v>342</v>
      </c>
      <c r="R1111" s="837">
        <v>1.5132743362831858</v>
      </c>
      <c r="S1111" s="850">
        <v>114</v>
      </c>
    </row>
    <row r="1112" spans="1:19" ht="14.4" customHeight="1" x14ac:dyDescent="0.3">
      <c r="A1112" s="831" t="s">
        <v>3470</v>
      </c>
      <c r="B1112" s="832" t="s">
        <v>3471</v>
      </c>
      <c r="C1112" s="832" t="s">
        <v>593</v>
      </c>
      <c r="D1112" s="832" t="s">
        <v>1496</v>
      </c>
      <c r="E1112" s="832" t="s">
        <v>3529</v>
      </c>
      <c r="F1112" s="832" t="s">
        <v>3677</v>
      </c>
      <c r="G1112" s="832" t="s">
        <v>3679</v>
      </c>
      <c r="H1112" s="849"/>
      <c r="I1112" s="849"/>
      <c r="J1112" s="832"/>
      <c r="K1112" s="832"/>
      <c r="L1112" s="849">
        <v>1</v>
      </c>
      <c r="M1112" s="849">
        <v>113</v>
      </c>
      <c r="N1112" s="832">
        <v>1</v>
      </c>
      <c r="O1112" s="832">
        <v>113</v>
      </c>
      <c r="P1112" s="849"/>
      <c r="Q1112" s="849"/>
      <c r="R1112" s="837"/>
      <c r="S1112" s="850"/>
    </row>
    <row r="1113" spans="1:19" ht="14.4" customHeight="1" x14ac:dyDescent="0.3">
      <c r="A1113" s="831" t="s">
        <v>3470</v>
      </c>
      <c r="B1113" s="832" t="s">
        <v>3471</v>
      </c>
      <c r="C1113" s="832" t="s">
        <v>593</v>
      </c>
      <c r="D1113" s="832" t="s">
        <v>1496</v>
      </c>
      <c r="E1113" s="832" t="s">
        <v>3529</v>
      </c>
      <c r="F1113" s="832" t="s">
        <v>3683</v>
      </c>
      <c r="G1113" s="832" t="s">
        <v>3685</v>
      </c>
      <c r="H1113" s="849"/>
      <c r="I1113" s="849"/>
      <c r="J1113" s="832"/>
      <c r="K1113" s="832"/>
      <c r="L1113" s="849"/>
      <c r="M1113" s="849"/>
      <c r="N1113" s="832"/>
      <c r="O1113" s="832"/>
      <c r="P1113" s="849">
        <v>1</v>
      </c>
      <c r="Q1113" s="849">
        <v>223</v>
      </c>
      <c r="R1113" s="837"/>
      <c r="S1113" s="850">
        <v>223</v>
      </c>
    </row>
    <row r="1114" spans="1:19" ht="14.4" customHeight="1" x14ac:dyDescent="0.3">
      <c r="A1114" s="831" t="s">
        <v>3470</v>
      </c>
      <c r="B1114" s="832" t="s">
        <v>3471</v>
      </c>
      <c r="C1114" s="832" t="s">
        <v>593</v>
      </c>
      <c r="D1114" s="832" t="s">
        <v>1496</v>
      </c>
      <c r="E1114" s="832" t="s">
        <v>3529</v>
      </c>
      <c r="F1114" s="832" t="s">
        <v>3688</v>
      </c>
      <c r="G1114" s="832" t="s">
        <v>3689</v>
      </c>
      <c r="H1114" s="849">
        <v>1</v>
      </c>
      <c r="I1114" s="849">
        <v>56</v>
      </c>
      <c r="J1114" s="832"/>
      <c r="K1114" s="832">
        <v>56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3470</v>
      </c>
      <c r="B1115" s="832" t="s">
        <v>3471</v>
      </c>
      <c r="C1115" s="832" t="s">
        <v>593</v>
      </c>
      <c r="D1115" s="832" t="s">
        <v>1496</v>
      </c>
      <c r="E1115" s="832" t="s">
        <v>3529</v>
      </c>
      <c r="F1115" s="832" t="s">
        <v>3688</v>
      </c>
      <c r="G1115" s="832" t="s">
        <v>3690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1</v>
      </c>
      <c r="Q1115" s="849">
        <v>57</v>
      </c>
      <c r="R1115" s="837"/>
      <c r="S1115" s="850">
        <v>57</v>
      </c>
    </row>
    <row r="1116" spans="1:19" ht="14.4" customHeight="1" x14ac:dyDescent="0.3">
      <c r="A1116" s="831" t="s">
        <v>3470</v>
      </c>
      <c r="B1116" s="832" t="s">
        <v>3471</v>
      </c>
      <c r="C1116" s="832" t="s">
        <v>593</v>
      </c>
      <c r="D1116" s="832" t="s">
        <v>1496</v>
      </c>
      <c r="E1116" s="832" t="s">
        <v>3529</v>
      </c>
      <c r="F1116" s="832" t="s">
        <v>3691</v>
      </c>
      <c r="G1116" s="832" t="s">
        <v>3692</v>
      </c>
      <c r="H1116" s="849"/>
      <c r="I1116" s="849"/>
      <c r="J1116" s="832"/>
      <c r="K1116" s="832"/>
      <c r="L1116" s="849">
        <v>1</v>
      </c>
      <c r="M1116" s="849">
        <v>123</v>
      </c>
      <c r="N1116" s="832">
        <v>1</v>
      </c>
      <c r="O1116" s="832">
        <v>123</v>
      </c>
      <c r="P1116" s="849">
        <v>2</v>
      </c>
      <c r="Q1116" s="849">
        <v>248</v>
      </c>
      <c r="R1116" s="837">
        <v>2.0162601626016259</v>
      </c>
      <c r="S1116" s="850">
        <v>124</v>
      </c>
    </row>
    <row r="1117" spans="1:19" ht="14.4" customHeight="1" x14ac:dyDescent="0.3">
      <c r="A1117" s="831" t="s">
        <v>3470</v>
      </c>
      <c r="B1117" s="832" t="s">
        <v>3471</v>
      </c>
      <c r="C1117" s="832" t="s">
        <v>593</v>
      </c>
      <c r="D1117" s="832" t="s">
        <v>1496</v>
      </c>
      <c r="E1117" s="832" t="s">
        <v>3529</v>
      </c>
      <c r="F1117" s="832" t="s">
        <v>3691</v>
      </c>
      <c r="G1117" s="832" t="s">
        <v>3693</v>
      </c>
      <c r="H1117" s="849">
        <v>1</v>
      </c>
      <c r="I1117" s="849">
        <v>123</v>
      </c>
      <c r="J1117" s="832">
        <v>0.33333333333333331</v>
      </c>
      <c r="K1117" s="832">
        <v>123</v>
      </c>
      <c r="L1117" s="849">
        <v>3</v>
      </c>
      <c r="M1117" s="849">
        <v>369</v>
      </c>
      <c r="N1117" s="832">
        <v>1</v>
      </c>
      <c r="O1117" s="832">
        <v>123</v>
      </c>
      <c r="P1117" s="849">
        <v>1</v>
      </c>
      <c r="Q1117" s="849">
        <v>124</v>
      </c>
      <c r="R1117" s="837">
        <v>0.33604336043360433</v>
      </c>
      <c r="S1117" s="850">
        <v>124</v>
      </c>
    </row>
    <row r="1118" spans="1:19" ht="14.4" customHeight="1" x14ac:dyDescent="0.3">
      <c r="A1118" s="831" t="s">
        <v>3470</v>
      </c>
      <c r="B1118" s="832" t="s">
        <v>3471</v>
      </c>
      <c r="C1118" s="832" t="s">
        <v>593</v>
      </c>
      <c r="D1118" s="832" t="s">
        <v>1496</v>
      </c>
      <c r="E1118" s="832" t="s">
        <v>3529</v>
      </c>
      <c r="F1118" s="832" t="s">
        <v>3694</v>
      </c>
      <c r="G1118" s="832" t="s">
        <v>3695</v>
      </c>
      <c r="H1118" s="849"/>
      <c r="I1118" s="849"/>
      <c r="J1118" s="832"/>
      <c r="K1118" s="832"/>
      <c r="L1118" s="849"/>
      <c r="M1118" s="849"/>
      <c r="N1118" s="832"/>
      <c r="O1118" s="832"/>
      <c r="P1118" s="849">
        <v>1</v>
      </c>
      <c r="Q1118" s="849">
        <v>121</v>
      </c>
      <c r="R1118" s="837"/>
      <c r="S1118" s="850">
        <v>121</v>
      </c>
    </row>
    <row r="1119" spans="1:19" ht="14.4" customHeight="1" x14ac:dyDescent="0.3">
      <c r="A1119" s="831" t="s">
        <v>3470</v>
      </c>
      <c r="B1119" s="832" t="s">
        <v>3471</v>
      </c>
      <c r="C1119" s="832" t="s">
        <v>593</v>
      </c>
      <c r="D1119" s="832" t="s">
        <v>1496</v>
      </c>
      <c r="E1119" s="832" t="s">
        <v>3529</v>
      </c>
      <c r="F1119" s="832" t="s">
        <v>3696</v>
      </c>
      <c r="G1119" s="832" t="s">
        <v>3697</v>
      </c>
      <c r="H1119" s="849"/>
      <c r="I1119" s="849"/>
      <c r="J1119" s="832"/>
      <c r="K1119" s="832"/>
      <c r="L1119" s="849">
        <v>14</v>
      </c>
      <c r="M1119" s="849">
        <v>826</v>
      </c>
      <c r="N1119" s="832">
        <v>1</v>
      </c>
      <c r="O1119" s="832">
        <v>59</v>
      </c>
      <c r="P1119" s="849">
        <v>5</v>
      </c>
      <c r="Q1119" s="849">
        <v>295</v>
      </c>
      <c r="R1119" s="837">
        <v>0.35714285714285715</v>
      </c>
      <c r="S1119" s="850">
        <v>59</v>
      </c>
    </row>
    <row r="1120" spans="1:19" ht="14.4" customHeight="1" x14ac:dyDescent="0.3">
      <c r="A1120" s="831" t="s">
        <v>3470</v>
      </c>
      <c r="B1120" s="832" t="s">
        <v>3471</v>
      </c>
      <c r="C1120" s="832" t="s">
        <v>593</v>
      </c>
      <c r="D1120" s="832" t="s">
        <v>1496</v>
      </c>
      <c r="E1120" s="832" t="s">
        <v>3529</v>
      </c>
      <c r="F1120" s="832" t="s">
        <v>3704</v>
      </c>
      <c r="G1120" s="832" t="s">
        <v>3705</v>
      </c>
      <c r="H1120" s="849">
        <v>9</v>
      </c>
      <c r="I1120" s="849">
        <v>1395</v>
      </c>
      <c r="J1120" s="832">
        <v>9</v>
      </c>
      <c r="K1120" s="832">
        <v>155</v>
      </c>
      <c r="L1120" s="849">
        <v>1</v>
      </c>
      <c r="M1120" s="849">
        <v>155</v>
      </c>
      <c r="N1120" s="832">
        <v>1</v>
      </c>
      <c r="O1120" s="832">
        <v>155</v>
      </c>
      <c r="P1120" s="849">
        <v>2</v>
      </c>
      <c r="Q1120" s="849">
        <v>312</v>
      </c>
      <c r="R1120" s="837">
        <v>2.0129032258064514</v>
      </c>
      <c r="S1120" s="850">
        <v>156</v>
      </c>
    </row>
    <row r="1121" spans="1:19" ht="14.4" customHeight="1" x14ac:dyDescent="0.3">
      <c r="A1121" s="831" t="s">
        <v>3470</v>
      </c>
      <c r="B1121" s="832" t="s">
        <v>3471</v>
      </c>
      <c r="C1121" s="832" t="s">
        <v>593</v>
      </c>
      <c r="D1121" s="832" t="s">
        <v>1496</v>
      </c>
      <c r="E1121" s="832" t="s">
        <v>3529</v>
      </c>
      <c r="F1121" s="832" t="s">
        <v>3706</v>
      </c>
      <c r="G1121" s="832" t="s">
        <v>3707</v>
      </c>
      <c r="H1121" s="849">
        <v>28</v>
      </c>
      <c r="I1121" s="849">
        <v>4004</v>
      </c>
      <c r="J1121" s="832">
        <v>1.2173913043478262</v>
      </c>
      <c r="K1121" s="832">
        <v>143</v>
      </c>
      <c r="L1121" s="849">
        <v>23</v>
      </c>
      <c r="M1121" s="849">
        <v>3289</v>
      </c>
      <c r="N1121" s="832">
        <v>1</v>
      </c>
      <c r="O1121" s="832">
        <v>143</v>
      </c>
      <c r="P1121" s="849">
        <v>47</v>
      </c>
      <c r="Q1121" s="849">
        <v>6768</v>
      </c>
      <c r="R1121" s="837">
        <v>2.0577683186378839</v>
      </c>
      <c r="S1121" s="850">
        <v>144</v>
      </c>
    </row>
    <row r="1122" spans="1:19" ht="14.4" customHeight="1" x14ac:dyDescent="0.3">
      <c r="A1122" s="831" t="s">
        <v>3470</v>
      </c>
      <c r="B1122" s="832" t="s">
        <v>3471</v>
      </c>
      <c r="C1122" s="832" t="s">
        <v>593</v>
      </c>
      <c r="D1122" s="832" t="s">
        <v>1496</v>
      </c>
      <c r="E1122" s="832" t="s">
        <v>3529</v>
      </c>
      <c r="F1122" s="832" t="s">
        <v>3708</v>
      </c>
      <c r="G1122" s="832" t="s">
        <v>3710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157</v>
      </c>
      <c r="R1122" s="837"/>
      <c r="S1122" s="850">
        <v>157</v>
      </c>
    </row>
    <row r="1123" spans="1:19" ht="14.4" customHeight="1" x14ac:dyDescent="0.3">
      <c r="A1123" s="831" t="s">
        <v>3470</v>
      </c>
      <c r="B1123" s="832" t="s">
        <v>3471</v>
      </c>
      <c r="C1123" s="832" t="s">
        <v>593</v>
      </c>
      <c r="D1123" s="832" t="s">
        <v>1496</v>
      </c>
      <c r="E1123" s="832" t="s">
        <v>3529</v>
      </c>
      <c r="F1123" s="832" t="s">
        <v>3714</v>
      </c>
      <c r="G1123" s="832" t="s">
        <v>3715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2</v>
      </c>
      <c r="Q1123" s="849">
        <v>626</v>
      </c>
      <c r="R1123" s="837"/>
      <c r="S1123" s="850">
        <v>313</v>
      </c>
    </row>
    <row r="1124" spans="1:19" ht="14.4" customHeight="1" x14ac:dyDescent="0.3">
      <c r="A1124" s="831" t="s">
        <v>3470</v>
      </c>
      <c r="B1124" s="832" t="s">
        <v>3471</v>
      </c>
      <c r="C1124" s="832" t="s">
        <v>593</v>
      </c>
      <c r="D1124" s="832" t="s">
        <v>1496</v>
      </c>
      <c r="E1124" s="832" t="s">
        <v>3529</v>
      </c>
      <c r="F1124" s="832" t="s">
        <v>3723</v>
      </c>
      <c r="G1124" s="832" t="s">
        <v>3724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34</v>
      </c>
      <c r="Q1124" s="849">
        <v>13464</v>
      </c>
      <c r="R1124" s="837"/>
      <c r="S1124" s="850">
        <v>396</v>
      </c>
    </row>
    <row r="1125" spans="1:19" ht="14.4" customHeight="1" x14ac:dyDescent="0.3">
      <c r="A1125" s="831" t="s">
        <v>3470</v>
      </c>
      <c r="B1125" s="832" t="s">
        <v>3471</v>
      </c>
      <c r="C1125" s="832" t="s">
        <v>593</v>
      </c>
      <c r="D1125" s="832" t="s">
        <v>1496</v>
      </c>
      <c r="E1125" s="832" t="s">
        <v>3529</v>
      </c>
      <c r="F1125" s="832" t="s">
        <v>3725</v>
      </c>
      <c r="G1125" s="832" t="s">
        <v>3726</v>
      </c>
      <c r="H1125" s="849"/>
      <c r="I1125" s="849"/>
      <c r="J1125" s="832"/>
      <c r="K1125" s="832"/>
      <c r="L1125" s="849">
        <v>1</v>
      </c>
      <c r="M1125" s="849">
        <v>152</v>
      </c>
      <c r="N1125" s="832">
        <v>1</v>
      </c>
      <c r="O1125" s="832">
        <v>152</v>
      </c>
      <c r="P1125" s="849">
        <v>1</v>
      </c>
      <c r="Q1125" s="849">
        <v>153</v>
      </c>
      <c r="R1125" s="837">
        <v>1.006578947368421</v>
      </c>
      <c r="S1125" s="850">
        <v>153</v>
      </c>
    </row>
    <row r="1126" spans="1:19" ht="14.4" customHeight="1" x14ac:dyDescent="0.3">
      <c r="A1126" s="831" t="s">
        <v>3470</v>
      </c>
      <c r="B1126" s="832" t="s">
        <v>3471</v>
      </c>
      <c r="C1126" s="832" t="s">
        <v>593</v>
      </c>
      <c r="D1126" s="832" t="s">
        <v>1496</v>
      </c>
      <c r="E1126" s="832" t="s">
        <v>3529</v>
      </c>
      <c r="F1126" s="832" t="s">
        <v>3725</v>
      </c>
      <c r="G1126" s="832" t="s">
        <v>3727</v>
      </c>
      <c r="H1126" s="849">
        <v>1</v>
      </c>
      <c r="I1126" s="849">
        <v>152</v>
      </c>
      <c r="J1126" s="832">
        <v>0.5</v>
      </c>
      <c r="K1126" s="832">
        <v>152</v>
      </c>
      <c r="L1126" s="849">
        <v>2</v>
      </c>
      <c r="M1126" s="849">
        <v>304</v>
      </c>
      <c r="N1126" s="832">
        <v>1</v>
      </c>
      <c r="O1126" s="832">
        <v>152</v>
      </c>
      <c r="P1126" s="849">
        <v>3</v>
      </c>
      <c r="Q1126" s="849">
        <v>459</v>
      </c>
      <c r="R1126" s="837">
        <v>1.5098684210526316</v>
      </c>
      <c r="S1126" s="850">
        <v>153</v>
      </c>
    </row>
    <row r="1127" spans="1:19" ht="14.4" customHeight="1" x14ac:dyDescent="0.3">
      <c r="A1127" s="831" t="s">
        <v>3470</v>
      </c>
      <c r="B1127" s="832" t="s">
        <v>3471</v>
      </c>
      <c r="C1127" s="832" t="s">
        <v>593</v>
      </c>
      <c r="D1127" s="832" t="s">
        <v>1496</v>
      </c>
      <c r="E1127" s="832" t="s">
        <v>3529</v>
      </c>
      <c r="F1127" s="832" t="s">
        <v>3733</v>
      </c>
      <c r="G1127" s="832" t="s">
        <v>3734</v>
      </c>
      <c r="H1127" s="849">
        <v>1</v>
      </c>
      <c r="I1127" s="849">
        <v>386</v>
      </c>
      <c r="J1127" s="832">
        <v>1</v>
      </c>
      <c r="K1127" s="832">
        <v>386</v>
      </c>
      <c r="L1127" s="849">
        <v>1</v>
      </c>
      <c r="M1127" s="849">
        <v>386</v>
      </c>
      <c r="N1127" s="832">
        <v>1</v>
      </c>
      <c r="O1127" s="832">
        <v>386</v>
      </c>
      <c r="P1127" s="849"/>
      <c r="Q1127" s="849"/>
      <c r="R1127" s="837"/>
      <c r="S1127" s="850"/>
    </row>
    <row r="1128" spans="1:19" ht="14.4" customHeight="1" x14ac:dyDescent="0.3">
      <c r="A1128" s="831" t="s">
        <v>3470</v>
      </c>
      <c r="B1128" s="832" t="s">
        <v>3471</v>
      </c>
      <c r="C1128" s="832" t="s">
        <v>593</v>
      </c>
      <c r="D1128" s="832" t="s">
        <v>1496</v>
      </c>
      <c r="E1128" s="832" t="s">
        <v>3529</v>
      </c>
      <c r="F1128" s="832" t="s">
        <v>3745</v>
      </c>
      <c r="G1128" s="832" t="s">
        <v>3746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2</v>
      </c>
      <c r="Q1128" s="849">
        <v>626</v>
      </c>
      <c r="R1128" s="837"/>
      <c r="S1128" s="850">
        <v>313</v>
      </c>
    </row>
    <row r="1129" spans="1:19" ht="14.4" customHeight="1" x14ac:dyDescent="0.3">
      <c r="A1129" s="831" t="s">
        <v>3470</v>
      </c>
      <c r="B1129" s="832" t="s">
        <v>3471</v>
      </c>
      <c r="C1129" s="832" t="s">
        <v>593</v>
      </c>
      <c r="D1129" s="832" t="s">
        <v>1497</v>
      </c>
      <c r="E1129" s="832" t="s">
        <v>3472</v>
      </c>
      <c r="F1129" s="832" t="s">
        <v>3482</v>
      </c>
      <c r="G1129" s="832" t="s">
        <v>691</v>
      </c>
      <c r="H1129" s="849">
        <v>0.01</v>
      </c>
      <c r="I1129" s="849">
        <v>7.07</v>
      </c>
      <c r="J1129" s="832">
        <v>1</v>
      </c>
      <c r="K1129" s="832">
        <v>707</v>
      </c>
      <c r="L1129" s="849">
        <v>0.01</v>
      </c>
      <c r="M1129" s="849">
        <v>7.07</v>
      </c>
      <c r="N1129" s="832">
        <v>1</v>
      </c>
      <c r="O1129" s="832">
        <v>707</v>
      </c>
      <c r="P1129" s="849">
        <v>0.02</v>
      </c>
      <c r="Q1129" s="849">
        <v>14.82</v>
      </c>
      <c r="R1129" s="837">
        <v>2.0961810466760959</v>
      </c>
      <c r="S1129" s="850">
        <v>741</v>
      </c>
    </row>
    <row r="1130" spans="1:19" ht="14.4" customHeight="1" x14ac:dyDescent="0.3">
      <c r="A1130" s="831" t="s">
        <v>3470</v>
      </c>
      <c r="B1130" s="832" t="s">
        <v>3471</v>
      </c>
      <c r="C1130" s="832" t="s">
        <v>593</v>
      </c>
      <c r="D1130" s="832" t="s">
        <v>1497</v>
      </c>
      <c r="E1130" s="832" t="s">
        <v>3472</v>
      </c>
      <c r="F1130" s="832" t="s">
        <v>3487</v>
      </c>
      <c r="G1130" s="832" t="s">
        <v>930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</v>
      </c>
      <c r="Q1130" s="849">
        <v>13.37</v>
      </c>
      <c r="R1130" s="837"/>
      <c r="S1130" s="850">
        <v>13.37</v>
      </c>
    </row>
    <row r="1131" spans="1:19" ht="14.4" customHeight="1" x14ac:dyDescent="0.3">
      <c r="A1131" s="831" t="s">
        <v>3470</v>
      </c>
      <c r="B1131" s="832" t="s">
        <v>3471</v>
      </c>
      <c r="C1131" s="832" t="s">
        <v>593</v>
      </c>
      <c r="D1131" s="832" t="s">
        <v>1497</v>
      </c>
      <c r="E1131" s="832" t="s">
        <v>3472</v>
      </c>
      <c r="F1131" s="832" t="s">
        <v>3492</v>
      </c>
      <c r="G1131" s="832" t="s">
        <v>3493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0.2</v>
      </c>
      <c r="Q1131" s="849">
        <v>54.34</v>
      </c>
      <c r="R1131" s="837"/>
      <c r="S1131" s="850">
        <v>271.7</v>
      </c>
    </row>
    <row r="1132" spans="1:19" ht="14.4" customHeight="1" x14ac:dyDescent="0.3">
      <c r="A1132" s="831" t="s">
        <v>3470</v>
      </c>
      <c r="B1132" s="832" t="s">
        <v>3471</v>
      </c>
      <c r="C1132" s="832" t="s">
        <v>593</v>
      </c>
      <c r="D1132" s="832" t="s">
        <v>1497</v>
      </c>
      <c r="E1132" s="832" t="s">
        <v>3472</v>
      </c>
      <c r="F1132" s="832" t="s">
        <v>3499</v>
      </c>
      <c r="G1132" s="832" t="s">
        <v>691</v>
      </c>
      <c r="H1132" s="849">
        <v>0.4</v>
      </c>
      <c r="I1132" s="849">
        <v>28.29</v>
      </c>
      <c r="J1132" s="832">
        <v>4.0014144271570009</v>
      </c>
      <c r="K1132" s="832">
        <v>70.724999999999994</v>
      </c>
      <c r="L1132" s="849">
        <v>0.1</v>
      </c>
      <c r="M1132" s="849">
        <v>7.07</v>
      </c>
      <c r="N1132" s="832">
        <v>1</v>
      </c>
      <c r="O1132" s="832">
        <v>70.7</v>
      </c>
      <c r="P1132" s="849">
        <v>0.2</v>
      </c>
      <c r="Q1132" s="849">
        <v>17.02</v>
      </c>
      <c r="R1132" s="837">
        <v>2.4073550212164072</v>
      </c>
      <c r="S1132" s="850">
        <v>85.1</v>
      </c>
    </row>
    <row r="1133" spans="1:19" ht="14.4" customHeight="1" x14ac:dyDescent="0.3">
      <c r="A1133" s="831" t="s">
        <v>3470</v>
      </c>
      <c r="B1133" s="832" t="s">
        <v>3471</v>
      </c>
      <c r="C1133" s="832" t="s">
        <v>593</v>
      </c>
      <c r="D1133" s="832" t="s">
        <v>1497</v>
      </c>
      <c r="E1133" s="832" t="s">
        <v>3472</v>
      </c>
      <c r="F1133" s="832" t="s">
        <v>3515</v>
      </c>
      <c r="G1133" s="832" t="s">
        <v>930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3</v>
      </c>
      <c r="Q1133" s="849">
        <v>500.97</v>
      </c>
      <c r="R1133" s="837"/>
      <c r="S1133" s="850">
        <v>166.99</v>
      </c>
    </row>
    <row r="1134" spans="1:19" ht="14.4" customHeight="1" x14ac:dyDescent="0.3">
      <c r="A1134" s="831" t="s">
        <v>3470</v>
      </c>
      <c r="B1134" s="832" t="s">
        <v>3471</v>
      </c>
      <c r="C1134" s="832" t="s">
        <v>593</v>
      </c>
      <c r="D1134" s="832" t="s">
        <v>1497</v>
      </c>
      <c r="E1134" s="832" t="s">
        <v>3524</v>
      </c>
      <c r="F1134" s="832" t="s">
        <v>3525</v>
      </c>
      <c r="G1134" s="832" t="s">
        <v>3526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1</v>
      </c>
      <c r="Q1134" s="849">
        <v>520</v>
      </c>
      <c r="R1134" s="837"/>
      <c r="S1134" s="850">
        <v>520</v>
      </c>
    </row>
    <row r="1135" spans="1:19" ht="14.4" customHeight="1" x14ac:dyDescent="0.3">
      <c r="A1135" s="831" t="s">
        <v>3470</v>
      </c>
      <c r="B1135" s="832" t="s">
        <v>3471</v>
      </c>
      <c r="C1135" s="832" t="s">
        <v>593</v>
      </c>
      <c r="D1135" s="832" t="s">
        <v>1497</v>
      </c>
      <c r="E1135" s="832" t="s">
        <v>3529</v>
      </c>
      <c r="F1135" s="832" t="s">
        <v>3530</v>
      </c>
      <c r="G1135" s="832" t="s">
        <v>3532</v>
      </c>
      <c r="H1135" s="849">
        <v>1</v>
      </c>
      <c r="I1135" s="849">
        <v>346</v>
      </c>
      <c r="J1135" s="832">
        <v>0.49855907780979825</v>
      </c>
      <c r="K1135" s="832">
        <v>346</v>
      </c>
      <c r="L1135" s="849">
        <v>2</v>
      </c>
      <c r="M1135" s="849">
        <v>694</v>
      </c>
      <c r="N1135" s="832">
        <v>1</v>
      </c>
      <c r="O1135" s="832">
        <v>347</v>
      </c>
      <c r="P1135" s="849"/>
      <c r="Q1135" s="849"/>
      <c r="R1135" s="837"/>
      <c r="S1135" s="850"/>
    </row>
    <row r="1136" spans="1:19" ht="14.4" customHeight="1" x14ac:dyDescent="0.3">
      <c r="A1136" s="831" t="s">
        <v>3470</v>
      </c>
      <c r="B1136" s="832" t="s">
        <v>3471</v>
      </c>
      <c r="C1136" s="832" t="s">
        <v>593</v>
      </c>
      <c r="D1136" s="832" t="s">
        <v>1497</v>
      </c>
      <c r="E1136" s="832" t="s">
        <v>3529</v>
      </c>
      <c r="F1136" s="832" t="s">
        <v>3535</v>
      </c>
      <c r="G1136" s="832" t="s">
        <v>3536</v>
      </c>
      <c r="H1136" s="849">
        <v>1</v>
      </c>
      <c r="I1136" s="849">
        <v>299</v>
      </c>
      <c r="J1136" s="832"/>
      <c r="K1136" s="832">
        <v>299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3470</v>
      </c>
      <c r="B1137" s="832" t="s">
        <v>3471</v>
      </c>
      <c r="C1137" s="832" t="s">
        <v>593</v>
      </c>
      <c r="D1137" s="832" t="s">
        <v>1497</v>
      </c>
      <c r="E1137" s="832" t="s">
        <v>3529</v>
      </c>
      <c r="F1137" s="832" t="s">
        <v>3540</v>
      </c>
      <c r="G1137" s="832" t="s">
        <v>3541</v>
      </c>
      <c r="H1137" s="849">
        <v>10</v>
      </c>
      <c r="I1137" s="849">
        <v>830</v>
      </c>
      <c r="J1137" s="832">
        <v>10</v>
      </c>
      <c r="K1137" s="832">
        <v>83</v>
      </c>
      <c r="L1137" s="849">
        <v>1</v>
      </c>
      <c r="M1137" s="849">
        <v>83</v>
      </c>
      <c r="N1137" s="832">
        <v>1</v>
      </c>
      <c r="O1137" s="832">
        <v>83</v>
      </c>
      <c r="P1137" s="849">
        <v>11</v>
      </c>
      <c r="Q1137" s="849">
        <v>913</v>
      </c>
      <c r="R1137" s="837">
        <v>11</v>
      </c>
      <c r="S1137" s="850">
        <v>83</v>
      </c>
    </row>
    <row r="1138" spans="1:19" ht="14.4" customHeight="1" x14ac:dyDescent="0.3">
      <c r="A1138" s="831" t="s">
        <v>3470</v>
      </c>
      <c r="B1138" s="832" t="s">
        <v>3471</v>
      </c>
      <c r="C1138" s="832" t="s">
        <v>593</v>
      </c>
      <c r="D1138" s="832" t="s">
        <v>1497</v>
      </c>
      <c r="E1138" s="832" t="s">
        <v>3529</v>
      </c>
      <c r="F1138" s="832" t="s">
        <v>3542</v>
      </c>
      <c r="G1138" s="832" t="s">
        <v>3543</v>
      </c>
      <c r="H1138" s="849">
        <v>1</v>
      </c>
      <c r="I1138" s="849">
        <v>106</v>
      </c>
      <c r="J1138" s="832">
        <v>1</v>
      </c>
      <c r="K1138" s="832">
        <v>106</v>
      </c>
      <c r="L1138" s="849">
        <v>1</v>
      </c>
      <c r="M1138" s="849">
        <v>106</v>
      </c>
      <c r="N1138" s="832">
        <v>1</v>
      </c>
      <c r="O1138" s="832">
        <v>106</v>
      </c>
      <c r="P1138" s="849">
        <v>2</v>
      </c>
      <c r="Q1138" s="849">
        <v>212</v>
      </c>
      <c r="R1138" s="837">
        <v>2</v>
      </c>
      <c r="S1138" s="850">
        <v>106</v>
      </c>
    </row>
    <row r="1139" spans="1:19" ht="14.4" customHeight="1" x14ac:dyDescent="0.3">
      <c r="A1139" s="831" t="s">
        <v>3470</v>
      </c>
      <c r="B1139" s="832" t="s">
        <v>3471</v>
      </c>
      <c r="C1139" s="832" t="s">
        <v>593</v>
      </c>
      <c r="D1139" s="832" t="s">
        <v>1497</v>
      </c>
      <c r="E1139" s="832" t="s">
        <v>3529</v>
      </c>
      <c r="F1139" s="832" t="s">
        <v>3544</v>
      </c>
      <c r="G1139" s="832" t="s">
        <v>3545</v>
      </c>
      <c r="H1139" s="849">
        <v>44</v>
      </c>
      <c r="I1139" s="849">
        <v>1628</v>
      </c>
      <c r="J1139" s="832">
        <v>2.0952380952380953</v>
      </c>
      <c r="K1139" s="832">
        <v>37</v>
      </c>
      <c r="L1139" s="849">
        <v>21</v>
      </c>
      <c r="M1139" s="849">
        <v>777</v>
      </c>
      <c r="N1139" s="832">
        <v>1</v>
      </c>
      <c r="O1139" s="832">
        <v>37</v>
      </c>
      <c r="P1139" s="849">
        <v>17</v>
      </c>
      <c r="Q1139" s="849">
        <v>629</v>
      </c>
      <c r="R1139" s="837">
        <v>0.80952380952380953</v>
      </c>
      <c r="S1139" s="850">
        <v>37</v>
      </c>
    </row>
    <row r="1140" spans="1:19" ht="14.4" customHeight="1" x14ac:dyDescent="0.3">
      <c r="A1140" s="831" t="s">
        <v>3470</v>
      </c>
      <c r="B1140" s="832" t="s">
        <v>3471</v>
      </c>
      <c r="C1140" s="832" t="s">
        <v>593</v>
      </c>
      <c r="D1140" s="832" t="s">
        <v>1497</v>
      </c>
      <c r="E1140" s="832" t="s">
        <v>3529</v>
      </c>
      <c r="F1140" s="832" t="s">
        <v>3544</v>
      </c>
      <c r="G1140" s="832" t="s">
        <v>3546</v>
      </c>
      <c r="H1140" s="849">
        <v>1</v>
      </c>
      <c r="I1140" s="849">
        <v>37</v>
      </c>
      <c r="J1140" s="832">
        <v>0.33333333333333331</v>
      </c>
      <c r="K1140" s="832">
        <v>37</v>
      </c>
      <c r="L1140" s="849">
        <v>3</v>
      </c>
      <c r="M1140" s="849">
        <v>111</v>
      </c>
      <c r="N1140" s="832">
        <v>1</v>
      </c>
      <c r="O1140" s="832">
        <v>37</v>
      </c>
      <c r="P1140" s="849"/>
      <c r="Q1140" s="849"/>
      <c r="R1140" s="837"/>
      <c r="S1140" s="850"/>
    </row>
    <row r="1141" spans="1:19" ht="14.4" customHeight="1" x14ac:dyDescent="0.3">
      <c r="A1141" s="831" t="s">
        <v>3470</v>
      </c>
      <c r="B1141" s="832" t="s">
        <v>3471</v>
      </c>
      <c r="C1141" s="832" t="s">
        <v>593</v>
      </c>
      <c r="D1141" s="832" t="s">
        <v>1497</v>
      </c>
      <c r="E1141" s="832" t="s">
        <v>3529</v>
      </c>
      <c r="F1141" s="832" t="s">
        <v>3547</v>
      </c>
      <c r="G1141" s="832" t="s">
        <v>3548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1</v>
      </c>
      <c r="Q1141" s="849">
        <v>5</v>
      </c>
      <c r="R1141" s="837"/>
      <c r="S1141" s="850">
        <v>5</v>
      </c>
    </row>
    <row r="1142" spans="1:19" ht="14.4" customHeight="1" x14ac:dyDescent="0.3">
      <c r="A1142" s="831" t="s">
        <v>3470</v>
      </c>
      <c r="B1142" s="832" t="s">
        <v>3471</v>
      </c>
      <c r="C1142" s="832" t="s">
        <v>593</v>
      </c>
      <c r="D1142" s="832" t="s">
        <v>1497</v>
      </c>
      <c r="E1142" s="832" t="s">
        <v>3529</v>
      </c>
      <c r="F1142" s="832" t="s">
        <v>3549</v>
      </c>
      <c r="G1142" s="832" t="s">
        <v>3550</v>
      </c>
      <c r="H1142" s="849"/>
      <c r="I1142" s="849"/>
      <c r="J1142" s="832"/>
      <c r="K1142" s="832"/>
      <c r="L1142" s="849">
        <v>1</v>
      </c>
      <c r="M1142" s="849">
        <v>5</v>
      </c>
      <c r="N1142" s="832">
        <v>1</v>
      </c>
      <c r="O1142" s="832">
        <v>5</v>
      </c>
      <c r="P1142" s="849">
        <v>1</v>
      </c>
      <c r="Q1142" s="849">
        <v>5</v>
      </c>
      <c r="R1142" s="837">
        <v>1</v>
      </c>
      <c r="S1142" s="850">
        <v>5</v>
      </c>
    </row>
    <row r="1143" spans="1:19" ht="14.4" customHeight="1" x14ac:dyDescent="0.3">
      <c r="A1143" s="831" t="s">
        <v>3470</v>
      </c>
      <c r="B1143" s="832" t="s">
        <v>3471</v>
      </c>
      <c r="C1143" s="832" t="s">
        <v>593</v>
      </c>
      <c r="D1143" s="832" t="s">
        <v>1497</v>
      </c>
      <c r="E1143" s="832" t="s">
        <v>3529</v>
      </c>
      <c r="F1143" s="832" t="s">
        <v>3551</v>
      </c>
      <c r="G1143" s="832" t="s">
        <v>3552</v>
      </c>
      <c r="H1143" s="849">
        <v>1</v>
      </c>
      <c r="I1143" s="849">
        <v>86</v>
      </c>
      <c r="J1143" s="832">
        <v>0.25</v>
      </c>
      <c r="K1143" s="832">
        <v>86</v>
      </c>
      <c r="L1143" s="849">
        <v>4</v>
      </c>
      <c r="M1143" s="849">
        <v>344</v>
      </c>
      <c r="N1143" s="832">
        <v>1</v>
      </c>
      <c r="O1143" s="832">
        <v>86</v>
      </c>
      <c r="P1143" s="849">
        <v>7</v>
      </c>
      <c r="Q1143" s="849">
        <v>609</v>
      </c>
      <c r="R1143" s="837">
        <v>1.7703488372093024</v>
      </c>
      <c r="S1143" s="850">
        <v>87</v>
      </c>
    </row>
    <row r="1144" spans="1:19" ht="14.4" customHeight="1" x14ac:dyDescent="0.3">
      <c r="A1144" s="831" t="s">
        <v>3470</v>
      </c>
      <c r="B1144" s="832" t="s">
        <v>3471</v>
      </c>
      <c r="C1144" s="832" t="s">
        <v>593</v>
      </c>
      <c r="D1144" s="832" t="s">
        <v>1497</v>
      </c>
      <c r="E1144" s="832" t="s">
        <v>3529</v>
      </c>
      <c r="F1144" s="832" t="s">
        <v>3551</v>
      </c>
      <c r="G1144" s="832" t="s">
        <v>3553</v>
      </c>
      <c r="H1144" s="849">
        <v>1</v>
      </c>
      <c r="I1144" s="849">
        <v>86</v>
      </c>
      <c r="J1144" s="832">
        <v>0.25</v>
      </c>
      <c r="K1144" s="832">
        <v>86</v>
      </c>
      <c r="L1144" s="849">
        <v>4</v>
      </c>
      <c r="M1144" s="849">
        <v>344</v>
      </c>
      <c r="N1144" s="832">
        <v>1</v>
      </c>
      <c r="O1144" s="832">
        <v>86</v>
      </c>
      <c r="P1144" s="849">
        <v>2</v>
      </c>
      <c r="Q1144" s="849">
        <v>174</v>
      </c>
      <c r="R1144" s="837">
        <v>0.5058139534883721</v>
      </c>
      <c r="S1144" s="850">
        <v>87</v>
      </c>
    </row>
    <row r="1145" spans="1:19" ht="14.4" customHeight="1" x14ac:dyDescent="0.3">
      <c r="A1145" s="831" t="s">
        <v>3470</v>
      </c>
      <c r="B1145" s="832" t="s">
        <v>3471</v>
      </c>
      <c r="C1145" s="832" t="s">
        <v>593</v>
      </c>
      <c r="D1145" s="832" t="s">
        <v>1497</v>
      </c>
      <c r="E1145" s="832" t="s">
        <v>3529</v>
      </c>
      <c r="F1145" s="832" t="s">
        <v>3559</v>
      </c>
      <c r="G1145" s="832" t="s">
        <v>3560</v>
      </c>
      <c r="H1145" s="849"/>
      <c r="I1145" s="849"/>
      <c r="J1145" s="832"/>
      <c r="K1145" s="832"/>
      <c r="L1145" s="849">
        <v>6</v>
      </c>
      <c r="M1145" s="849">
        <v>2238</v>
      </c>
      <c r="N1145" s="832">
        <v>1</v>
      </c>
      <c r="O1145" s="832">
        <v>373</v>
      </c>
      <c r="P1145" s="849"/>
      <c r="Q1145" s="849"/>
      <c r="R1145" s="837"/>
      <c r="S1145" s="850"/>
    </row>
    <row r="1146" spans="1:19" ht="14.4" customHeight="1" x14ac:dyDescent="0.3">
      <c r="A1146" s="831" t="s">
        <v>3470</v>
      </c>
      <c r="B1146" s="832" t="s">
        <v>3471</v>
      </c>
      <c r="C1146" s="832" t="s">
        <v>593</v>
      </c>
      <c r="D1146" s="832" t="s">
        <v>1497</v>
      </c>
      <c r="E1146" s="832" t="s">
        <v>3529</v>
      </c>
      <c r="F1146" s="832" t="s">
        <v>3559</v>
      </c>
      <c r="G1146" s="832" t="s">
        <v>3561</v>
      </c>
      <c r="H1146" s="849">
        <v>1</v>
      </c>
      <c r="I1146" s="849">
        <v>372</v>
      </c>
      <c r="J1146" s="832">
        <v>0.99731903485254692</v>
      </c>
      <c r="K1146" s="832">
        <v>372</v>
      </c>
      <c r="L1146" s="849">
        <v>1</v>
      </c>
      <c r="M1146" s="849">
        <v>373</v>
      </c>
      <c r="N1146" s="832">
        <v>1</v>
      </c>
      <c r="O1146" s="832">
        <v>373</v>
      </c>
      <c r="P1146" s="849"/>
      <c r="Q1146" s="849"/>
      <c r="R1146" s="837"/>
      <c r="S1146" s="850"/>
    </row>
    <row r="1147" spans="1:19" ht="14.4" customHeight="1" x14ac:dyDescent="0.3">
      <c r="A1147" s="831" t="s">
        <v>3470</v>
      </c>
      <c r="B1147" s="832" t="s">
        <v>3471</v>
      </c>
      <c r="C1147" s="832" t="s">
        <v>593</v>
      </c>
      <c r="D1147" s="832" t="s">
        <v>1497</v>
      </c>
      <c r="E1147" s="832" t="s">
        <v>3529</v>
      </c>
      <c r="F1147" s="832" t="s">
        <v>3562</v>
      </c>
      <c r="G1147" s="832" t="s">
        <v>3563</v>
      </c>
      <c r="H1147" s="849">
        <v>21</v>
      </c>
      <c r="I1147" s="849">
        <v>5271</v>
      </c>
      <c r="J1147" s="832">
        <v>1.6153846153846154</v>
      </c>
      <c r="K1147" s="832">
        <v>251</v>
      </c>
      <c r="L1147" s="849">
        <v>13</v>
      </c>
      <c r="M1147" s="849">
        <v>3263</v>
      </c>
      <c r="N1147" s="832">
        <v>1</v>
      </c>
      <c r="O1147" s="832">
        <v>251</v>
      </c>
      <c r="P1147" s="849">
        <v>25</v>
      </c>
      <c r="Q1147" s="849">
        <v>6300</v>
      </c>
      <c r="R1147" s="837">
        <v>1.9307385841250384</v>
      </c>
      <c r="S1147" s="850">
        <v>252</v>
      </c>
    </row>
    <row r="1148" spans="1:19" ht="14.4" customHeight="1" x14ac:dyDescent="0.3">
      <c r="A1148" s="831" t="s">
        <v>3470</v>
      </c>
      <c r="B1148" s="832" t="s">
        <v>3471</v>
      </c>
      <c r="C1148" s="832" t="s">
        <v>593</v>
      </c>
      <c r="D1148" s="832" t="s">
        <v>1497</v>
      </c>
      <c r="E1148" s="832" t="s">
        <v>3529</v>
      </c>
      <c r="F1148" s="832" t="s">
        <v>3562</v>
      </c>
      <c r="G1148" s="832" t="s">
        <v>3564</v>
      </c>
      <c r="H1148" s="849">
        <v>424</v>
      </c>
      <c r="I1148" s="849">
        <v>106424</v>
      </c>
      <c r="J1148" s="832">
        <v>1.5197132616487454</v>
      </c>
      <c r="K1148" s="832">
        <v>251</v>
      </c>
      <c r="L1148" s="849">
        <v>279</v>
      </c>
      <c r="M1148" s="849">
        <v>70029</v>
      </c>
      <c r="N1148" s="832">
        <v>1</v>
      </c>
      <c r="O1148" s="832">
        <v>251</v>
      </c>
      <c r="P1148" s="849">
        <v>267</v>
      </c>
      <c r="Q1148" s="849">
        <v>67284</v>
      </c>
      <c r="R1148" s="837">
        <v>0.96080195347641695</v>
      </c>
      <c r="S1148" s="850">
        <v>252</v>
      </c>
    </row>
    <row r="1149" spans="1:19" ht="14.4" customHeight="1" x14ac:dyDescent="0.3">
      <c r="A1149" s="831" t="s">
        <v>3470</v>
      </c>
      <c r="B1149" s="832" t="s">
        <v>3471</v>
      </c>
      <c r="C1149" s="832" t="s">
        <v>593</v>
      </c>
      <c r="D1149" s="832" t="s">
        <v>1497</v>
      </c>
      <c r="E1149" s="832" t="s">
        <v>3529</v>
      </c>
      <c r="F1149" s="832" t="s">
        <v>3565</v>
      </c>
      <c r="G1149" s="832" t="s">
        <v>3566</v>
      </c>
      <c r="H1149" s="849">
        <v>4</v>
      </c>
      <c r="I1149" s="849">
        <v>504</v>
      </c>
      <c r="J1149" s="832">
        <v>2</v>
      </c>
      <c r="K1149" s="832">
        <v>126</v>
      </c>
      <c r="L1149" s="849">
        <v>2</v>
      </c>
      <c r="M1149" s="849">
        <v>252</v>
      </c>
      <c r="N1149" s="832">
        <v>1</v>
      </c>
      <c r="O1149" s="832">
        <v>126</v>
      </c>
      <c r="P1149" s="849">
        <v>3</v>
      </c>
      <c r="Q1149" s="849">
        <v>381</v>
      </c>
      <c r="R1149" s="837">
        <v>1.5119047619047619</v>
      </c>
      <c r="S1149" s="850">
        <v>127</v>
      </c>
    </row>
    <row r="1150" spans="1:19" ht="14.4" customHeight="1" x14ac:dyDescent="0.3">
      <c r="A1150" s="831" t="s">
        <v>3470</v>
      </c>
      <c r="B1150" s="832" t="s">
        <v>3471</v>
      </c>
      <c r="C1150" s="832" t="s">
        <v>593</v>
      </c>
      <c r="D1150" s="832" t="s">
        <v>1497</v>
      </c>
      <c r="E1150" s="832" t="s">
        <v>3529</v>
      </c>
      <c r="F1150" s="832" t="s">
        <v>3565</v>
      </c>
      <c r="G1150" s="832" t="s">
        <v>3567</v>
      </c>
      <c r="H1150" s="849">
        <v>54</v>
      </c>
      <c r="I1150" s="849">
        <v>6804</v>
      </c>
      <c r="J1150" s="832">
        <v>1.1489361702127661</v>
      </c>
      <c r="K1150" s="832">
        <v>126</v>
      </c>
      <c r="L1150" s="849">
        <v>47</v>
      </c>
      <c r="M1150" s="849">
        <v>5922</v>
      </c>
      <c r="N1150" s="832">
        <v>1</v>
      </c>
      <c r="O1150" s="832">
        <v>126</v>
      </c>
      <c r="P1150" s="849">
        <v>91</v>
      </c>
      <c r="Q1150" s="849">
        <v>11557</v>
      </c>
      <c r="R1150" s="837">
        <v>1.9515366430260048</v>
      </c>
      <c r="S1150" s="850">
        <v>127</v>
      </c>
    </row>
    <row r="1151" spans="1:19" ht="14.4" customHeight="1" x14ac:dyDescent="0.3">
      <c r="A1151" s="831" t="s">
        <v>3470</v>
      </c>
      <c r="B1151" s="832" t="s">
        <v>3471</v>
      </c>
      <c r="C1151" s="832" t="s">
        <v>593</v>
      </c>
      <c r="D1151" s="832" t="s">
        <v>1497</v>
      </c>
      <c r="E1151" s="832" t="s">
        <v>3529</v>
      </c>
      <c r="F1151" s="832" t="s">
        <v>3568</v>
      </c>
      <c r="G1151" s="832" t="s">
        <v>3569</v>
      </c>
      <c r="H1151" s="849">
        <v>6</v>
      </c>
      <c r="I1151" s="849">
        <v>546</v>
      </c>
      <c r="J1151" s="832"/>
      <c r="K1151" s="832">
        <v>91</v>
      </c>
      <c r="L1151" s="849"/>
      <c r="M1151" s="849"/>
      <c r="N1151" s="832"/>
      <c r="O1151" s="832"/>
      <c r="P1151" s="849">
        <v>4</v>
      </c>
      <c r="Q1151" s="849">
        <v>368</v>
      </c>
      <c r="R1151" s="837"/>
      <c r="S1151" s="850">
        <v>92</v>
      </c>
    </row>
    <row r="1152" spans="1:19" ht="14.4" customHeight="1" x14ac:dyDescent="0.3">
      <c r="A1152" s="831" t="s">
        <v>3470</v>
      </c>
      <c r="B1152" s="832" t="s">
        <v>3471</v>
      </c>
      <c r="C1152" s="832" t="s">
        <v>593</v>
      </c>
      <c r="D1152" s="832" t="s">
        <v>1497</v>
      </c>
      <c r="E1152" s="832" t="s">
        <v>3529</v>
      </c>
      <c r="F1152" s="832" t="s">
        <v>3568</v>
      </c>
      <c r="G1152" s="832" t="s">
        <v>3570</v>
      </c>
      <c r="H1152" s="849">
        <v>19</v>
      </c>
      <c r="I1152" s="849">
        <v>1729</v>
      </c>
      <c r="J1152" s="832">
        <v>1.5833333333333333</v>
      </c>
      <c r="K1152" s="832">
        <v>91</v>
      </c>
      <c r="L1152" s="849">
        <v>12</v>
      </c>
      <c r="M1152" s="849">
        <v>1092</v>
      </c>
      <c r="N1152" s="832">
        <v>1</v>
      </c>
      <c r="O1152" s="832">
        <v>91</v>
      </c>
      <c r="P1152" s="849">
        <v>41</v>
      </c>
      <c r="Q1152" s="849">
        <v>3772</v>
      </c>
      <c r="R1152" s="837">
        <v>3.4542124542124544</v>
      </c>
      <c r="S1152" s="850">
        <v>92</v>
      </c>
    </row>
    <row r="1153" spans="1:19" ht="14.4" customHeight="1" x14ac:dyDescent="0.3">
      <c r="A1153" s="831" t="s">
        <v>3470</v>
      </c>
      <c r="B1153" s="832" t="s">
        <v>3471</v>
      </c>
      <c r="C1153" s="832" t="s">
        <v>593</v>
      </c>
      <c r="D1153" s="832" t="s">
        <v>1497</v>
      </c>
      <c r="E1153" s="832" t="s">
        <v>3529</v>
      </c>
      <c r="F1153" s="832" t="s">
        <v>3579</v>
      </c>
      <c r="G1153" s="832" t="s">
        <v>3580</v>
      </c>
      <c r="H1153" s="849">
        <v>313</v>
      </c>
      <c r="I1153" s="849">
        <v>18467</v>
      </c>
      <c r="J1153" s="832">
        <v>2.2681159420289854</v>
      </c>
      <c r="K1153" s="832">
        <v>59</v>
      </c>
      <c r="L1153" s="849">
        <v>138</v>
      </c>
      <c r="M1153" s="849">
        <v>8142</v>
      </c>
      <c r="N1153" s="832">
        <v>1</v>
      </c>
      <c r="O1153" s="832">
        <v>59</v>
      </c>
      <c r="P1153" s="849">
        <v>126</v>
      </c>
      <c r="Q1153" s="849">
        <v>7560</v>
      </c>
      <c r="R1153" s="837">
        <v>0.92851879145173177</v>
      </c>
      <c r="S1153" s="850">
        <v>60</v>
      </c>
    </row>
    <row r="1154" spans="1:19" ht="14.4" customHeight="1" x14ac:dyDescent="0.3">
      <c r="A1154" s="831" t="s">
        <v>3470</v>
      </c>
      <c r="B1154" s="832" t="s">
        <v>3471</v>
      </c>
      <c r="C1154" s="832" t="s">
        <v>593</v>
      </c>
      <c r="D1154" s="832" t="s">
        <v>1497</v>
      </c>
      <c r="E1154" s="832" t="s">
        <v>3529</v>
      </c>
      <c r="F1154" s="832" t="s">
        <v>3589</v>
      </c>
      <c r="G1154" s="832" t="s">
        <v>3590</v>
      </c>
      <c r="H1154" s="849">
        <v>100</v>
      </c>
      <c r="I1154" s="849">
        <v>38400</v>
      </c>
      <c r="J1154" s="832">
        <v>1.424860853432282</v>
      </c>
      <c r="K1154" s="832">
        <v>384</v>
      </c>
      <c r="L1154" s="849">
        <v>70</v>
      </c>
      <c r="M1154" s="849">
        <v>26950</v>
      </c>
      <c r="N1154" s="832">
        <v>1</v>
      </c>
      <c r="O1154" s="832">
        <v>385</v>
      </c>
      <c r="P1154" s="849">
        <v>74</v>
      </c>
      <c r="Q1154" s="849">
        <v>28564</v>
      </c>
      <c r="R1154" s="837">
        <v>1.0598886827458256</v>
      </c>
      <c r="S1154" s="850">
        <v>386</v>
      </c>
    </row>
    <row r="1155" spans="1:19" ht="14.4" customHeight="1" x14ac:dyDescent="0.3">
      <c r="A1155" s="831" t="s">
        <v>3470</v>
      </c>
      <c r="B1155" s="832" t="s">
        <v>3471</v>
      </c>
      <c r="C1155" s="832" t="s">
        <v>593</v>
      </c>
      <c r="D1155" s="832" t="s">
        <v>1497</v>
      </c>
      <c r="E1155" s="832" t="s">
        <v>3529</v>
      </c>
      <c r="F1155" s="832" t="s">
        <v>3591</v>
      </c>
      <c r="G1155" s="832" t="s">
        <v>3592</v>
      </c>
      <c r="H1155" s="849">
        <v>5</v>
      </c>
      <c r="I1155" s="849">
        <v>1945</v>
      </c>
      <c r="J1155" s="832">
        <v>1.2467948717948718</v>
      </c>
      <c r="K1155" s="832">
        <v>389</v>
      </c>
      <c r="L1155" s="849">
        <v>4</v>
      </c>
      <c r="M1155" s="849">
        <v>1560</v>
      </c>
      <c r="N1155" s="832">
        <v>1</v>
      </c>
      <c r="O1155" s="832">
        <v>390</v>
      </c>
      <c r="P1155" s="849">
        <v>9</v>
      </c>
      <c r="Q1155" s="849">
        <v>3519</v>
      </c>
      <c r="R1155" s="837">
        <v>2.2557692307692307</v>
      </c>
      <c r="S1155" s="850">
        <v>391</v>
      </c>
    </row>
    <row r="1156" spans="1:19" ht="14.4" customHeight="1" x14ac:dyDescent="0.3">
      <c r="A1156" s="831" t="s">
        <v>3470</v>
      </c>
      <c r="B1156" s="832" t="s">
        <v>3471</v>
      </c>
      <c r="C1156" s="832" t="s">
        <v>593</v>
      </c>
      <c r="D1156" s="832" t="s">
        <v>1497</v>
      </c>
      <c r="E1156" s="832" t="s">
        <v>3529</v>
      </c>
      <c r="F1156" s="832" t="s">
        <v>3591</v>
      </c>
      <c r="G1156" s="832" t="s">
        <v>3593</v>
      </c>
      <c r="H1156" s="849">
        <v>77</v>
      </c>
      <c r="I1156" s="849">
        <v>29953</v>
      </c>
      <c r="J1156" s="832">
        <v>1.1294494720965309</v>
      </c>
      <c r="K1156" s="832">
        <v>389</v>
      </c>
      <c r="L1156" s="849">
        <v>68</v>
      </c>
      <c r="M1156" s="849">
        <v>26520</v>
      </c>
      <c r="N1156" s="832">
        <v>1</v>
      </c>
      <c r="O1156" s="832">
        <v>390</v>
      </c>
      <c r="P1156" s="849">
        <v>68</v>
      </c>
      <c r="Q1156" s="849">
        <v>26588</v>
      </c>
      <c r="R1156" s="837">
        <v>1.0025641025641026</v>
      </c>
      <c r="S1156" s="850">
        <v>391</v>
      </c>
    </row>
    <row r="1157" spans="1:19" ht="14.4" customHeight="1" x14ac:dyDescent="0.3">
      <c r="A1157" s="831" t="s">
        <v>3470</v>
      </c>
      <c r="B1157" s="832" t="s">
        <v>3471</v>
      </c>
      <c r="C1157" s="832" t="s">
        <v>593</v>
      </c>
      <c r="D1157" s="832" t="s">
        <v>1497</v>
      </c>
      <c r="E1157" s="832" t="s">
        <v>3529</v>
      </c>
      <c r="F1157" s="832" t="s">
        <v>3594</v>
      </c>
      <c r="G1157" s="832" t="s">
        <v>3595</v>
      </c>
      <c r="H1157" s="849">
        <v>13</v>
      </c>
      <c r="I1157" s="849">
        <v>819</v>
      </c>
      <c r="J1157" s="832">
        <v>0.72222222222222221</v>
      </c>
      <c r="K1157" s="832">
        <v>63</v>
      </c>
      <c r="L1157" s="849">
        <v>18</v>
      </c>
      <c r="M1157" s="849">
        <v>1134</v>
      </c>
      <c r="N1157" s="832">
        <v>1</v>
      </c>
      <c r="O1157" s="832">
        <v>63</v>
      </c>
      <c r="P1157" s="849">
        <v>25</v>
      </c>
      <c r="Q1157" s="849">
        <v>1575</v>
      </c>
      <c r="R1157" s="837">
        <v>1.3888888888888888</v>
      </c>
      <c r="S1157" s="850">
        <v>63</v>
      </c>
    </row>
    <row r="1158" spans="1:19" ht="14.4" customHeight="1" x14ac:dyDescent="0.3">
      <c r="A1158" s="831" t="s">
        <v>3470</v>
      </c>
      <c r="B1158" s="832" t="s">
        <v>3471</v>
      </c>
      <c r="C1158" s="832" t="s">
        <v>593</v>
      </c>
      <c r="D1158" s="832" t="s">
        <v>1497</v>
      </c>
      <c r="E1158" s="832" t="s">
        <v>3529</v>
      </c>
      <c r="F1158" s="832" t="s">
        <v>3594</v>
      </c>
      <c r="G1158" s="832" t="s">
        <v>3596</v>
      </c>
      <c r="H1158" s="849">
        <v>2</v>
      </c>
      <c r="I1158" s="849">
        <v>126</v>
      </c>
      <c r="J1158" s="832"/>
      <c r="K1158" s="832">
        <v>63</v>
      </c>
      <c r="L1158" s="849"/>
      <c r="M1158" s="849"/>
      <c r="N1158" s="832"/>
      <c r="O1158" s="832"/>
      <c r="P1158" s="849">
        <v>4</v>
      </c>
      <c r="Q1158" s="849">
        <v>252</v>
      </c>
      <c r="R1158" s="837"/>
      <c r="S1158" s="850">
        <v>63</v>
      </c>
    </row>
    <row r="1159" spans="1:19" ht="14.4" customHeight="1" x14ac:dyDescent="0.3">
      <c r="A1159" s="831" t="s">
        <v>3470</v>
      </c>
      <c r="B1159" s="832" t="s">
        <v>3471</v>
      </c>
      <c r="C1159" s="832" t="s">
        <v>593</v>
      </c>
      <c r="D1159" s="832" t="s">
        <v>1497</v>
      </c>
      <c r="E1159" s="832" t="s">
        <v>3529</v>
      </c>
      <c r="F1159" s="832" t="s">
        <v>3599</v>
      </c>
      <c r="G1159" s="832" t="s">
        <v>3600</v>
      </c>
      <c r="H1159" s="849">
        <v>1</v>
      </c>
      <c r="I1159" s="849">
        <v>153</v>
      </c>
      <c r="J1159" s="832">
        <v>1</v>
      </c>
      <c r="K1159" s="832">
        <v>153</v>
      </c>
      <c r="L1159" s="849">
        <v>1</v>
      </c>
      <c r="M1159" s="849">
        <v>153</v>
      </c>
      <c r="N1159" s="832">
        <v>1</v>
      </c>
      <c r="O1159" s="832">
        <v>153</v>
      </c>
      <c r="P1159" s="849">
        <v>1</v>
      </c>
      <c r="Q1159" s="849">
        <v>154</v>
      </c>
      <c r="R1159" s="837">
        <v>1.0065359477124183</v>
      </c>
      <c r="S1159" s="850">
        <v>154</v>
      </c>
    </row>
    <row r="1160" spans="1:19" ht="14.4" customHeight="1" x14ac:dyDescent="0.3">
      <c r="A1160" s="831" t="s">
        <v>3470</v>
      </c>
      <c r="B1160" s="832" t="s">
        <v>3471</v>
      </c>
      <c r="C1160" s="832" t="s">
        <v>593</v>
      </c>
      <c r="D1160" s="832" t="s">
        <v>1497</v>
      </c>
      <c r="E1160" s="832" t="s">
        <v>3529</v>
      </c>
      <c r="F1160" s="832" t="s">
        <v>3599</v>
      </c>
      <c r="G1160" s="832" t="s">
        <v>3601</v>
      </c>
      <c r="H1160" s="849">
        <v>34</v>
      </c>
      <c r="I1160" s="849">
        <v>5202</v>
      </c>
      <c r="J1160" s="832">
        <v>2.8333333333333335</v>
      </c>
      <c r="K1160" s="832">
        <v>153</v>
      </c>
      <c r="L1160" s="849">
        <v>12</v>
      </c>
      <c r="M1160" s="849">
        <v>1836</v>
      </c>
      <c r="N1160" s="832">
        <v>1</v>
      </c>
      <c r="O1160" s="832">
        <v>153</v>
      </c>
      <c r="P1160" s="849">
        <v>14</v>
      </c>
      <c r="Q1160" s="849">
        <v>2156</v>
      </c>
      <c r="R1160" s="837">
        <v>1.1742919389978212</v>
      </c>
      <c r="S1160" s="850">
        <v>154</v>
      </c>
    </row>
    <row r="1161" spans="1:19" ht="14.4" customHeight="1" x14ac:dyDescent="0.3">
      <c r="A1161" s="831" t="s">
        <v>3470</v>
      </c>
      <c r="B1161" s="832" t="s">
        <v>3471</v>
      </c>
      <c r="C1161" s="832" t="s">
        <v>593</v>
      </c>
      <c r="D1161" s="832" t="s">
        <v>1497</v>
      </c>
      <c r="E1161" s="832" t="s">
        <v>3529</v>
      </c>
      <c r="F1161" s="832" t="s">
        <v>3602</v>
      </c>
      <c r="G1161" s="832" t="s">
        <v>3603</v>
      </c>
      <c r="H1161" s="849">
        <v>1</v>
      </c>
      <c r="I1161" s="849">
        <v>84</v>
      </c>
      <c r="J1161" s="832">
        <v>1</v>
      </c>
      <c r="K1161" s="832">
        <v>84</v>
      </c>
      <c r="L1161" s="849">
        <v>1</v>
      </c>
      <c r="M1161" s="849">
        <v>84</v>
      </c>
      <c r="N1161" s="832">
        <v>1</v>
      </c>
      <c r="O1161" s="832">
        <v>84</v>
      </c>
      <c r="P1161" s="849"/>
      <c r="Q1161" s="849"/>
      <c r="R1161" s="837"/>
      <c r="S1161" s="850"/>
    </row>
    <row r="1162" spans="1:19" ht="14.4" customHeight="1" x14ac:dyDescent="0.3">
      <c r="A1162" s="831" t="s">
        <v>3470</v>
      </c>
      <c r="B1162" s="832" t="s">
        <v>3471</v>
      </c>
      <c r="C1162" s="832" t="s">
        <v>593</v>
      </c>
      <c r="D1162" s="832" t="s">
        <v>1497</v>
      </c>
      <c r="E1162" s="832" t="s">
        <v>3529</v>
      </c>
      <c r="F1162" s="832" t="s">
        <v>3602</v>
      </c>
      <c r="G1162" s="832" t="s">
        <v>3604</v>
      </c>
      <c r="H1162" s="849">
        <v>1</v>
      </c>
      <c r="I1162" s="849">
        <v>84</v>
      </c>
      <c r="J1162" s="832"/>
      <c r="K1162" s="832">
        <v>84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3470</v>
      </c>
      <c r="B1163" s="832" t="s">
        <v>3471</v>
      </c>
      <c r="C1163" s="832" t="s">
        <v>593</v>
      </c>
      <c r="D1163" s="832" t="s">
        <v>1497</v>
      </c>
      <c r="E1163" s="832" t="s">
        <v>3529</v>
      </c>
      <c r="F1163" s="832" t="s">
        <v>3605</v>
      </c>
      <c r="G1163" s="832" t="s">
        <v>3606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1</v>
      </c>
      <c r="Q1163" s="849">
        <v>139</v>
      </c>
      <c r="R1163" s="837"/>
      <c r="S1163" s="850">
        <v>139</v>
      </c>
    </row>
    <row r="1164" spans="1:19" ht="14.4" customHeight="1" x14ac:dyDescent="0.3">
      <c r="A1164" s="831" t="s">
        <v>3470</v>
      </c>
      <c r="B1164" s="832" t="s">
        <v>3471</v>
      </c>
      <c r="C1164" s="832" t="s">
        <v>593</v>
      </c>
      <c r="D1164" s="832" t="s">
        <v>1497</v>
      </c>
      <c r="E1164" s="832" t="s">
        <v>3529</v>
      </c>
      <c r="F1164" s="832" t="s">
        <v>3605</v>
      </c>
      <c r="G1164" s="832" t="s">
        <v>3607</v>
      </c>
      <c r="H1164" s="849">
        <v>5</v>
      </c>
      <c r="I1164" s="849">
        <v>690</v>
      </c>
      <c r="J1164" s="832">
        <v>5</v>
      </c>
      <c r="K1164" s="832">
        <v>138</v>
      </c>
      <c r="L1164" s="849">
        <v>1</v>
      </c>
      <c r="M1164" s="849">
        <v>138</v>
      </c>
      <c r="N1164" s="832">
        <v>1</v>
      </c>
      <c r="O1164" s="832">
        <v>138</v>
      </c>
      <c r="P1164" s="849">
        <v>2</v>
      </c>
      <c r="Q1164" s="849">
        <v>278</v>
      </c>
      <c r="R1164" s="837">
        <v>2.0144927536231885</v>
      </c>
      <c r="S1164" s="850">
        <v>139</v>
      </c>
    </row>
    <row r="1165" spans="1:19" ht="14.4" customHeight="1" x14ac:dyDescent="0.3">
      <c r="A1165" s="831" t="s">
        <v>3470</v>
      </c>
      <c r="B1165" s="832" t="s">
        <v>3471</v>
      </c>
      <c r="C1165" s="832" t="s">
        <v>593</v>
      </c>
      <c r="D1165" s="832" t="s">
        <v>1497</v>
      </c>
      <c r="E1165" s="832" t="s">
        <v>3529</v>
      </c>
      <c r="F1165" s="832" t="s">
        <v>3608</v>
      </c>
      <c r="G1165" s="832" t="s">
        <v>3609</v>
      </c>
      <c r="H1165" s="849">
        <v>2</v>
      </c>
      <c r="I1165" s="849">
        <v>834</v>
      </c>
      <c r="J1165" s="832"/>
      <c r="K1165" s="832">
        <v>417</v>
      </c>
      <c r="L1165" s="849"/>
      <c r="M1165" s="849"/>
      <c r="N1165" s="832"/>
      <c r="O1165" s="832"/>
      <c r="P1165" s="849">
        <v>1</v>
      </c>
      <c r="Q1165" s="849">
        <v>419</v>
      </c>
      <c r="R1165" s="837"/>
      <c r="S1165" s="850">
        <v>419</v>
      </c>
    </row>
    <row r="1166" spans="1:19" ht="14.4" customHeight="1" x14ac:dyDescent="0.3">
      <c r="A1166" s="831" t="s">
        <v>3470</v>
      </c>
      <c r="B1166" s="832" t="s">
        <v>3471</v>
      </c>
      <c r="C1166" s="832" t="s">
        <v>593</v>
      </c>
      <c r="D1166" s="832" t="s">
        <v>1497</v>
      </c>
      <c r="E1166" s="832" t="s">
        <v>3529</v>
      </c>
      <c r="F1166" s="832" t="s">
        <v>3608</v>
      </c>
      <c r="G1166" s="832" t="s">
        <v>3610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419</v>
      </c>
      <c r="R1166" s="837"/>
      <c r="S1166" s="850">
        <v>419</v>
      </c>
    </row>
    <row r="1167" spans="1:19" ht="14.4" customHeight="1" x14ac:dyDescent="0.3">
      <c r="A1167" s="831" t="s">
        <v>3470</v>
      </c>
      <c r="B1167" s="832" t="s">
        <v>3471</v>
      </c>
      <c r="C1167" s="832" t="s">
        <v>593</v>
      </c>
      <c r="D1167" s="832" t="s">
        <v>1497</v>
      </c>
      <c r="E1167" s="832" t="s">
        <v>3529</v>
      </c>
      <c r="F1167" s="832" t="s">
        <v>3611</v>
      </c>
      <c r="G1167" s="832" t="s">
        <v>3613</v>
      </c>
      <c r="H1167" s="849"/>
      <c r="I1167" s="849"/>
      <c r="J1167" s="832"/>
      <c r="K1167" s="832"/>
      <c r="L1167" s="849">
        <v>2</v>
      </c>
      <c r="M1167" s="849">
        <v>192</v>
      </c>
      <c r="N1167" s="832">
        <v>1</v>
      </c>
      <c r="O1167" s="832">
        <v>96</v>
      </c>
      <c r="P1167" s="849"/>
      <c r="Q1167" s="849"/>
      <c r="R1167" s="837"/>
      <c r="S1167" s="850"/>
    </row>
    <row r="1168" spans="1:19" ht="14.4" customHeight="1" x14ac:dyDescent="0.3">
      <c r="A1168" s="831" t="s">
        <v>3470</v>
      </c>
      <c r="B1168" s="832" t="s">
        <v>3471</v>
      </c>
      <c r="C1168" s="832" t="s">
        <v>593</v>
      </c>
      <c r="D1168" s="832" t="s">
        <v>1497</v>
      </c>
      <c r="E1168" s="832" t="s">
        <v>3529</v>
      </c>
      <c r="F1168" s="832" t="s">
        <v>3614</v>
      </c>
      <c r="G1168" s="832" t="s">
        <v>3616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1</v>
      </c>
      <c r="Q1168" s="849">
        <v>238</v>
      </c>
      <c r="R1168" s="837"/>
      <c r="S1168" s="850">
        <v>238</v>
      </c>
    </row>
    <row r="1169" spans="1:19" ht="14.4" customHeight="1" x14ac:dyDescent="0.3">
      <c r="A1169" s="831" t="s">
        <v>3470</v>
      </c>
      <c r="B1169" s="832" t="s">
        <v>3471</v>
      </c>
      <c r="C1169" s="832" t="s">
        <v>593</v>
      </c>
      <c r="D1169" s="832" t="s">
        <v>1497</v>
      </c>
      <c r="E1169" s="832" t="s">
        <v>3529</v>
      </c>
      <c r="F1169" s="832" t="s">
        <v>3624</v>
      </c>
      <c r="G1169" s="832" t="s">
        <v>3625</v>
      </c>
      <c r="H1169" s="849">
        <v>2</v>
      </c>
      <c r="I1169" s="849">
        <v>610</v>
      </c>
      <c r="J1169" s="832">
        <v>0.49836601307189543</v>
      </c>
      <c r="K1169" s="832">
        <v>305</v>
      </c>
      <c r="L1169" s="849">
        <v>4</v>
      </c>
      <c r="M1169" s="849">
        <v>1224</v>
      </c>
      <c r="N1169" s="832">
        <v>1</v>
      </c>
      <c r="O1169" s="832">
        <v>306</v>
      </c>
      <c r="P1169" s="849">
        <v>4</v>
      </c>
      <c r="Q1169" s="849">
        <v>1228</v>
      </c>
      <c r="R1169" s="837">
        <v>1.0032679738562091</v>
      </c>
      <c r="S1169" s="850">
        <v>307</v>
      </c>
    </row>
    <row r="1170" spans="1:19" ht="14.4" customHeight="1" x14ac:dyDescent="0.3">
      <c r="A1170" s="831" t="s">
        <v>3470</v>
      </c>
      <c r="B1170" s="832" t="s">
        <v>3471</v>
      </c>
      <c r="C1170" s="832" t="s">
        <v>593</v>
      </c>
      <c r="D1170" s="832" t="s">
        <v>1497</v>
      </c>
      <c r="E1170" s="832" t="s">
        <v>3529</v>
      </c>
      <c r="F1170" s="832" t="s">
        <v>3630</v>
      </c>
      <c r="G1170" s="832" t="s">
        <v>3631</v>
      </c>
      <c r="H1170" s="849">
        <v>1</v>
      </c>
      <c r="I1170" s="849">
        <v>43</v>
      </c>
      <c r="J1170" s="832">
        <v>5.5555555555555552E-2</v>
      </c>
      <c r="K1170" s="832">
        <v>43</v>
      </c>
      <c r="L1170" s="849">
        <v>18</v>
      </c>
      <c r="M1170" s="849">
        <v>774</v>
      </c>
      <c r="N1170" s="832">
        <v>1</v>
      </c>
      <c r="O1170" s="832">
        <v>43</v>
      </c>
      <c r="P1170" s="849">
        <v>38</v>
      </c>
      <c r="Q1170" s="849">
        <v>1634</v>
      </c>
      <c r="R1170" s="837">
        <v>2.1111111111111112</v>
      </c>
      <c r="S1170" s="850">
        <v>43</v>
      </c>
    </row>
    <row r="1171" spans="1:19" ht="14.4" customHeight="1" x14ac:dyDescent="0.3">
      <c r="A1171" s="831" t="s">
        <v>3470</v>
      </c>
      <c r="B1171" s="832" t="s">
        <v>3471</v>
      </c>
      <c r="C1171" s="832" t="s">
        <v>593</v>
      </c>
      <c r="D1171" s="832" t="s">
        <v>1497</v>
      </c>
      <c r="E1171" s="832" t="s">
        <v>3529</v>
      </c>
      <c r="F1171" s="832" t="s">
        <v>3630</v>
      </c>
      <c r="G1171" s="832" t="s">
        <v>3632</v>
      </c>
      <c r="H1171" s="849">
        <v>2</v>
      </c>
      <c r="I1171" s="849">
        <v>86</v>
      </c>
      <c r="J1171" s="832"/>
      <c r="K1171" s="832">
        <v>43</v>
      </c>
      <c r="L1171" s="849"/>
      <c r="M1171" s="849"/>
      <c r="N1171" s="832"/>
      <c r="O1171" s="832"/>
      <c r="P1171" s="849">
        <v>2</v>
      </c>
      <c r="Q1171" s="849">
        <v>86</v>
      </c>
      <c r="R1171" s="837"/>
      <c r="S1171" s="850">
        <v>43</v>
      </c>
    </row>
    <row r="1172" spans="1:19" ht="14.4" customHeight="1" x14ac:dyDescent="0.3">
      <c r="A1172" s="831" t="s">
        <v>3470</v>
      </c>
      <c r="B1172" s="832" t="s">
        <v>3471</v>
      </c>
      <c r="C1172" s="832" t="s">
        <v>593</v>
      </c>
      <c r="D1172" s="832" t="s">
        <v>1497</v>
      </c>
      <c r="E1172" s="832" t="s">
        <v>3529</v>
      </c>
      <c r="F1172" s="832" t="s">
        <v>3633</v>
      </c>
      <c r="G1172" s="832" t="s">
        <v>3634</v>
      </c>
      <c r="H1172" s="849">
        <v>1</v>
      </c>
      <c r="I1172" s="849">
        <v>58</v>
      </c>
      <c r="J1172" s="832"/>
      <c r="K1172" s="832">
        <v>58</v>
      </c>
      <c r="L1172" s="849"/>
      <c r="M1172" s="849"/>
      <c r="N1172" s="832"/>
      <c r="O1172" s="832"/>
      <c r="P1172" s="849">
        <v>1</v>
      </c>
      <c r="Q1172" s="849">
        <v>59</v>
      </c>
      <c r="R1172" s="837"/>
      <c r="S1172" s="850">
        <v>59</v>
      </c>
    </row>
    <row r="1173" spans="1:19" ht="14.4" customHeight="1" x14ac:dyDescent="0.3">
      <c r="A1173" s="831" t="s">
        <v>3470</v>
      </c>
      <c r="B1173" s="832" t="s">
        <v>3471</v>
      </c>
      <c r="C1173" s="832" t="s">
        <v>593</v>
      </c>
      <c r="D1173" s="832" t="s">
        <v>1497</v>
      </c>
      <c r="E1173" s="832" t="s">
        <v>3529</v>
      </c>
      <c r="F1173" s="832" t="s">
        <v>3649</v>
      </c>
      <c r="G1173" s="832" t="s">
        <v>3650</v>
      </c>
      <c r="H1173" s="849">
        <v>44</v>
      </c>
      <c r="I1173" s="849">
        <v>1466.6199999999997</v>
      </c>
      <c r="J1173" s="832">
        <v>3.1429367392422427</v>
      </c>
      <c r="K1173" s="832">
        <v>33.332272727272716</v>
      </c>
      <c r="L1173" s="849">
        <v>14</v>
      </c>
      <c r="M1173" s="849">
        <v>466.63999999999987</v>
      </c>
      <c r="N1173" s="832">
        <v>1</v>
      </c>
      <c r="O1173" s="832">
        <v>33.33142857142856</v>
      </c>
      <c r="P1173" s="849">
        <v>26</v>
      </c>
      <c r="Q1173" s="849">
        <v>866.61000000000024</v>
      </c>
      <c r="R1173" s="837">
        <v>1.8571275501457236</v>
      </c>
      <c r="S1173" s="850">
        <v>33.331153846153853</v>
      </c>
    </row>
    <row r="1174" spans="1:19" ht="14.4" customHeight="1" x14ac:dyDescent="0.3">
      <c r="A1174" s="831" t="s">
        <v>3470</v>
      </c>
      <c r="B1174" s="832" t="s">
        <v>3471</v>
      </c>
      <c r="C1174" s="832" t="s">
        <v>593</v>
      </c>
      <c r="D1174" s="832" t="s">
        <v>1497</v>
      </c>
      <c r="E1174" s="832" t="s">
        <v>3529</v>
      </c>
      <c r="F1174" s="832" t="s">
        <v>3649</v>
      </c>
      <c r="G1174" s="832" t="s">
        <v>3651</v>
      </c>
      <c r="H1174" s="849">
        <v>41</v>
      </c>
      <c r="I1174" s="849">
        <v>1366.6599999999999</v>
      </c>
      <c r="J1174" s="832">
        <v>0.58571728574428605</v>
      </c>
      <c r="K1174" s="832">
        <v>33.333170731707312</v>
      </c>
      <c r="L1174" s="849">
        <v>70</v>
      </c>
      <c r="M1174" s="849">
        <v>2333.3099999999995</v>
      </c>
      <c r="N1174" s="832">
        <v>1</v>
      </c>
      <c r="O1174" s="832">
        <v>33.332999999999991</v>
      </c>
      <c r="P1174" s="849">
        <v>174</v>
      </c>
      <c r="Q1174" s="849">
        <v>5799.9499999999989</v>
      </c>
      <c r="R1174" s="837">
        <v>2.4857177143200002</v>
      </c>
      <c r="S1174" s="850">
        <v>33.333045977011487</v>
      </c>
    </row>
    <row r="1175" spans="1:19" ht="14.4" customHeight="1" x14ac:dyDescent="0.3">
      <c r="A1175" s="831" t="s">
        <v>3470</v>
      </c>
      <c r="B1175" s="832" t="s">
        <v>3471</v>
      </c>
      <c r="C1175" s="832" t="s">
        <v>593</v>
      </c>
      <c r="D1175" s="832" t="s">
        <v>1497</v>
      </c>
      <c r="E1175" s="832" t="s">
        <v>3529</v>
      </c>
      <c r="F1175" s="832" t="s">
        <v>3652</v>
      </c>
      <c r="G1175" s="832" t="s">
        <v>3653</v>
      </c>
      <c r="H1175" s="849">
        <v>2</v>
      </c>
      <c r="I1175" s="849">
        <v>232</v>
      </c>
      <c r="J1175" s="832">
        <v>2</v>
      </c>
      <c r="K1175" s="832">
        <v>116</v>
      </c>
      <c r="L1175" s="849">
        <v>1</v>
      </c>
      <c r="M1175" s="849">
        <v>116</v>
      </c>
      <c r="N1175" s="832">
        <v>1</v>
      </c>
      <c r="O1175" s="832">
        <v>116</v>
      </c>
      <c r="P1175" s="849">
        <v>6</v>
      </c>
      <c r="Q1175" s="849">
        <v>696</v>
      </c>
      <c r="R1175" s="837">
        <v>6</v>
      </c>
      <c r="S1175" s="850">
        <v>116</v>
      </c>
    </row>
    <row r="1176" spans="1:19" ht="14.4" customHeight="1" x14ac:dyDescent="0.3">
      <c r="A1176" s="831" t="s">
        <v>3470</v>
      </c>
      <c r="B1176" s="832" t="s">
        <v>3471</v>
      </c>
      <c r="C1176" s="832" t="s">
        <v>593</v>
      </c>
      <c r="D1176" s="832" t="s">
        <v>1497</v>
      </c>
      <c r="E1176" s="832" t="s">
        <v>3529</v>
      </c>
      <c r="F1176" s="832" t="s">
        <v>3652</v>
      </c>
      <c r="G1176" s="832" t="s">
        <v>3654</v>
      </c>
      <c r="H1176" s="849">
        <v>127</v>
      </c>
      <c r="I1176" s="849">
        <v>14732</v>
      </c>
      <c r="J1176" s="832">
        <v>1.040983606557377</v>
      </c>
      <c r="K1176" s="832">
        <v>116</v>
      </c>
      <c r="L1176" s="849">
        <v>122</v>
      </c>
      <c r="M1176" s="849">
        <v>14152</v>
      </c>
      <c r="N1176" s="832">
        <v>1</v>
      </c>
      <c r="O1176" s="832">
        <v>116</v>
      </c>
      <c r="P1176" s="849">
        <v>91</v>
      </c>
      <c r="Q1176" s="849">
        <v>10556</v>
      </c>
      <c r="R1176" s="837">
        <v>0.74590163934426235</v>
      </c>
      <c r="S1176" s="850">
        <v>116</v>
      </c>
    </row>
    <row r="1177" spans="1:19" ht="14.4" customHeight="1" x14ac:dyDescent="0.3">
      <c r="A1177" s="831" t="s">
        <v>3470</v>
      </c>
      <c r="B1177" s="832" t="s">
        <v>3471</v>
      </c>
      <c r="C1177" s="832" t="s">
        <v>593</v>
      </c>
      <c r="D1177" s="832" t="s">
        <v>1497</v>
      </c>
      <c r="E1177" s="832" t="s">
        <v>3529</v>
      </c>
      <c r="F1177" s="832" t="s">
        <v>3655</v>
      </c>
      <c r="G1177" s="832" t="s">
        <v>3656</v>
      </c>
      <c r="H1177" s="849">
        <v>10</v>
      </c>
      <c r="I1177" s="849">
        <v>370</v>
      </c>
      <c r="J1177" s="832">
        <v>1.4285714285714286</v>
      </c>
      <c r="K1177" s="832">
        <v>37</v>
      </c>
      <c r="L1177" s="849">
        <v>7</v>
      </c>
      <c r="M1177" s="849">
        <v>259</v>
      </c>
      <c r="N1177" s="832">
        <v>1</v>
      </c>
      <c r="O1177" s="832">
        <v>37</v>
      </c>
      <c r="P1177" s="849">
        <v>10</v>
      </c>
      <c r="Q1177" s="849">
        <v>370</v>
      </c>
      <c r="R1177" s="837">
        <v>1.4285714285714286</v>
      </c>
      <c r="S1177" s="850">
        <v>37</v>
      </c>
    </row>
    <row r="1178" spans="1:19" ht="14.4" customHeight="1" x14ac:dyDescent="0.3">
      <c r="A1178" s="831" t="s">
        <v>3470</v>
      </c>
      <c r="B1178" s="832" t="s">
        <v>3471</v>
      </c>
      <c r="C1178" s="832" t="s">
        <v>593</v>
      </c>
      <c r="D1178" s="832" t="s">
        <v>1497</v>
      </c>
      <c r="E1178" s="832" t="s">
        <v>3529</v>
      </c>
      <c r="F1178" s="832" t="s">
        <v>3659</v>
      </c>
      <c r="G1178" s="832" t="s">
        <v>3660</v>
      </c>
      <c r="H1178" s="849">
        <v>1</v>
      </c>
      <c r="I1178" s="849">
        <v>86</v>
      </c>
      <c r="J1178" s="832"/>
      <c r="K1178" s="832">
        <v>86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3470</v>
      </c>
      <c r="B1179" s="832" t="s">
        <v>3471</v>
      </c>
      <c r="C1179" s="832" t="s">
        <v>593</v>
      </c>
      <c r="D1179" s="832" t="s">
        <v>1497</v>
      </c>
      <c r="E1179" s="832" t="s">
        <v>3529</v>
      </c>
      <c r="F1179" s="832" t="s">
        <v>3662</v>
      </c>
      <c r="G1179" s="832" t="s">
        <v>3663</v>
      </c>
      <c r="H1179" s="849">
        <v>2</v>
      </c>
      <c r="I1179" s="849">
        <v>64</v>
      </c>
      <c r="J1179" s="832">
        <v>1</v>
      </c>
      <c r="K1179" s="832">
        <v>32</v>
      </c>
      <c r="L1179" s="849">
        <v>2</v>
      </c>
      <c r="M1179" s="849">
        <v>64</v>
      </c>
      <c r="N1179" s="832">
        <v>1</v>
      </c>
      <c r="O1179" s="832">
        <v>32</v>
      </c>
      <c r="P1179" s="849">
        <v>2</v>
      </c>
      <c r="Q1179" s="849">
        <v>64</v>
      </c>
      <c r="R1179" s="837">
        <v>1</v>
      </c>
      <c r="S1179" s="850">
        <v>32</v>
      </c>
    </row>
    <row r="1180" spans="1:19" ht="14.4" customHeight="1" x14ac:dyDescent="0.3">
      <c r="A1180" s="831" t="s">
        <v>3470</v>
      </c>
      <c r="B1180" s="832" t="s">
        <v>3471</v>
      </c>
      <c r="C1180" s="832" t="s">
        <v>593</v>
      </c>
      <c r="D1180" s="832" t="s">
        <v>1497</v>
      </c>
      <c r="E1180" s="832" t="s">
        <v>3529</v>
      </c>
      <c r="F1180" s="832" t="s">
        <v>3662</v>
      </c>
      <c r="G1180" s="832" t="s">
        <v>3664</v>
      </c>
      <c r="H1180" s="849">
        <v>19</v>
      </c>
      <c r="I1180" s="849">
        <v>608</v>
      </c>
      <c r="J1180" s="832">
        <v>1.7272727272727273</v>
      </c>
      <c r="K1180" s="832">
        <v>32</v>
      </c>
      <c r="L1180" s="849">
        <v>11</v>
      </c>
      <c r="M1180" s="849">
        <v>352</v>
      </c>
      <c r="N1180" s="832">
        <v>1</v>
      </c>
      <c r="O1180" s="832">
        <v>32</v>
      </c>
      <c r="P1180" s="849">
        <v>6</v>
      </c>
      <c r="Q1180" s="849">
        <v>192</v>
      </c>
      <c r="R1180" s="837">
        <v>0.54545454545454541</v>
      </c>
      <c r="S1180" s="850">
        <v>32</v>
      </c>
    </row>
    <row r="1181" spans="1:19" ht="14.4" customHeight="1" x14ac:dyDescent="0.3">
      <c r="A1181" s="831" t="s">
        <v>3470</v>
      </c>
      <c r="B1181" s="832" t="s">
        <v>3471</v>
      </c>
      <c r="C1181" s="832" t="s">
        <v>593</v>
      </c>
      <c r="D1181" s="832" t="s">
        <v>1497</v>
      </c>
      <c r="E1181" s="832" t="s">
        <v>3529</v>
      </c>
      <c r="F1181" s="832" t="s">
        <v>3665</v>
      </c>
      <c r="G1181" s="832" t="s">
        <v>3666</v>
      </c>
      <c r="H1181" s="849">
        <v>300</v>
      </c>
      <c r="I1181" s="849">
        <v>0</v>
      </c>
      <c r="J1181" s="832"/>
      <c r="K1181" s="832">
        <v>0</v>
      </c>
      <c r="L1181" s="849">
        <v>115</v>
      </c>
      <c r="M1181" s="849">
        <v>0</v>
      </c>
      <c r="N1181" s="832"/>
      <c r="O1181" s="832">
        <v>0</v>
      </c>
      <c r="P1181" s="849">
        <v>84</v>
      </c>
      <c r="Q1181" s="849">
        <v>0</v>
      </c>
      <c r="R1181" s="837"/>
      <c r="S1181" s="850">
        <v>0</v>
      </c>
    </row>
    <row r="1182" spans="1:19" ht="14.4" customHeight="1" x14ac:dyDescent="0.3">
      <c r="A1182" s="831" t="s">
        <v>3470</v>
      </c>
      <c r="B1182" s="832" t="s">
        <v>3471</v>
      </c>
      <c r="C1182" s="832" t="s">
        <v>593</v>
      </c>
      <c r="D1182" s="832" t="s">
        <v>1497</v>
      </c>
      <c r="E1182" s="832" t="s">
        <v>3529</v>
      </c>
      <c r="F1182" s="832" t="s">
        <v>3667</v>
      </c>
      <c r="G1182" s="832" t="s">
        <v>3668</v>
      </c>
      <c r="H1182" s="849">
        <v>23</v>
      </c>
      <c r="I1182" s="849">
        <v>3013</v>
      </c>
      <c r="J1182" s="832">
        <v>2.8532196969696968</v>
      </c>
      <c r="K1182" s="832">
        <v>131</v>
      </c>
      <c r="L1182" s="849">
        <v>8</v>
      </c>
      <c r="M1182" s="849">
        <v>1056</v>
      </c>
      <c r="N1182" s="832">
        <v>1</v>
      </c>
      <c r="O1182" s="832">
        <v>132</v>
      </c>
      <c r="P1182" s="849">
        <v>14</v>
      </c>
      <c r="Q1182" s="849">
        <v>1848</v>
      </c>
      <c r="R1182" s="837">
        <v>1.75</v>
      </c>
      <c r="S1182" s="850">
        <v>132</v>
      </c>
    </row>
    <row r="1183" spans="1:19" ht="14.4" customHeight="1" x14ac:dyDescent="0.3">
      <c r="A1183" s="831" t="s">
        <v>3470</v>
      </c>
      <c r="B1183" s="832" t="s">
        <v>3471</v>
      </c>
      <c r="C1183" s="832" t="s">
        <v>593</v>
      </c>
      <c r="D1183" s="832" t="s">
        <v>1497</v>
      </c>
      <c r="E1183" s="832" t="s">
        <v>3529</v>
      </c>
      <c r="F1183" s="832" t="s">
        <v>3677</v>
      </c>
      <c r="G1183" s="832" t="s">
        <v>3678</v>
      </c>
      <c r="H1183" s="849">
        <v>3</v>
      </c>
      <c r="I1183" s="849">
        <v>339</v>
      </c>
      <c r="J1183" s="832"/>
      <c r="K1183" s="832">
        <v>113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3470</v>
      </c>
      <c r="B1184" s="832" t="s">
        <v>3471</v>
      </c>
      <c r="C1184" s="832" t="s">
        <v>593</v>
      </c>
      <c r="D1184" s="832" t="s">
        <v>1497</v>
      </c>
      <c r="E1184" s="832" t="s">
        <v>3529</v>
      </c>
      <c r="F1184" s="832" t="s">
        <v>3677</v>
      </c>
      <c r="G1184" s="832" t="s">
        <v>3679</v>
      </c>
      <c r="H1184" s="849">
        <v>1</v>
      </c>
      <c r="I1184" s="849">
        <v>113</v>
      </c>
      <c r="J1184" s="832"/>
      <c r="K1184" s="832">
        <v>113</v>
      </c>
      <c r="L1184" s="849"/>
      <c r="M1184" s="849"/>
      <c r="N1184" s="832"/>
      <c r="O1184" s="832"/>
      <c r="P1184" s="849">
        <v>1</v>
      </c>
      <c r="Q1184" s="849">
        <v>114</v>
      </c>
      <c r="R1184" s="837"/>
      <c r="S1184" s="850">
        <v>114</v>
      </c>
    </row>
    <row r="1185" spans="1:19" ht="14.4" customHeight="1" x14ac:dyDescent="0.3">
      <c r="A1185" s="831" t="s">
        <v>3470</v>
      </c>
      <c r="B1185" s="832" t="s">
        <v>3471</v>
      </c>
      <c r="C1185" s="832" t="s">
        <v>593</v>
      </c>
      <c r="D1185" s="832" t="s">
        <v>1497</v>
      </c>
      <c r="E1185" s="832" t="s">
        <v>3529</v>
      </c>
      <c r="F1185" s="832" t="s">
        <v>3680</v>
      </c>
      <c r="G1185" s="832" t="s">
        <v>3681</v>
      </c>
      <c r="H1185" s="849"/>
      <c r="I1185" s="849"/>
      <c r="J1185" s="832"/>
      <c r="K1185" s="832"/>
      <c r="L1185" s="849">
        <v>1</v>
      </c>
      <c r="M1185" s="849">
        <v>74</v>
      </c>
      <c r="N1185" s="832">
        <v>1</v>
      </c>
      <c r="O1185" s="832">
        <v>74</v>
      </c>
      <c r="P1185" s="849">
        <v>1</v>
      </c>
      <c r="Q1185" s="849">
        <v>74</v>
      </c>
      <c r="R1185" s="837">
        <v>1</v>
      </c>
      <c r="S1185" s="850">
        <v>74</v>
      </c>
    </row>
    <row r="1186" spans="1:19" ht="14.4" customHeight="1" x14ac:dyDescent="0.3">
      <c r="A1186" s="831" t="s">
        <v>3470</v>
      </c>
      <c r="B1186" s="832" t="s">
        <v>3471</v>
      </c>
      <c r="C1186" s="832" t="s">
        <v>593</v>
      </c>
      <c r="D1186" s="832" t="s">
        <v>1497</v>
      </c>
      <c r="E1186" s="832" t="s">
        <v>3529</v>
      </c>
      <c r="F1186" s="832" t="s">
        <v>3683</v>
      </c>
      <c r="G1186" s="832" t="s">
        <v>3685</v>
      </c>
      <c r="H1186" s="849">
        <v>3</v>
      </c>
      <c r="I1186" s="849">
        <v>666</v>
      </c>
      <c r="J1186" s="832"/>
      <c r="K1186" s="832">
        <v>222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3470</v>
      </c>
      <c r="B1187" s="832" t="s">
        <v>3471</v>
      </c>
      <c r="C1187" s="832" t="s">
        <v>593</v>
      </c>
      <c r="D1187" s="832" t="s">
        <v>1497</v>
      </c>
      <c r="E1187" s="832" t="s">
        <v>3529</v>
      </c>
      <c r="F1187" s="832" t="s">
        <v>3686</v>
      </c>
      <c r="G1187" s="832" t="s">
        <v>3687</v>
      </c>
      <c r="H1187" s="849">
        <v>3</v>
      </c>
      <c r="I1187" s="849">
        <v>177</v>
      </c>
      <c r="J1187" s="832">
        <v>0.6</v>
      </c>
      <c r="K1187" s="832">
        <v>59</v>
      </c>
      <c r="L1187" s="849">
        <v>5</v>
      </c>
      <c r="M1187" s="849">
        <v>295</v>
      </c>
      <c r="N1187" s="832">
        <v>1</v>
      </c>
      <c r="O1187" s="832">
        <v>59</v>
      </c>
      <c r="P1187" s="849"/>
      <c r="Q1187" s="849"/>
      <c r="R1187" s="837"/>
      <c r="S1187" s="850"/>
    </row>
    <row r="1188" spans="1:19" ht="14.4" customHeight="1" x14ac:dyDescent="0.3">
      <c r="A1188" s="831" t="s">
        <v>3470</v>
      </c>
      <c r="B1188" s="832" t="s">
        <v>3471</v>
      </c>
      <c r="C1188" s="832" t="s">
        <v>593</v>
      </c>
      <c r="D1188" s="832" t="s">
        <v>1497</v>
      </c>
      <c r="E1188" s="832" t="s">
        <v>3529</v>
      </c>
      <c r="F1188" s="832" t="s">
        <v>3691</v>
      </c>
      <c r="G1188" s="832" t="s">
        <v>3693</v>
      </c>
      <c r="H1188" s="849">
        <v>1</v>
      </c>
      <c r="I1188" s="849">
        <v>123</v>
      </c>
      <c r="J1188" s="832"/>
      <c r="K1188" s="832">
        <v>123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3470</v>
      </c>
      <c r="B1189" s="832" t="s">
        <v>3471</v>
      </c>
      <c r="C1189" s="832" t="s">
        <v>593</v>
      </c>
      <c r="D1189" s="832" t="s">
        <v>1497</v>
      </c>
      <c r="E1189" s="832" t="s">
        <v>3529</v>
      </c>
      <c r="F1189" s="832" t="s">
        <v>3696</v>
      </c>
      <c r="G1189" s="832" t="s">
        <v>3697</v>
      </c>
      <c r="H1189" s="849">
        <v>12</v>
      </c>
      <c r="I1189" s="849">
        <v>708</v>
      </c>
      <c r="J1189" s="832">
        <v>0.52173913043478259</v>
      </c>
      <c r="K1189" s="832">
        <v>59</v>
      </c>
      <c r="L1189" s="849">
        <v>23</v>
      </c>
      <c r="M1189" s="849">
        <v>1357</v>
      </c>
      <c r="N1189" s="832">
        <v>1</v>
      </c>
      <c r="O1189" s="832">
        <v>59</v>
      </c>
      <c r="P1189" s="849">
        <v>30</v>
      </c>
      <c r="Q1189" s="849">
        <v>1770</v>
      </c>
      <c r="R1189" s="837">
        <v>1.3043478260869565</v>
      </c>
      <c r="S1189" s="850">
        <v>59</v>
      </c>
    </row>
    <row r="1190" spans="1:19" ht="14.4" customHeight="1" x14ac:dyDescent="0.3">
      <c r="A1190" s="831" t="s">
        <v>3470</v>
      </c>
      <c r="B1190" s="832" t="s">
        <v>3471</v>
      </c>
      <c r="C1190" s="832" t="s">
        <v>593</v>
      </c>
      <c r="D1190" s="832" t="s">
        <v>1497</v>
      </c>
      <c r="E1190" s="832" t="s">
        <v>3529</v>
      </c>
      <c r="F1190" s="832" t="s">
        <v>3698</v>
      </c>
      <c r="G1190" s="832" t="s">
        <v>3700</v>
      </c>
      <c r="H1190" s="849"/>
      <c r="I1190" s="849"/>
      <c r="J1190" s="832"/>
      <c r="K1190" s="832"/>
      <c r="L1190" s="849">
        <v>1</v>
      </c>
      <c r="M1190" s="849">
        <v>91</v>
      </c>
      <c r="N1190" s="832">
        <v>1</v>
      </c>
      <c r="O1190" s="832">
        <v>91</v>
      </c>
      <c r="P1190" s="849">
        <v>1</v>
      </c>
      <c r="Q1190" s="849">
        <v>91</v>
      </c>
      <c r="R1190" s="837">
        <v>1</v>
      </c>
      <c r="S1190" s="850">
        <v>91</v>
      </c>
    </row>
    <row r="1191" spans="1:19" ht="14.4" customHeight="1" x14ac:dyDescent="0.3">
      <c r="A1191" s="831" t="s">
        <v>3470</v>
      </c>
      <c r="B1191" s="832" t="s">
        <v>3471</v>
      </c>
      <c r="C1191" s="832" t="s">
        <v>593</v>
      </c>
      <c r="D1191" s="832" t="s">
        <v>1497</v>
      </c>
      <c r="E1191" s="832" t="s">
        <v>3529</v>
      </c>
      <c r="F1191" s="832" t="s">
        <v>3701</v>
      </c>
      <c r="G1191" s="832" t="s">
        <v>3702</v>
      </c>
      <c r="H1191" s="849"/>
      <c r="I1191" s="849"/>
      <c r="J1191" s="832"/>
      <c r="K1191" s="832"/>
      <c r="L1191" s="849">
        <v>1</v>
      </c>
      <c r="M1191" s="849">
        <v>183</v>
      </c>
      <c r="N1191" s="832">
        <v>1</v>
      </c>
      <c r="O1191" s="832">
        <v>183</v>
      </c>
      <c r="P1191" s="849"/>
      <c r="Q1191" s="849"/>
      <c r="R1191" s="837"/>
      <c r="S1191" s="850"/>
    </row>
    <row r="1192" spans="1:19" ht="14.4" customHeight="1" x14ac:dyDescent="0.3">
      <c r="A1192" s="831" t="s">
        <v>3470</v>
      </c>
      <c r="B1192" s="832" t="s">
        <v>3471</v>
      </c>
      <c r="C1192" s="832" t="s">
        <v>593</v>
      </c>
      <c r="D1192" s="832" t="s">
        <v>1497</v>
      </c>
      <c r="E1192" s="832" t="s">
        <v>3529</v>
      </c>
      <c r="F1192" s="832" t="s">
        <v>3704</v>
      </c>
      <c r="G1192" s="832" t="s">
        <v>3705</v>
      </c>
      <c r="H1192" s="849">
        <v>9</v>
      </c>
      <c r="I1192" s="849">
        <v>1395</v>
      </c>
      <c r="J1192" s="832">
        <v>4.5</v>
      </c>
      <c r="K1192" s="832">
        <v>155</v>
      </c>
      <c r="L1192" s="849">
        <v>2</v>
      </c>
      <c r="M1192" s="849">
        <v>310</v>
      </c>
      <c r="N1192" s="832">
        <v>1</v>
      </c>
      <c r="O1192" s="832">
        <v>155</v>
      </c>
      <c r="P1192" s="849">
        <v>6</v>
      </c>
      <c r="Q1192" s="849">
        <v>936</v>
      </c>
      <c r="R1192" s="837">
        <v>3.0193548387096776</v>
      </c>
      <c r="S1192" s="850">
        <v>156</v>
      </c>
    </row>
    <row r="1193" spans="1:19" ht="14.4" customHeight="1" x14ac:dyDescent="0.3">
      <c r="A1193" s="831" t="s">
        <v>3470</v>
      </c>
      <c r="B1193" s="832" t="s">
        <v>3471</v>
      </c>
      <c r="C1193" s="832" t="s">
        <v>593</v>
      </c>
      <c r="D1193" s="832" t="s">
        <v>1497</v>
      </c>
      <c r="E1193" s="832" t="s">
        <v>3529</v>
      </c>
      <c r="F1193" s="832" t="s">
        <v>3706</v>
      </c>
      <c r="G1193" s="832" t="s">
        <v>3707</v>
      </c>
      <c r="H1193" s="849">
        <v>12</v>
      </c>
      <c r="I1193" s="849">
        <v>1716</v>
      </c>
      <c r="J1193" s="832">
        <v>1.5</v>
      </c>
      <c r="K1193" s="832">
        <v>143</v>
      </c>
      <c r="L1193" s="849">
        <v>8</v>
      </c>
      <c r="M1193" s="849">
        <v>1144</v>
      </c>
      <c r="N1193" s="832">
        <v>1</v>
      </c>
      <c r="O1193" s="832">
        <v>143</v>
      </c>
      <c r="P1193" s="849">
        <v>1</v>
      </c>
      <c r="Q1193" s="849">
        <v>144</v>
      </c>
      <c r="R1193" s="837">
        <v>0.12587412587412589</v>
      </c>
      <c r="S1193" s="850">
        <v>144</v>
      </c>
    </row>
    <row r="1194" spans="1:19" ht="14.4" customHeight="1" x14ac:dyDescent="0.3">
      <c r="A1194" s="831" t="s">
        <v>3470</v>
      </c>
      <c r="B1194" s="832" t="s">
        <v>3471</v>
      </c>
      <c r="C1194" s="832" t="s">
        <v>593</v>
      </c>
      <c r="D1194" s="832" t="s">
        <v>1497</v>
      </c>
      <c r="E1194" s="832" t="s">
        <v>3529</v>
      </c>
      <c r="F1194" s="832" t="s">
        <v>3708</v>
      </c>
      <c r="G1194" s="832" t="s">
        <v>3709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1</v>
      </c>
      <c r="Q1194" s="849">
        <v>157</v>
      </c>
      <c r="R1194" s="837"/>
      <c r="S1194" s="850">
        <v>157</v>
      </c>
    </row>
    <row r="1195" spans="1:19" ht="14.4" customHeight="1" x14ac:dyDescent="0.3">
      <c r="A1195" s="831" t="s">
        <v>3470</v>
      </c>
      <c r="B1195" s="832" t="s">
        <v>3471</v>
      </c>
      <c r="C1195" s="832" t="s">
        <v>593</v>
      </c>
      <c r="D1195" s="832" t="s">
        <v>1497</v>
      </c>
      <c r="E1195" s="832" t="s">
        <v>3529</v>
      </c>
      <c r="F1195" s="832" t="s">
        <v>3708</v>
      </c>
      <c r="G1195" s="832" t="s">
        <v>3710</v>
      </c>
      <c r="H1195" s="849">
        <v>1</v>
      </c>
      <c r="I1195" s="849">
        <v>156</v>
      </c>
      <c r="J1195" s="832"/>
      <c r="K1195" s="832">
        <v>156</v>
      </c>
      <c r="L1195" s="849"/>
      <c r="M1195" s="849"/>
      <c r="N1195" s="832"/>
      <c r="O1195" s="832"/>
      <c r="P1195" s="849"/>
      <c r="Q1195" s="849"/>
      <c r="R1195" s="837"/>
      <c r="S1195" s="850"/>
    </row>
    <row r="1196" spans="1:19" ht="14.4" customHeight="1" x14ac:dyDescent="0.3">
      <c r="A1196" s="831" t="s">
        <v>3470</v>
      </c>
      <c r="B1196" s="832" t="s">
        <v>3471</v>
      </c>
      <c r="C1196" s="832" t="s">
        <v>593</v>
      </c>
      <c r="D1196" s="832" t="s">
        <v>1497</v>
      </c>
      <c r="E1196" s="832" t="s">
        <v>3529</v>
      </c>
      <c r="F1196" s="832" t="s">
        <v>3714</v>
      </c>
      <c r="G1196" s="832" t="s">
        <v>3715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2</v>
      </c>
      <c r="Q1196" s="849">
        <v>626</v>
      </c>
      <c r="R1196" s="837"/>
      <c r="S1196" s="850">
        <v>313</v>
      </c>
    </row>
    <row r="1197" spans="1:19" ht="14.4" customHeight="1" x14ac:dyDescent="0.3">
      <c r="A1197" s="831" t="s">
        <v>3470</v>
      </c>
      <c r="B1197" s="832" t="s">
        <v>3471</v>
      </c>
      <c r="C1197" s="832" t="s">
        <v>593</v>
      </c>
      <c r="D1197" s="832" t="s">
        <v>1497</v>
      </c>
      <c r="E1197" s="832" t="s">
        <v>3529</v>
      </c>
      <c r="F1197" s="832" t="s">
        <v>3720</v>
      </c>
      <c r="G1197" s="832" t="s">
        <v>3721</v>
      </c>
      <c r="H1197" s="849">
        <v>2</v>
      </c>
      <c r="I1197" s="849">
        <v>198</v>
      </c>
      <c r="J1197" s="832">
        <v>0.5</v>
      </c>
      <c r="K1197" s="832">
        <v>99</v>
      </c>
      <c r="L1197" s="849">
        <v>4</v>
      </c>
      <c r="M1197" s="849">
        <v>396</v>
      </c>
      <c r="N1197" s="832">
        <v>1</v>
      </c>
      <c r="O1197" s="832">
        <v>99</v>
      </c>
      <c r="P1197" s="849">
        <v>6</v>
      </c>
      <c r="Q1197" s="849">
        <v>600</v>
      </c>
      <c r="R1197" s="837">
        <v>1.5151515151515151</v>
      </c>
      <c r="S1197" s="850">
        <v>100</v>
      </c>
    </row>
    <row r="1198" spans="1:19" ht="14.4" customHeight="1" x14ac:dyDescent="0.3">
      <c r="A1198" s="831" t="s">
        <v>3470</v>
      </c>
      <c r="B1198" s="832" t="s">
        <v>3471</v>
      </c>
      <c r="C1198" s="832" t="s">
        <v>593</v>
      </c>
      <c r="D1198" s="832" t="s">
        <v>1497</v>
      </c>
      <c r="E1198" s="832" t="s">
        <v>3529</v>
      </c>
      <c r="F1198" s="832" t="s">
        <v>3720</v>
      </c>
      <c r="G1198" s="832" t="s">
        <v>3722</v>
      </c>
      <c r="H1198" s="849">
        <v>34</v>
      </c>
      <c r="I1198" s="849">
        <v>3366</v>
      </c>
      <c r="J1198" s="832">
        <v>3.7777777777777777</v>
      </c>
      <c r="K1198" s="832">
        <v>99</v>
      </c>
      <c r="L1198" s="849">
        <v>9</v>
      </c>
      <c r="M1198" s="849">
        <v>891</v>
      </c>
      <c r="N1198" s="832">
        <v>1</v>
      </c>
      <c r="O1198" s="832">
        <v>99</v>
      </c>
      <c r="P1198" s="849">
        <v>23</v>
      </c>
      <c r="Q1198" s="849">
        <v>2300</v>
      </c>
      <c r="R1198" s="837">
        <v>2.5813692480359145</v>
      </c>
      <c r="S1198" s="850">
        <v>100</v>
      </c>
    </row>
    <row r="1199" spans="1:19" ht="14.4" customHeight="1" x14ac:dyDescent="0.3">
      <c r="A1199" s="831" t="s">
        <v>3470</v>
      </c>
      <c r="B1199" s="832" t="s">
        <v>3471</v>
      </c>
      <c r="C1199" s="832" t="s">
        <v>593</v>
      </c>
      <c r="D1199" s="832" t="s">
        <v>1497</v>
      </c>
      <c r="E1199" s="832" t="s">
        <v>3529</v>
      </c>
      <c r="F1199" s="832" t="s">
        <v>3723</v>
      </c>
      <c r="G1199" s="832" t="s">
        <v>3724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7</v>
      </c>
      <c r="Q1199" s="849">
        <v>2772</v>
      </c>
      <c r="R1199" s="837"/>
      <c r="S1199" s="850">
        <v>396</v>
      </c>
    </row>
    <row r="1200" spans="1:19" ht="14.4" customHeight="1" x14ac:dyDescent="0.3">
      <c r="A1200" s="831" t="s">
        <v>3470</v>
      </c>
      <c r="B1200" s="832" t="s">
        <v>3471</v>
      </c>
      <c r="C1200" s="832" t="s">
        <v>593</v>
      </c>
      <c r="D1200" s="832" t="s">
        <v>1497</v>
      </c>
      <c r="E1200" s="832" t="s">
        <v>3529</v>
      </c>
      <c r="F1200" s="832" t="s">
        <v>3725</v>
      </c>
      <c r="G1200" s="832" t="s">
        <v>3726</v>
      </c>
      <c r="H1200" s="849">
        <v>1</v>
      </c>
      <c r="I1200" s="849">
        <v>152</v>
      </c>
      <c r="J1200" s="832"/>
      <c r="K1200" s="832">
        <v>152</v>
      </c>
      <c r="L1200" s="849"/>
      <c r="M1200" s="849"/>
      <c r="N1200" s="832"/>
      <c r="O1200" s="832"/>
      <c r="P1200" s="849">
        <v>3</v>
      </c>
      <c r="Q1200" s="849">
        <v>459</v>
      </c>
      <c r="R1200" s="837"/>
      <c r="S1200" s="850">
        <v>153</v>
      </c>
    </row>
    <row r="1201" spans="1:19" ht="14.4" customHeight="1" x14ac:dyDescent="0.3">
      <c r="A1201" s="831" t="s">
        <v>3470</v>
      </c>
      <c r="B1201" s="832" t="s">
        <v>3471</v>
      </c>
      <c r="C1201" s="832" t="s">
        <v>593</v>
      </c>
      <c r="D1201" s="832" t="s">
        <v>1497</v>
      </c>
      <c r="E1201" s="832" t="s">
        <v>3529</v>
      </c>
      <c r="F1201" s="832" t="s">
        <v>3725</v>
      </c>
      <c r="G1201" s="832" t="s">
        <v>3727</v>
      </c>
      <c r="H1201" s="849">
        <v>2</v>
      </c>
      <c r="I1201" s="849">
        <v>304</v>
      </c>
      <c r="J1201" s="832">
        <v>2</v>
      </c>
      <c r="K1201" s="832">
        <v>152</v>
      </c>
      <c r="L1201" s="849">
        <v>1</v>
      </c>
      <c r="M1201" s="849">
        <v>152</v>
      </c>
      <c r="N1201" s="832">
        <v>1</v>
      </c>
      <c r="O1201" s="832">
        <v>152</v>
      </c>
      <c r="P1201" s="849"/>
      <c r="Q1201" s="849"/>
      <c r="R1201" s="837"/>
      <c r="S1201" s="850"/>
    </row>
    <row r="1202" spans="1:19" ht="14.4" customHeight="1" x14ac:dyDescent="0.3">
      <c r="A1202" s="831" t="s">
        <v>3470</v>
      </c>
      <c r="B1202" s="832" t="s">
        <v>3471</v>
      </c>
      <c r="C1202" s="832" t="s">
        <v>593</v>
      </c>
      <c r="D1202" s="832" t="s">
        <v>1498</v>
      </c>
      <c r="E1202" s="832" t="s">
        <v>3529</v>
      </c>
      <c r="F1202" s="832" t="s">
        <v>3544</v>
      </c>
      <c r="G1202" s="832" t="s">
        <v>3545</v>
      </c>
      <c r="H1202" s="849">
        <v>1</v>
      </c>
      <c r="I1202" s="849">
        <v>37</v>
      </c>
      <c r="J1202" s="832">
        <v>0.5</v>
      </c>
      <c r="K1202" s="832">
        <v>37</v>
      </c>
      <c r="L1202" s="849">
        <v>2</v>
      </c>
      <c r="M1202" s="849">
        <v>74</v>
      </c>
      <c r="N1202" s="832">
        <v>1</v>
      </c>
      <c r="O1202" s="832">
        <v>37</v>
      </c>
      <c r="P1202" s="849"/>
      <c r="Q1202" s="849"/>
      <c r="R1202" s="837"/>
      <c r="S1202" s="850"/>
    </row>
    <row r="1203" spans="1:19" ht="14.4" customHeight="1" x14ac:dyDescent="0.3">
      <c r="A1203" s="831" t="s">
        <v>3470</v>
      </c>
      <c r="B1203" s="832" t="s">
        <v>3471</v>
      </c>
      <c r="C1203" s="832" t="s">
        <v>593</v>
      </c>
      <c r="D1203" s="832" t="s">
        <v>1498</v>
      </c>
      <c r="E1203" s="832" t="s">
        <v>3529</v>
      </c>
      <c r="F1203" s="832" t="s">
        <v>3551</v>
      </c>
      <c r="G1203" s="832" t="s">
        <v>3553</v>
      </c>
      <c r="H1203" s="849"/>
      <c r="I1203" s="849"/>
      <c r="J1203" s="832"/>
      <c r="K1203" s="832"/>
      <c r="L1203" s="849">
        <v>2</v>
      </c>
      <c r="M1203" s="849">
        <v>172</v>
      </c>
      <c r="N1203" s="832">
        <v>1</v>
      </c>
      <c r="O1203" s="832">
        <v>86</v>
      </c>
      <c r="P1203" s="849">
        <v>1</v>
      </c>
      <c r="Q1203" s="849">
        <v>87</v>
      </c>
      <c r="R1203" s="837">
        <v>0.5058139534883721</v>
      </c>
      <c r="S1203" s="850">
        <v>87</v>
      </c>
    </row>
    <row r="1204" spans="1:19" ht="14.4" customHeight="1" x14ac:dyDescent="0.3">
      <c r="A1204" s="831" t="s">
        <v>3470</v>
      </c>
      <c r="B1204" s="832" t="s">
        <v>3471</v>
      </c>
      <c r="C1204" s="832" t="s">
        <v>593</v>
      </c>
      <c r="D1204" s="832" t="s">
        <v>1498</v>
      </c>
      <c r="E1204" s="832" t="s">
        <v>3529</v>
      </c>
      <c r="F1204" s="832" t="s">
        <v>3556</v>
      </c>
      <c r="G1204" s="832" t="s">
        <v>3558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680</v>
      </c>
      <c r="R1204" s="837"/>
      <c r="S1204" s="850">
        <v>680</v>
      </c>
    </row>
    <row r="1205" spans="1:19" ht="14.4" customHeight="1" x14ac:dyDescent="0.3">
      <c r="A1205" s="831" t="s">
        <v>3470</v>
      </c>
      <c r="B1205" s="832" t="s">
        <v>3471</v>
      </c>
      <c r="C1205" s="832" t="s">
        <v>593</v>
      </c>
      <c r="D1205" s="832" t="s">
        <v>1498</v>
      </c>
      <c r="E1205" s="832" t="s">
        <v>3529</v>
      </c>
      <c r="F1205" s="832" t="s">
        <v>3562</v>
      </c>
      <c r="G1205" s="832" t="s">
        <v>3563</v>
      </c>
      <c r="H1205" s="849">
        <v>10</v>
      </c>
      <c r="I1205" s="849">
        <v>2510</v>
      </c>
      <c r="J1205" s="832">
        <v>0.55555555555555558</v>
      </c>
      <c r="K1205" s="832">
        <v>251</v>
      </c>
      <c r="L1205" s="849">
        <v>18</v>
      </c>
      <c r="M1205" s="849">
        <v>4518</v>
      </c>
      <c r="N1205" s="832">
        <v>1</v>
      </c>
      <c r="O1205" s="832">
        <v>251</v>
      </c>
      <c r="P1205" s="849">
        <v>25</v>
      </c>
      <c r="Q1205" s="849">
        <v>6300</v>
      </c>
      <c r="R1205" s="837">
        <v>1.3944223107569722</v>
      </c>
      <c r="S1205" s="850">
        <v>252</v>
      </c>
    </row>
    <row r="1206" spans="1:19" ht="14.4" customHeight="1" x14ac:dyDescent="0.3">
      <c r="A1206" s="831" t="s">
        <v>3470</v>
      </c>
      <c r="B1206" s="832" t="s">
        <v>3471</v>
      </c>
      <c r="C1206" s="832" t="s">
        <v>593</v>
      </c>
      <c r="D1206" s="832" t="s">
        <v>1498</v>
      </c>
      <c r="E1206" s="832" t="s">
        <v>3529</v>
      </c>
      <c r="F1206" s="832" t="s">
        <v>3562</v>
      </c>
      <c r="G1206" s="832" t="s">
        <v>3564</v>
      </c>
      <c r="H1206" s="849">
        <v>134</v>
      </c>
      <c r="I1206" s="849">
        <v>33634</v>
      </c>
      <c r="J1206" s="832">
        <v>1.2072072072072073</v>
      </c>
      <c r="K1206" s="832">
        <v>251</v>
      </c>
      <c r="L1206" s="849">
        <v>111</v>
      </c>
      <c r="M1206" s="849">
        <v>27861</v>
      </c>
      <c r="N1206" s="832">
        <v>1</v>
      </c>
      <c r="O1206" s="832">
        <v>251</v>
      </c>
      <c r="P1206" s="849">
        <v>85</v>
      </c>
      <c r="Q1206" s="849">
        <v>21420</v>
      </c>
      <c r="R1206" s="837">
        <v>0.76881662539033058</v>
      </c>
      <c r="S1206" s="850">
        <v>252</v>
      </c>
    </row>
    <row r="1207" spans="1:19" ht="14.4" customHeight="1" x14ac:dyDescent="0.3">
      <c r="A1207" s="831" t="s">
        <v>3470</v>
      </c>
      <c r="B1207" s="832" t="s">
        <v>3471</v>
      </c>
      <c r="C1207" s="832" t="s">
        <v>593</v>
      </c>
      <c r="D1207" s="832" t="s">
        <v>1498</v>
      </c>
      <c r="E1207" s="832" t="s">
        <v>3529</v>
      </c>
      <c r="F1207" s="832" t="s">
        <v>3565</v>
      </c>
      <c r="G1207" s="832" t="s">
        <v>3567</v>
      </c>
      <c r="H1207" s="849">
        <v>103</v>
      </c>
      <c r="I1207" s="849">
        <v>12978</v>
      </c>
      <c r="J1207" s="832">
        <v>1.2560975609756098</v>
      </c>
      <c r="K1207" s="832">
        <v>126</v>
      </c>
      <c r="L1207" s="849">
        <v>82</v>
      </c>
      <c r="M1207" s="849">
        <v>10332</v>
      </c>
      <c r="N1207" s="832">
        <v>1</v>
      </c>
      <c r="O1207" s="832">
        <v>126</v>
      </c>
      <c r="P1207" s="849">
        <v>97</v>
      </c>
      <c r="Q1207" s="849">
        <v>12319</v>
      </c>
      <c r="R1207" s="837">
        <v>1.1923151374370886</v>
      </c>
      <c r="S1207" s="850">
        <v>127</v>
      </c>
    </row>
    <row r="1208" spans="1:19" ht="14.4" customHeight="1" x14ac:dyDescent="0.3">
      <c r="A1208" s="831" t="s">
        <v>3470</v>
      </c>
      <c r="B1208" s="832" t="s">
        <v>3471</v>
      </c>
      <c r="C1208" s="832" t="s">
        <v>593</v>
      </c>
      <c r="D1208" s="832" t="s">
        <v>1498</v>
      </c>
      <c r="E1208" s="832" t="s">
        <v>3529</v>
      </c>
      <c r="F1208" s="832" t="s">
        <v>3568</v>
      </c>
      <c r="G1208" s="832" t="s">
        <v>3569</v>
      </c>
      <c r="H1208" s="849"/>
      <c r="I1208" s="849"/>
      <c r="J1208" s="832"/>
      <c r="K1208" s="832"/>
      <c r="L1208" s="849">
        <v>2</v>
      </c>
      <c r="M1208" s="849">
        <v>182</v>
      </c>
      <c r="N1208" s="832">
        <v>1</v>
      </c>
      <c r="O1208" s="832">
        <v>91</v>
      </c>
      <c r="P1208" s="849">
        <v>2</v>
      </c>
      <c r="Q1208" s="849">
        <v>184</v>
      </c>
      <c r="R1208" s="837">
        <v>1.0109890109890109</v>
      </c>
      <c r="S1208" s="850">
        <v>92</v>
      </c>
    </row>
    <row r="1209" spans="1:19" ht="14.4" customHeight="1" x14ac:dyDescent="0.3">
      <c r="A1209" s="831" t="s">
        <v>3470</v>
      </c>
      <c r="B1209" s="832" t="s">
        <v>3471</v>
      </c>
      <c r="C1209" s="832" t="s">
        <v>593</v>
      </c>
      <c r="D1209" s="832" t="s">
        <v>1498</v>
      </c>
      <c r="E1209" s="832" t="s">
        <v>3529</v>
      </c>
      <c r="F1209" s="832" t="s">
        <v>3579</v>
      </c>
      <c r="G1209" s="832" t="s">
        <v>3580</v>
      </c>
      <c r="H1209" s="849">
        <v>43</v>
      </c>
      <c r="I1209" s="849">
        <v>2537</v>
      </c>
      <c r="J1209" s="832">
        <v>0.86</v>
      </c>
      <c r="K1209" s="832">
        <v>59</v>
      </c>
      <c r="L1209" s="849">
        <v>50</v>
      </c>
      <c r="M1209" s="849">
        <v>2950</v>
      </c>
      <c r="N1209" s="832">
        <v>1</v>
      </c>
      <c r="O1209" s="832">
        <v>59</v>
      </c>
      <c r="P1209" s="849">
        <v>36</v>
      </c>
      <c r="Q1209" s="849">
        <v>2160</v>
      </c>
      <c r="R1209" s="837">
        <v>0.73220338983050848</v>
      </c>
      <c r="S1209" s="850">
        <v>60</v>
      </c>
    </row>
    <row r="1210" spans="1:19" ht="14.4" customHeight="1" x14ac:dyDescent="0.3">
      <c r="A1210" s="831" t="s">
        <v>3470</v>
      </c>
      <c r="B1210" s="832" t="s">
        <v>3471</v>
      </c>
      <c r="C1210" s="832" t="s">
        <v>593</v>
      </c>
      <c r="D1210" s="832" t="s">
        <v>1498</v>
      </c>
      <c r="E1210" s="832" t="s">
        <v>3529</v>
      </c>
      <c r="F1210" s="832" t="s">
        <v>3589</v>
      </c>
      <c r="G1210" s="832" t="s">
        <v>3590</v>
      </c>
      <c r="H1210" s="849">
        <v>29</v>
      </c>
      <c r="I1210" s="849">
        <v>11136</v>
      </c>
      <c r="J1210" s="832">
        <v>1.6069264069264069</v>
      </c>
      <c r="K1210" s="832">
        <v>384</v>
      </c>
      <c r="L1210" s="849">
        <v>18</v>
      </c>
      <c r="M1210" s="849">
        <v>6930</v>
      </c>
      <c r="N1210" s="832">
        <v>1</v>
      </c>
      <c r="O1210" s="832">
        <v>385</v>
      </c>
      <c r="P1210" s="849">
        <v>39</v>
      </c>
      <c r="Q1210" s="849">
        <v>15054</v>
      </c>
      <c r="R1210" s="837">
        <v>2.1722943722943722</v>
      </c>
      <c r="S1210" s="850">
        <v>386</v>
      </c>
    </row>
    <row r="1211" spans="1:19" ht="14.4" customHeight="1" x14ac:dyDescent="0.3">
      <c r="A1211" s="831" t="s">
        <v>3470</v>
      </c>
      <c r="B1211" s="832" t="s">
        <v>3471</v>
      </c>
      <c r="C1211" s="832" t="s">
        <v>593</v>
      </c>
      <c r="D1211" s="832" t="s">
        <v>1498</v>
      </c>
      <c r="E1211" s="832" t="s">
        <v>3529</v>
      </c>
      <c r="F1211" s="832" t="s">
        <v>3591</v>
      </c>
      <c r="G1211" s="832" t="s">
        <v>3592</v>
      </c>
      <c r="H1211" s="849">
        <v>2</v>
      </c>
      <c r="I1211" s="849">
        <v>778</v>
      </c>
      <c r="J1211" s="832">
        <v>1.9948717948717949</v>
      </c>
      <c r="K1211" s="832">
        <v>389</v>
      </c>
      <c r="L1211" s="849">
        <v>1</v>
      </c>
      <c r="M1211" s="849">
        <v>390</v>
      </c>
      <c r="N1211" s="832">
        <v>1</v>
      </c>
      <c r="O1211" s="832">
        <v>390</v>
      </c>
      <c r="P1211" s="849">
        <v>7</v>
      </c>
      <c r="Q1211" s="849">
        <v>2737</v>
      </c>
      <c r="R1211" s="837">
        <v>7.0179487179487179</v>
      </c>
      <c r="S1211" s="850">
        <v>391</v>
      </c>
    </row>
    <row r="1212" spans="1:19" ht="14.4" customHeight="1" x14ac:dyDescent="0.3">
      <c r="A1212" s="831" t="s">
        <v>3470</v>
      </c>
      <c r="B1212" s="832" t="s">
        <v>3471</v>
      </c>
      <c r="C1212" s="832" t="s">
        <v>593</v>
      </c>
      <c r="D1212" s="832" t="s">
        <v>1498</v>
      </c>
      <c r="E1212" s="832" t="s">
        <v>3529</v>
      </c>
      <c r="F1212" s="832" t="s">
        <v>3591</v>
      </c>
      <c r="G1212" s="832" t="s">
        <v>3593</v>
      </c>
      <c r="H1212" s="849">
        <v>36</v>
      </c>
      <c r="I1212" s="849">
        <v>14004</v>
      </c>
      <c r="J1212" s="832">
        <v>5.9846153846153847</v>
      </c>
      <c r="K1212" s="832">
        <v>389</v>
      </c>
      <c r="L1212" s="849">
        <v>6</v>
      </c>
      <c r="M1212" s="849">
        <v>2340</v>
      </c>
      <c r="N1212" s="832">
        <v>1</v>
      </c>
      <c r="O1212" s="832">
        <v>390</v>
      </c>
      <c r="P1212" s="849">
        <v>26</v>
      </c>
      <c r="Q1212" s="849">
        <v>10166</v>
      </c>
      <c r="R1212" s="837">
        <v>4.3444444444444441</v>
      </c>
      <c r="S1212" s="850">
        <v>391</v>
      </c>
    </row>
    <row r="1213" spans="1:19" ht="14.4" customHeight="1" x14ac:dyDescent="0.3">
      <c r="A1213" s="831" t="s">
        <v>3470</v>
      </c>
      <c r="B1213" s="832" t="s">
        <v>3471</v>
      </c>
      <c r="C1213" s="832" t="s">
        <v>593</v>
      </c>
      <c r="D1213" s="832" t="s">
        <v>1498</v>
      </c>
      <c r="E1213" s="832" t="s">
        <v>3529</v>
      </c>
      <c r="F1213" s="832" t="s">
        <v>3594</v>
      </c>
      <c r="G1213" s="832" t="s">
        <v>3596</v>
      </c>
      <c r="H1213" s="849">
        <v>1</v>
      </c>
      <c r="I1213" s="849">
        <v>63</v>
      </c>
      <c r="J1213" s="832"/>
      <c r="K1213" s="832">
        <v>63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3470</v>
      </c>
      <c r="B1214" s="832" t="s">
        <v>3471</v>
      </c>
      <c r="C1214" s="832" t="s">
        <v>593</v>
      </c>
      <c r="D1214" s="832" t="s">
        <v>1498</v>
      </c>
      <c r="E1214" s="832" t="s">
        <v>3529</v>
      </c>
      <c r="F1214" s="832" t="s">
        <v>3599</v>
      </c>
      <c r="G1214" s="832" t="s">
        <v>3601</v>
      </c>
      <c r="H1214" s="849"/>
      <c r="I1214" s="849"/>
      <c r="J1214" s="832"/>
      <c r="K1214" s="832"/>
      <c r="L1214" s="849">
        <v>1</v>
      </c>
      <c r="M1214" s="849">
        <v>153</v>
      </c>
      <c r="N1214" s="832">
        <v>1</v>
      </c>
      <c r="O1214" s="832">
        <v>153</v>
      </c>
      <c r="P1214" s="849"/>
      <c r="Q1214" s="849"/>
      <c r="R1214" s="837"/>
      <c r="S1214" s="850"/>
    </row>
    <row r="1215" spans="1:19" ht="14.4" customHeight="1" x14ac:dyDescent="0.3">
      <c r="A1215" s="831" t="s">
        <v>3470</v>
      </c>
      <c r="B1215" s="832" t="s">
        <v>3471</v>
      </c>
      <c r="C1215" s="832" t="s">
        <v>593</v>
      </c>
      <c r="D1215" s="832" t="s">
        <v>1498</v>
      </c>
      <c r="E1215" s="832" t="s">
        <v>3529</v>
      </c>
      <c r="F1215" s="832" t="s">
        <v>3614</v>
      </c>
      <c r="G1215" s="832" t="s">
        <v>3615</v>
      </c>
      <c r="H1215" s="849">
        <v>1</v>
      </c>
      <c r="I1215" s="849">
        <v>237</v>
      </c>
      <c r="J1215" s="832"/>
      <c r="K1215" s="832">
        <v>237</v>
      </c>
      <c r="L1215" s="849"/>
      <c r="M1215" s="849"/>
      <c r="N1215" s="832"/>
      <c r="O1215" s="832"/>
      <c r="P1215" s="849"/>
      <c r="Q1215" s="849"/>
      <c r="R1215" s="837"/>
      <c r="S1215" s="850"/>
    </row>
    <row r="1216" spans="1:19" ht="14.4" customHeight="1" x14ac:dyDescent="0.3">
      <c r="A1216" s="831" t="s">
        <v>3470</v>
      </c>
      <c r="B1216" s="832" t="s">
        <v>3471</v>
      </c>
      <c r="C1216" s="832" t="s">
        <v>593</v>
      </c>
      <c r="D1216" s="832" t="s">
        <v>1498</v>
      </c>
      <c r="E1216" s="832" t="s">
        <v>3529</v>
      </c>
      <c r="F1216" s="832" t="s">
        <v>3624</v>
      </c>
      <c r="G1216" s="832" t="s">
        <v>3625</v>
      </c>
      <c r="H1216" s="849">
        <v>2</v>
      </c>
      <c r="I1216" s="849">
        <v>610</v>
      </c>
      <c r="J1216" s="832">
        <v>0.99673202614379086</v>
      </c>
      <c r="K1216" s="832">
        <v>305</v>
      </c>
      <c r="L1216" s="849">
        <v>2</v>
      </c>
      <c r="M1216" s="849">
        <v>612</v>
      </c>
      <c r="N1216" s="832">
        <v>1</v>
      </c>
      <c r="O1216" s="832">
        <v>306</v>
      </c>
      <c r="P1216" s="849"/>
      <c r="Q1216" s="849"/>
      <c r="R1216" s="837"/>
      <c r="S1216" s="850"/>
    </row>
    <row r="1217" spans="1:19" ht="14.4" customHeight="1" x14ac:dyDescent="0.3">
      <c r="A1217" s="831" t="s">
        <v>3470</v>
      </c>
      <c r="B1217" s="832" t="s">
        <v>3471</v>
      </c>
      <c r="C1217" s="832" t="s">
        <v>593</v>
      </c>
      <c r="D1217" s="832" t="s">
        <v>1498</v>
      </c>
      <c r="E1217" s="832" t="s">
        <v>3529</v>
      </c>
      <c r="F1217" s="832" t="s">
        <v>3636</v>
      </c>
      <c r="G1217" s="832" t="s">
        <v>3637</v>
      </c>
      <c r="H1217" s="849">
        <v>13</v>
      </c>
      <c r="I1217" s="849">
        <v>3263</v>
      </c>
      <c r="J1217" s="832">
        <v>4.333333333333333</v>
      </c>
      <c r="K1217" s="832">
        <v>251</v>
      </c>
      <c r="L1217" s="849">
        <v>3</v>
      </c>
      <c r="M1217" s="849">
        <v>753</v>
      </c>
      <c r="N1217" s="832">
        <v>1</v>
      </c>
      <c r="O1217" s="832">
        <v>251</v>
      </c>
      <c r="P1217" s="849">
        <v>3</v>
      </c>
      <c r="Q1217" s="849">
        <v>756</v>
      </c>
      <c r="R1217" s="837">
        <v>1.0039840637450199</v>
      </c>
      <c r="S1217" s="850">
        <v>252</v>
      </c>
    </row>
    <row r="1218" spans="1:19" ht="14.4" customHeight="1" x14ac:dyDescent="0.3">
      <c r="A1218" s="831" t="s">
        <v>3470</v>
      </c>
      <c r="B1218" s="832" t="s">
        <v>3471</v>
      </c>
      <c r="C1218" s="832" t="s">
        <v>593</v>
      </c>
      <c r="D1218" s="832" t="s">
        <v>1498</v>
      </c>
      <c r="E1218" s="832" t="s">
        <v>3529</v>
      </c>
      <c r="F1218" s="832" t="s">
        <v>3638</v>
      </c>
      <c r="G1218" s="832" t="s">
        <v>3639</v>
      </c>
      <c r="H1218" s="849">
        <v>8</v>
      </c>
      <c r="I1218" s="849">
        <v>1008</v>
      </c>
      <c r="J1218" s="832"/>
      <c r="K1218" s="832">
        <v>126</v>
      </c>
      <c r="L1218" s="849"/>
      <c r="M1218" s="849"/>
      <c r="N1218" s="832"/>
      <c r="O1218" s="832"/>
      <c r="P1218" s="849"/>
      <c r="Q1218" s="849"/>
      <c r="R1218" s="837"/>
      <c r="S1218" s="850"/>
    </row>
    <row r="1219" spans="1:19" ht="14.4" customHeight="1" x14ac:dyDescent="0.3">
      <c r="A1219" s="831" t="s">
        <v>3470</v>
      </c>
      <c r="B1219" s="832" t="s">
        <v>3471</v>
      </c>
      <c r="C1219" s="832" t="s">
        <v>593</v>
      </c>
      <c r="D1219" s="832" t="s">
        <v>1498</v>
      </c>
      <c r="E1219" s="832" t="s">
        <v>3529</v>
      </c>
      <c r="F1219" s="832" t="s">
        <v>3649</v>
      </c>
      <c r="G1219" s="832" t="s">
        <v>3650</v>
      </c>
      <c r="H1219" s="849">
        <v>12</v>
      </c>
      <c r="I1219" s="849">
        <v>399.95999999999987</v>
      </c>
      <c r="J1219" s="832">
        <v>0.75</v>
      </c>
      <c r="K1219" s="832">
        <v>33.329999999999991</v>
      </c>
      <c r="L1219" s="849">
        <v>16</v>
      </c>
      <c r="M1219" s="849">
        <v>533.27999999999986</v>
      </c>
      <c r="N1219" s="832">
        <v>1</v>
      </c>
      <c r="O1219" s="832">
        <v>33.329999999999991</v>
      </c>
      <c r="P1219" s="849">
        <v>13</v>
      </c>
      <c r="Q1219" s="849">
        <v>433.30999999999989</v>
      </c>
      <c r="R1219" s="837">
        <v>0.81253750375037503</v>
      </c>
      <c r="S1219" s="850">
        <v>33.33153846153845</v>
      </c>
    </row>
    <row r="1220" spans="1:19" ht="14.4" customHeight="1" x14ac:dyDescent="0.3">
      <c r="A1220" s="831" t="s">
        <v>3470</v>
      </c>
      <c r="B1220" s="832" t="s">
        <v>3471</v>
      </c>
      <c r="C1220" s="832" t="s">
        <v>593</v>
      </c>
      <c r="D1220" s="832" t="s">
        <v>1498</v>
      </c>
      <c r="E1220" s="832" t="s">
        <v>3529</v>
      </c>
      <c r="F1220" s="832" t="s">
        <v>3649</v>
      </c>
      <c r="G1220" s="832" t="s">
        <v>3651</v>
      </c>
      <c r="H1220" s="849">
        <v>211</v>
      </c>
      <c r="I1220" s="849">
        <v>7033.2999999999993</v>
      </c>
      <c r="J1220" s="832">
        <v>1.2944874817559224</v>
      </c>
      <c r="K1220" s="832">
        <v>33.333175355450237</v>
      </c>
      <c r="L1220" s="849">
        <v>163</v>
      </c>
      <c r="M1220" s="849">
        <v>5433.2699999999986</v>
      </c>
      <c r="N1220" s="832">
        <v>1</v>
      </c>
      <c r="O1220" s="832">
        <v>33.332944785276062</v>
      </c>
      <c r="P1220" s="849">
        <v>153</v>
      </c>
      <c r="Q1220" s="849">
        <v>5099.9799999999996</v>
      </c>
      <c r="R1220" s="837">
        <v>0.9386575671740961</v>
      </c>
      <c r="S1220" s="850">
        <v>33.333202614379083</v>
      </c>
    </row>
    <row r="1221" spans="1:19" ht="14.4" customHeight="1" x14ac:dyDescent="0.3">
      <c r="A1221" s="831" t="s">
        <v>3470</v>
      </c>
      <c r="B1221" s="832" t="s">
        <v>3471</v>
      </c>
      <c r="C1221" s="832" t="s">
        <v>593</v>
      </c>
      <c r="D1221" s="832" t="s">
        <v>1498</v>
      </c>
      <c r="E1221" s="832" t="s">
        <v>3529</v>
      </c>
      <c r="F1221" s="832" t="s">
        <v>3665</v>
      </c>
      <c r="G1221" s="832" t="s">
        <v>3666</v>
      </c>
      <c r="H1221" s="849"/>
      <c r="I1221" s="849"/>
      <c r="J1221" s="832"/>
      <c r="K1221" s="832"/>
      <c r="L1221" s="849">
        <v>3</v>
      </c>
      <c r="M1221" s="849">
        <v>0</v>
      </c>
      <c r="N1221" s="832"/>
      <c r="O1221" s="832">
        <v>0</v>
      </c>
      <c r="P1221" s="849"/>
      <c r="Q1221" s="849"/>
      <c r="R1221" s="837"/>
      <c r="S1221" s="850"/>
    </row>
    <row r="1222" spans="1:19" ht="14.4" customHeight="1" x14ac:dyDescent="0.3">
      <c r="A1222" s="831" t="s">
        <v>3470</v>
      </c>
      <c r="B1222" s="832" t="s">
        <v>3471</v>
      </c>
      <c r="C1222" s="832" t="s">
        <v>593</v>
      </c>
      <c r="D1222" s="832" t="s">
        <v>1498</v>
      </c>
      <c r="E1222" s="832" t="s">
        <v>3529</v>
      </c>
      <c r="F1222" s="832" t="s">
        <v>3669</v>
      </c>
      <c r="G1222" s="832" t="s">
        <v>3670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1</v>
      </c>
      <c r="Q1222" s="849">
        <v>123</v>
      </c>
      <c r="R1222" s="837"/>
      <c r="S1222" s="850">
        <v>123</v>
      </c>
    </row>
    <row r="1223" spans="1:19" ht="14.4" customHeight="1" x14ac:dyDescent="0.3">
      <c r="A1223" s="831" t="s">
        <v>3470</v>
      </c>
      <c r="B1223" s="832" t="s">
        <v>3471</v>
      </c>
      <c r="C1223" s="832" t="s">
        <v>593</v>
      </c>
      <c r="D1223" s="832" t="s">
        <v>1498</v>
      </c>
      <c r="E1223" s="832" t="s">
        <v>3529</v>
      </c>
      <c r="F1223" s="832" t="s">
        <v>3674</v>
      </c>
      <c r="G1223" s="832" t="s">
        <v>3675</v>
      </c>
      <c r="H1223" s="849"/>
      <c r="I1223" s="849"/>
      <c r="J1223" s="832"/>
      <c r="K1223" s="832"/>
      <c r="L1223" s="849">
        <v>1</v>
      </c>
      <c r="M1223" s="849">
        <v>200</v>
      </c>
      <c r="N1223" s="832">
        <v>1</v>
      </c>
      <c r="O1223" s="832">
        <v>200</v>
      </c>
      <c r="P1223" s="849"/>
      <c r="Q1223" s="849"/>
      <c r="R1223" s="837"/>
      <c r="S1223" s="850"/>
    </row>
    <row r="1224" spans="1:19" ht="14.4" customHeight="1" x14ac:dyDescent="0.3">
      <c r="A1224" s="831" t="s">
        <v>3470</v>
      </c>
      <c r="B1224" s="832" t="s">
        <v>3471</v>
      </c>
      <c r="C1224" s="832" t="s">
        <v>593</v>
      </c>
      <c r="D1224" s="832" t="s">
        <v>1498</v>
      </c>
      <c r="E1224" s="832" t="s">
        <v>3529</v>
      </c>
      <c r="F1224" s="832" t="s">
        <v>3677</v>
      </c>
      <c r="G1224" s="832" t="s">
        <v>3678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1</v>
      </c>
      <c r="Q1224" s="849">
        <v>114</v>
      </c>
      <c r="R1224" s="837"/>
      <c r="S1224" s="850">
        <v>114</v>
      </c>
    </row>
    <row r="1225" spans="1:19" ht="14.4" customHeight="1" x14ac:dyDescent="0.3">
      <c r="A1225" s="831" t="s">
        <v>3470</v>
      </c>
      <c r="B1225" s="832" t="s">
        <v>3471</v>
      </c>
      <c r="C1225" s="832" t="s">
        <v>593</v>
      </c>
      <c r="D1225" s="832" t="s">
        <v>1498</v>
      </c>
      <c r="E1225" s="832" t="s">
        <v>3529</v>
      </c>
      <c r="F1225" s="832" t="s">
        <v>3704</v>
      </c>
      <c r="G1225" s="832" t="s">
        <v>3705</v>
      </c>
      <c r="H1225" s="849"/>
      <c r="I1225" s="849"/>
      <c r="J1225" s="832"/>
      <c r="K1225" s="832"/>
      <c r="L1225" s="849">
        <v>3</v>
      </c>
      <c r="M1225" s="849">
        <v>465</v>
      </c>
      <c r="N1225" s="832">
        <v>1</v>
      </c>
      <c r="O1225" s="832">
        <v>155</v>
      </c>
      <c r="P1225" s="849"/>
      <c r="Q1225" s="849"/>
      <c r="R1225" s="837"/>
      <c r="S1225" s="850"/>
    </row>
    <row r="1226" spans="1:19" ht="14.4" customHeight="1" x14ac:dyDescent="0.3">
      <c r="A1226" s="831" t="s">
        <v>3470</v>
      </c>
      <c r="B1226" s="832" t="s">
        <v>3471</v>
      </c>
      <c r="C1226" s="832" t="s">
        <v>593</v>
      </c>
      <c r="D1226" s="832" t="s">
        <v>1498</v>
      </c>
      <c r="E1226" s="832" t="s">
        <v>3529</v>
      </c>
      <c r="F1226" s="832" t="s">
        <v>3706</v>
      </c>
      <c r="G1226" s="832" t="s">
        <v>3707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</v>
      </c>
      <c r="Q1226" s="849">
        <v>144</v>
      </c>
      <c r="R1226" s="837"/>
      <c r="S1226" s="850">
        <v>144</v>
      </c>
    </row>
    <row r="1227" spans="1:19" ht="14.4" customHeight="1" x14ac:dyDescent="0.3">
      <c r="A1227" s="831" t="s">
        <v>3470</v>
      </c>
      <c r="B1227" s="832" t="s">
        <v>3471</v>
      </c>
      <c r="C1227" s="832" t="s">
        <v>593</v>
      </c>
      <c r="D1227" s="832" t="s">
        <v>1498</v>
      </c>
      <c r="E1227" s="832" t="s">
        <v>3529</v>
      </c>
      <c r="F1227" s="832" t="s">
        <v>3723</v>
      </c>
      <c r="G1227" s="832" t="s">
        <v>3724</v>
      </c>
      <c r="H1227" s="849"/>
      <c r="I1227" s="849"/>
      <c r="J1227" s="832"/>
      <c r="K1227" s="832"/>
      <c r="L1227" s="849">
        <v>4</v>
      </c>
      <c r="M1227" s="849">
        <v>1580</v>
      </c>
      <c r="N1227" s="832">
        <v>1</v>
      </c>
      <c r="O1227" s="832">
        <v>395</v>
      </c>
      <c r="P1227" s="849">
        <v>1</v>
      </c>
      <c r="Q1227" s="849">
        <v>396</v>
      </c>
      <c r="R1227" s="837">
        <v>0.25063291139240507</v>
      </c>
      <c r="S1227" s="850">
        <v>396</v>
      </c>
    </row>
    <row r="1228" spans="1:19" ht="14.4" customHeight="1" x14ac:dyDescent="0.3">
      <c r="A1228" s="831" t="s">
        <v>3470</v>
      </c>
      <c r="B1228" s="832" t="s">
        <v>3471</v>
      </c>
      <c r="C1228" s="832" t="s">
        <v>593</v>
      </c>
      <c r="D1228" s="832" t="s">
        <v>1498</v>
      </c>
      <c r="E1228" s="832" t="s">
        <v>3529</v>
      </c>
      <c r="F1228" s="832" t="s">
        <v>3725</v>
      </c>
      <c r="G1228" s="832" t="s">
        <v>3726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1</v>
      </c>
      <c r="Q1228" s="849">
        <v>153</v>
      </c>
      <c r="R1228" s="837"/>
      <c r="S1228" s="850">
        <v>153</v>
      </c>
    </row>
    <row r="1229" spans="1:19" ht="14.4" customHeight="1" x14ac:dyDescent="0.3">
      <c r="A1229" s="831" t="s">
        <v>3470</v>
      </c>
      <c r="B1229" s="832" t="s">
        <v>3471</v>
      </c>
      <c r="C1229" s="832" t="s">
        <v>593</v>
      </c>
      <c r="D1229" s="832" t="s">
        <v>1498</v>
      </c>
      <c r="E1229" s="832" t="s">
        <v>3529</v>
      </c>
      <c r="F1229" s="832" t="s">
        <v>3725</v>
      </c>
      <c r="G1229" s="832" t="s">
        <v>3727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1</v>
      </c>
      <c r="Q1229" s="849">
        <v>153</v>
      </c>
      <c r="R1229" s="837"/>
      <c r="S1229" s="850">
        <v>153</v>
      </c>
    </row>
    <row r="1230" spans="1:19" ht="14.4" customHeight="1" x14ac:dyDescent="0.3">
      <c r="A1230" s="831" t="s">
        <v>3470</v>
      </c>
      <c r="B1230" s="832" t="s">
        <v>3471</v>
      </c>
      <c r="C1230" s="832" t="s">
        <v>593</v>
      </c>
      <c r="D1230" s="832" t="s">
        <v>1498</v>
      </c>
      <c r="E1230" s="832" t="s">
        <v>3529</v>
      </c>
      <c r="F1230" s="832" t="s">
        <v>3733</v>
      </c>
      <c r="G1230" s="832" t="s">
        <v>3734</v>
      </c>
      <c r="H1230" s="849"/>
      <c r="I1230" s="849"/>
      <c r="J1230" s="832"/>
      <c r="K1230" s="832"/>
      <c r="L1230" s="849"/>
      <c r="M1230" s="849"/>
      <c r="N1230" s="832"/>
      <c r="O1230" s="832"/>
      <c r="P1230" s="849">
        <v>2</v>
      </c>
      <c r="Q1230" s="849">
        <v>774</v>
      </c>
      <c r="R1230" s="837"/>
      <c r="S1230" s="850">
        <v>387</v>
      </c>
    </row>
    <row r="1231" spans="1:19" ht="14.4" customHeight="1" x14ac:dyDescent="0.3">
      <c r="A1231" s="831" t="s">
        <v>3470</v>
      </c>
      <c r="B1231" s="832" t="s">
        <v>3471</v>
      </c>
      <c r="C1231" s="832" t="s">
        <v>593</v>
      </c>
      <c r="D1231" s="832" t="s">
        <v>1500</v>
      </c>
      <c r="E1231" s="832" t="s">
        <v>3529</v>
      </c>
      <c r="F1231" s="832" t="s">
        <v>3544</v>
      </c>
      <c r="G1231" s="832" t="s">
        <v>3545</v>
      </c>
      <c r="H1231" s="849">
        <v>21</v>
      </c>
      <c r="I1231" s="849">
        <v>777</v>
      </c>
      <c r="J1231" s="832">
        <v>1.5</v>
      </c>
      <c r="K1231" s="832">
        <v>37</v>
      </c>
      <c r="L1231" s="849">
        <v>14</v>
      </c>
      <c r="M1231" s="849">
        <v>518</v>
      </c>
      <c r="N1231" s="832">
        <v>1</v>
      </c>
      <c r="O1231" s="832">
        <v>37</v>
      </c>
      <c r="P1231" s="849">
        <v>5</v>
      </c>
      <c r="Q1231" s="849">
        <v>185</v>
      </c>
      <c r="R1231" s="837">
        <v>0.35714285714285715</v>
      </c>
      <c r="S1231" s="850">
        <v>37</v>
      </c>
    </row>
    <row r="1232" spans="1:19" ht="14.4" customHeight="1" x14ac:dyDescent="0.3">
      <c r="A1232" s="831" t="s">
        <v>3470</v>
      </c>
      <c r="B1232" s="832" t="s">
        <v>3471</v>
      </c>
      <c r="C1232" s="832" t="s">
        <v>593</v>
      </c>
      <c r="D1232" s="832" t="s">
        <v>1500</v>
      </c>
      <c r="E1232" s="832" t="s">
        <v>3529</v>
      </c>
      <c r="F1232" s="832" t="s">
        <v>3544</v>
      </c>
      <c r="G1232" s="832" t="s">
        <v>3546</v>
      </c>
      <c r="H1232" s="849">
        <v>4</v>
      </c>
      <c r="I1232" s="849">
        <v>148</v>
      </c>
      <c r="J1232" s="832"/>
      <c r="K1232" s="832">
        <v>37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3470</v>
      </c>
      <c r="B1233" s="832" t="s">
        <v>3471</v>
      </c>
      <c r="C1233" s="832" t="s">
        <v>593</v>
      </c>
      <c r="D1233" s="832" t="s">
        <v>1500</v>
      </c>
      <c r="E1233" s="832" t="s">
        <v>3529</v>
      </c>
      <c r="F1233" s="832" t="s">
        <v>3562</v>
      </c>
      <c r="G1233" s="832" t="s">
        <v>3563</v>
      </c>
      <c r="H1233" s="849">
        <v>4</v>
      </c>
      <c r="I1233" s="849">
        <v>1004</v>
      </c>
      <c r="J1233" s="832">
        <v>4</v>
      </c>
      <c r="K1233" s="832">
        <v>251</v>
      </c>
      <c r="L1233" s="849">
        <v>1</v>
      </c>
      <c r="M1233" s="849">
        <v>251</v>
      </c>
      <c r="N1233" s="832">
        <v>1</v>
      </c>
      <c r="O1233" s="832">
        <v>251</v>
      </c>
      <c r="P1233" s="849"/>
      <c r="Q1233" s="849"/>
      <c r="R1233" s="837"/>
      <c r="S1233" s="850"/>
    </row>
    <row r="1234" spans="1:19" ht="14.4" customHeight="1" x14ac:dyDescent="0.3">
      <c r="A1234" s="831" t="s">
        <v>3470</v>
      </c>
      <c r="B1234" s="832" t="s">
        <v>3471</v>
      </c>
      <c r="C1234" s="832" t="s">
        <v>593</v>
      </c>
      <c r="D1234" s="832" t="s">
        <v>1500</v>
      </c>
      <c r="E1234" s="832" t="s">
        <v>3529</v>
      </c>
      <c r="F1234" s="832" t="s">
        <v>3562</v>
      </c>
      <c r="G1234" s="832" t="s">
        <v>3564</v>
      </c>
      <c r="H1234" s="849">
        <v>135</v>
      </c>
      <c r="I1234" s="849">
        <v>33885</v>
      </c>
      <c r="J1234" s="832">
        <v>1.0074626865671641</v>
      </c>
      <c r="K1234" s="832">
        <v>251</v>
      </c>
      <c r="L1234" s="849">
        <v>134</v>
      </c>
      <c r="M1234" s="849">
        <v>33634</v>
      </c>
      <c r="N1234" s="832">
        <v>1</v>
      </c>
      <c r="O1234" s="832">
        <v>251</v>
      </c>
      <c r="P1234" s="849">
        <v>150</v>
      </c>
      <c r="Q1234" s="849">
        <v>37800</v>
      </c>
      <c r="R1234" s="837">
        <v>1.1238627579235299</v>
      </c>
      <c r="S1234" s="850">
        <v>252</v>
      </c>
    </row>
    <row r="1235" spans="1:19" ht="14.4" customHeight="1" x14ac:dyDescent="0.3">
      <c r="A1235" s="831" t="s">
        <v>3470</v>
      </c>
      <c r="B1235" s="832" t="s">
        <v>3471</v>
      </c>
      <c r="C1235" s="832" t="s">
        <v>593</v>
      </c>
      <c r="D1235" s="832" t="s">
        <v>1500</v>
      </c>
      <c r="E1235" s="832" t="s">
        <v>3529</v>
      </c>
      <c r="F1235" s="832" t="s">
        <v>3565</v>
      </c>
      <c r="G1235" s="832" t="s">
        <v>3566</v>
      </c>
      <c r="H1235" s="849">
        <v>1</v>
      </c>
      <c r="I1235" s="849">
        <v>126</v>
      </c>
      <c r="J1235" s="832"/>
      <c r="K1235" s="832">
        <v>126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3470</v>
      </c>
      <c r="B1236" s="832" t="s">
        <v>3471</v>
      </c>
      <c r="C1236" s="832" t="s">
        <v>593</v>
      </c>
      <c r="D1236" s="832" t="s">
        <v>1500</v>
      </c>
      <c r="E1236" s="832" t="s">
        <v>3529</v>
      </c>
      <c r="F1236" s="832" t="s">
        <v>3565</v>
      </c>
      <c r="G1236" s="832" t="s">
        <v>3567</v>
      </c>
      <c r="H1236" s="849"/>
      <c r="I1236" s="849"/>
      <c r="J1236" s="832"/>
      <c r="K1236" s="832"/>
      <c r="L1236" s="849">
        <v>1</v>
      </c>
      <c r="M1236" s="849">
        <v>126</v>
      </c>
      <c r="N1236" s="832">
        <v>1</v>
      </c>
      <c r="O1236" s="832">
        <v>126</v>
      </c>
      <c r="P1236" s="849"/>
      <c r="Q1236" s="849"/>
      <c r="R1236" s="837"/>
      <c r="S1236" s="850"/>
    </row>
    <row r="1237" spans="1:19" ht="14.4" customHeight="1" x14ac:dyDescent="0.3">
      <c r="A1237" s="831" t="s">
        <v>3470</v>
      </c>
      <c r="B1237" s="832" t="s">
        <v>3471</v>
      </c>
      <c r="C1237" s="832" t="s">
        <v>593</v>
      </c>
      <c r="D1237" s="832" t="s">
        <v>1500</v>
      </c>
      <c r="E1237" s="832" t="s">
        <v>3529</v>
      </c>
      <c r="F1237" s="832" t="s">
        <v>3579</v>
      </c>
      <c r="G1237" s="832" t="s">
        <v>3580</v>
      </c>
      <c r="H1237" s="849">
        <v>61</v>
      </c>
      <c r="I1237" s="849">
        <v>3599</v>
      </c>
      <c r="J1237" s="832">
        <v>0.73493975903614461</v>
      </c>
      <c r="K1237" s="832">
        <v>59</v>
      </c>
      <c r="L1237" s="849">
        <v>83</v>
      </c>
      <c r="M1237" s="849">
        <v>4897</v>
      </c>
      <c r="N1237" s="832">
        <v>1</v>
      </c>
      <c r="O1237" s="832">
        <v>59</v>
      </c>
      <c r="P1237" s="849">
        <v>63</v>
      </c>
      <c r="Q1237" s="849">
        <v>3780</v>
      </c>
      <c r="R1237" s="837">
        <v>0.77190116397794573</v>
      </c>
      <c r="S1237" s="850">
        <v>60</v>
      </c>
    </row>
    <row r="1238" spans="1:19" ht="14.4" customHeight="1" x14ac:dyDescent="0.3">
      <c r="A1238" s="831" t="s">
        <v>3470</v>
      </c>
      <c r="B1238" s="832" t="s">
        <v>3471</v>
      </c>
      <c r="C1238" s="832" t="s">
        <v>593</v>
      </c>
      <c r="D1238" s="832" t="s">
        <v>1500</v>
      </c>
      <c r="E1238" s="832" t="s">
        <v>3529</v>
      </c>
      <c r="F1238" s="832" t="s">
        <v>3589</v>
      </c>
      <c r="G1238" s="832" t="s">
        <v>3590</v>
      </c>
      <c r="H1238" s="849">
        <v>32</v>
      </c>
      <c r="I1238" s="849">
        <v>12288</v>
      </c>
      <c r="J1238" s="832">
        <v>0.9671782762691854</v>
      </c>
      <c r="K1238" s="832">
        <v>384</v>
      </c>
      <c r="L1238" s="849">
        <v>33</v>
      </c>
      <c r="M1238" s="849">
        <v>12705</v>
      </c>
      <c r="N1238" s="832">
        <v>1</v>
      </c>
      <c r="O1238" s="832">
        <v>385</v>
      </c>
      <c r="P1238" s="849">
        <v>32</v>
      </c>
      <c r="Q1238" s="849">
        <v>12352</v>
      </c>
      <c r="R1238" s="837">
        <v>0.97221566312475405</v>
      </c>
      <c r="S1238" s="850">
        <v>386</v>
      </c>
    </row>
    <row r="1239" spans="1:19" ht="14.4" customHeight="1" x14ac:dyDescent="0.3">
      <c r="A1239" s="831" t="s">
        <v>3470</v>
      </c>
      <c r="B1239" s="832" t="s">
        <v>3471</v>
      </c>
      <c r="C1239" s="832" t="s">
        <v>593</v>
      </c>
      <c r="D1239" s="832" t="s">
        <v>1500</v>
      </c>
      <c r="E1239" s="832" t="s">
        <v>3529</v>
      </c>
      <c r="F1239" s="832" t="s">
        <v>3591</v>
      </c>
      <c r="G1239" s="832" t="s">
        <v>3592</v>
      </c>
      <c r="H1239" s="849">
        <v>3</v>
      </c>
      <c r="I1239" s="849">
        <v>1167</v>
      </c>
      <c r="J1239" s="832">
        <v>2.9923076923076923</v>
      </c>
      <c r="K1239" s="832">
        <v>389</v>
      </c>
      <c r="L1239" s="849">
        <v>1</v>
      </c>
      <c r="M1239" s="849">
        <v>390</v>
      </c>
      <c r="N1239" s="832">
        <v>1</v>
      </c>
      <c r="O1239" s="832">
        <v>390</v>
      </c>
      <c r="P1239" s="849"/>
      <c r="Q1239" s="849"/>
      <c r="R1239" s="837"/>
      <c r="S1239" s="850"/>
    </row>
    <row r="1240" spans="1:19" ht="14.4" customHeight="1" x14ac:dyDescent="0.3">
      <c r="A1240" s="831" t="s">
        <v>3470</v>
      </c>
      <c r="B1240" s="832" t="s">
        <v>3471</v>
      </c>
      <c r="C1240" s="832" t="s">
        <v>593</v>
      </c>
      <c r="D1240" s="832" t="s">
        <v>1500</v>
      </c>
      <c r="E1240" s="832" t="s">
        <v>3529</v>
      </c>
      <c r="F1240" s="832" t="s">
        <v>3591</v>
      </c>
      <c r="G1240" s="832" t="s">
        <v>3593</v>
      </c>
      <c r="H1240" s="849">
        <v>19</v>
      </c>
      <c r="I1240" s="849">
        <v>7391</v>
      </c>
      <c r="J1240" s="832">
        <v>1.7228438228438228</v>
      </c>
      <c r="K1240" s="832">
        <v>389</v>
      </c>
      <c r="L1240" s="849">
        <v>11</v>
      </c>
      <c r="M1240" s="849">
        <v>4290</v>
      </c>
      <c r="N1240" s="832">
        <v>1</v>
      </c>
      <c r="O1240" s="832">
        <v>390</v>
      </c>
      <c r="P1240" s="849">
        <v>26</v>
      </c>
      <c r="Q1240" s="849">
        <v>10166</v>
      </c>
      <c r="R1240" s="837">
        <v>2.3696969696969696</v>
      </c>
      <c r="S1240" s="850">
        <v>391</v>
      </c>
    </row>
    <row r="1241" spans="1:19" ht="14.4" customHeight="1" x14ac:dyDescent="0.3">
      <c r="A1241" s="831" t="s">
        <v>3470</v>
      </c>
      <c r="B1241" s="832" t="s">
        <v>3471</v>
      </c>
      <c r="C1241" s="832" t="s">
        <v>593</v>
      </c>
      <c r="D1241" s="832" t="s">
        <v>1500</v>
      </c>
      <c r="E1241" s="832" t="s">
        <v>3529</v>
      </c>
      <c r="F1241" s="832" t="s">
        <v>3594</v>
      </c>
      <c r="G1241" s="832" t="s">
        <v>3595</v>
      </c>
      <c r="H1241" s="849">
        <v>1</v>
      </c>
      <c r="I1241" s="849">
        <v>63</v>
      </c>
      <c r="J1241" s="832">
        <v>1</v>
      </c>
      <c r="K1241" s="832">
        <v>63</v>
      </c>
      <c r="L1241" s="849">
        <v>1</v>
      </c>
      <c r="M1241" s="849">
        <v>63</v>
      </c>
      <c r="N1241" s="832">
        <v>1</v>
      </c>
      <c r="O1241" s="832">
        <v>63</v>
      </c>
      <c r="P1241" s="849"/>
      <c r="Q1241" s="849"/>
      <c r="R1241" s="837"/>
      <c r="S1241" s="850"/>
    </row>
    <row r="1242" spans="1:19" ht="14.4" customHeight="1" x14ac:dyDescent="0.3">
      <c r="A1242" s="831" t="s">
        <v>3470</v>
      </c>
      <c r="B1242" s="832" t="s">
        <v>3471</v>
      </c>
      <c r="C1242" s="832" t="s">
        <v>593</v>
      </c>
      <c r="D1242" s="832" t="s">
        <v>1500</v>
      </c>
      <c r="E1242" s="832" t="s">
        <v>3529</v>
      </c>
      <c r="F1242" s="832" t="s">
        <v>3599</v>
      </c>
      <c r="G1242" s="832" t="s">
        <v>3600</v>
      </c>
      <c r="H1242" s="849">
        <v>2</v>
      </c>
      <c r="I1242" s="849">
        <v>306</v>
      </c>
      <c r="J1242" s="832">
        <v>1</v>
      </c>
      <c r="K1242" s="832">
        <v>153</v>
      </c>
      <c r="L1242" s="849">
        <v>2</v>
      </c>
      <c r="M1242" s="849">
        <v>306</v>
      </c>
      <c r="N1242" s="832">
        <v>1</v>
      </c>
      <c r="O1242" s="832">
        <v>153</v>
      </c>
      <c r="P1242" s="849">
        <v>1</v>
      </c>
      <c r="Q1242" s="849">
        <v>154</v>
      </c>
      <c r="R1242" s="837">
        <v>0.50326797385620914</v>
      </c>
      <c r="S1242" s="850">
        <v>154</v>
      </c>
    </row>
    <row r="1243" spans="1:19" ht="14.4" customHeight="1" x14ac:dyDescent="0.3">
      <c r="A1243" s="831" t="s">
        <v>3470</v>
      </c>
      <c r="B1243" s="832" t="s">
        <v>3471</v>
      </c>
      <c r="C1243" s="832" t="s">
        <v>593</v>
      </c>
      <c r="D1243" s="832" t="s">
        <v>1500</v>
      </c>
      <c r="E1243" s="832" t="s">
        <v>3529</v>
      </c>
      <c r="F1243" s="832" t="s">
        <v>3599</v>
      </c>
      <c r="G1243" s="832" t="s">
        <v>3601</v>
      </c>
      <c r="H1243" s="849">
        <v>7</v>
      </c>
      <c r="I1243" s="849">
        <v>1071</v>
      </c>
      <c r="J1243" s="832">
        <v>0.63636363636363635</v>
      </c>
      <c r="K1243" s="832">
        <v>153</v>
      </c>
      <c r="L1243" s="849">
        <v>11</v>
      </c>
      <c r="M1243" s="849">
        <v>1683</v>
      </c>
      <c r="N1243" s="832">
        <v>1</v>
      </c>
      <c r="O1243" s="832">
        <v>153</v>
      </c>
      <c r="P1243" s="849">
        <v>3</v>
      </c>
      <c r="Q1243" s="849">
        <v>462</v>
      </c>
      <c r="R1243" s="837">
        <v>0.27450980392156865</v>
      </c>
      <c r="S1243" s="850">
        <v>154</v>
      </c>
    </row>
    <row r="1244" spans="1:19" ht="14.4" customHeight="1" x14ac:dyDescent="0.3">
      <c r="A1244" s="831" t="s">
        <v>3470</v>
      </c>
      <c r="B1244" s="832" t="s">
        <v>3471</v>
      </c>
      <c r="C1244" s="832" t="s">
        <v>593</v>
      </c>
      <c r="D1244" s="832" t="s">
        <v>1500</v>
      </c>
      <c r="E1244" s="832" t="s">
        <v>3529</v>
      </c>
      <c r="F1244" s="832" t="s">
        <v>3624</v>
      </c>
      <c r="G1244" s="832" t="s">
        <v>3625</v>
      </c>
      <c r="H1244" s="849">
        <v>2</v>
      </c>
      <c r="I1244" s="849">
        <v>610</v>
      </c>
      <c r="J1244" s="832">
        <v>0.49836601307189543</v>
      </c>
      <c r="K1244" s="832">
        <v>305</v>
      </c>
      <c r="L1244" s="849">
        <v>4</v>
      </c>
      <c r="M1244" s="849">
        <v>1224</v>
      </c>
      <c r="N1244" s="832">
        <v>1</v>
      </c>
      <c r="O1244" s="832">
        <v>306</v>
      </c>
      <c r="P1244" s="849">
        <v>2</v>
      </c>
      <c r="Q1244" s="849">
        <v>614</v>
      </c>
      <c r="R1244" s="837">
        <v>0.50163398692810457</v>
      </c>
      <c r="S1244" s="850">
        <v>307</v>
      </c>
    </row>
    <row r="1245" spans="1:19" ht="14.4" customHeight="1" x14ac:dyDescent="0.3">
      <c r="A1245" s="831" t="s">
        <v>3470</v>
      </c>
      <c r="B1245" s="832" t="s">
        <v>3471</v>
      </c>
      <c r="C1245" s="832" t="s">
        <v>593</v>
      </c>
      <c r="D1245" s="832" t="s">
        <v>1500</v>
      </c>
      <c r="E1245" s="832" t="s">
        <v>3529</v>
      </c>
      <c r="F1245" s="832" t="s">
        <v>3649</v>
      </c>
      <c r="G1245" s="832" t="s">
        <v>3650</v>
      </c>
      <c r="H1245" s="849">
        <v>4</v>
      </c>
      <c r="I1245" s="849">
        <v>133.32999999999998</v>
      </c>
      <c r="J1245" s="832">
        <v>2.0001500150015001</v>
      </c>
      <c r="K1245" s="832">
        <v>33.332499999999996</v>
      </c>
      <c r="L1245" s="849">
        <v>2</v>
      </c>
      <c r="M1245" s="849">
        <v>66.66</v>
      </c>
      <c r="N1245" s="832">
        <v>1</v>
      </c>
      <c r="O1245" s="832">
        <v>33.33</v>
      </c>
      <c r="P1245" s="849">
        <v>24</v>
      </c>
      <c r="Q1245" s="849">
        <v>800.00000000000011</v>
      </c>
      <c r="R1245" s="837">
        <v>12.001200120012003</v>
      </c>
      <c r="S1245" s="850">
        <v>33.333333333333336</v>
      </c>
    </row>
    <row r="1246" spans="1:19" ht="14.4" customHeight="1" x14ac:dyDescent="0.3">
      <c r="A1246" s="831" t="s">
        <v>3470</v>
      </c>
      <c r="B1246" s="832" t="s">
        <v>3471</v>
      </c>
      <c r="C1246" s="832" t="s">
        <v>593</v>
      </c>
      <c r="D1246" s="832" t="s">
        <v>1500</v>
      </c>
      <c r="E1246" s="832" t="s">
        <v>3529</v>
      </c>
      <c r="F1246" s="832" t="s">
        <v>3649</v>
      </c>
      <c r="G1246" s="832" t="s">
        <v>3651</v>
      </c>
      <c r="H1246" s="849">
        <v>16</v>
      </c>
      <c r="I1246" s="849">
        <v>533.34</v>
      </c>
      <c r="J1246" s="832">
        <v>4.0001500037500941</v>
      </c>
      <c r="K1246" s="832">
        <v>33.333750000000002</v>
      </c>
      <c r="L1246" s="849">
        <v>4</v>
      </c>
      <c r="M1246" s="849">
        <v>133.32999999999998</v>
      </c>
      <c r="N1246" s="832">
        <v>1</v>
      </c>
      <c r="O1246" s="832">
        <v>33.332499999999996</v>
      </c>
      <c r="P1246" s="849">
        <v>15</v>
      </c>
      <c r="Q1246" s="849">
        <v>500</v>
      </c>
      <c r="R1246" s="837">
        <v>3.7500937523438092</v>
      </c>
      <c r="S1246" s="850">
        <v>33.333333333333336</v>
      </c>
    </row>
    <row r="1247" spans="1:19" ht="14.4" customHeight="1" x14ac:dyDescent="0.3">
      <c r="A1247" s="831" t="s">
        <v>3470</v>
      </c>
      <c r="B1247" s="832" t="s">
        <v>3471</v>
      </c>
      <c r="C1247" s="832" t="s">
        <v>593</v>
      </c>
      <c r="D1247" s="832" t="s">
        <v>1500</v>
      </c>
      <c r="E1247" s="832" t="s">
        <v>3529</v>
      </c>
      <c r="F1247" s="832" t="s">
        <v>3652</v>
      </c>
      <c r="G1247" s="832" t="s">
        <v>3654</v>
      </c>
      <c r="H1247" s="849">
        <v>36</v>
      </c>
      <c r="I1247" s="849">
        <v>4176</v>
      </c>
      <c r="J1247" s="832">
        <v>0.97297297297297303</v>
      </c>
      <c r="K1247" s="832">
        <v>116</v>
      </c>
      <c r="L1247" s="849">
        <v>37</v>
      </c>
      <c r="M1247" s="849">
        <v>4292</v>
      </c>
      <c r="N1247" s="832">
        <v>1</v>
      </c>
      <c r="O1247" s="832">
        <v>116</v>
      </c>
      <c r="P1247" s="849">
        <v>34</v>
      </c>
      <c r="Q1247" s="849">
        <v>3944</v>
      </c>
      <c r="R1247" s="837">
        <v>0.91891891891891897</v>
      </c>
      <c r="S1247" s="850">
        <v>116</v>
      </c>
    </row>
    <row r="1248" spans="1:19" ht="14.4" customHeight="1" x14ac:dyDescent="0.3">
      <c r="A1248" s="831" t="s">
        <v>3470</v>
      </c>
      <c r="B1248" s="832" t="s">
        <v>3471</v>
      </c>
      <c r="C1248" s="832" t="s">
        <v>593</v>
      </c>
      <c r="D1248" s="832" t="s">
        <v>1500</v>
      </c>
      <c r="E1248" s="832" t="s">
        <v>3529</v>
      </c>
      <c r="F1248" s="832" t="s">
        <v>3662</v>
      </c>
      <c r="G1248" s="832" t="s">
        <v>3663</v>
      </c>
      <c r="H1248" s="849">
        <v>2</v>
      </c>
      <c r="I1248" s="849">
        <v>64</v>
      </c>
      <c r="J1248" s="832">
        <v>2</v>
      </c>
      <c r="K1248" s="832">
        <v>32</v>
      </c>
      <c r="L1248" s="849">
        <v>1</v>
      </c>
      <c r="M1248" s="849">
        <v>32</v>
      </c>
      <c r="N1248" s="832">
        <v>1</v>
      </c>
      <c r="O1248" s="832">
        <v>32</v>
      </c>
      <c r="P1248" s="849"/>
      <c r="Q1248" s="849"/>
      <c r="R1248" s="837"/>
      <c r="S1248" s="850"/>
    </row>
    <row r="1249" spans="1:19" ht="14.4" customHeight="1" x14ac:dyDescent="0.3">
      <c r="A1249" s="831" t="s">
        <v>3470</v>
      </c>
      <c r="B1249" s="832" t="s">
        <v>3471</v>
      </c>
      <c r="C1249" s="832" t="s">
        <v>593</v>
      </c>
      <c r="D1249" s="832" t="s">
        <v>1500</v>
      </c>
      <c r="E1249" s="832" t="s">
        <v>3529</v>
      </c>
      <c r="F1249" s="832" t="s">
        <v>3662</v>
      </c>
      <c r="G1249" s="832" t="s">
        <v>3664</v>
      </c>
      <c r="H1249" s="849">
        <v>12</v>
      </c>
      <c r="I1249" s="849">
        <v>384</v>
      </c>
      <c r="J1249" s="832">
        <v>0.8571428571428571</v>
      </c>
      <c r="K1249" s="832">
        <v>32</v>
      </c>
      <c r="L1249" s="849">
        <v>14</v>
      </c>
      <c r="M1249" s="849">
        <v>448</v>
      </c>
      <c r="N1249" s="832">
        <v>1</v>
      </c>
      <c r="O1249" s="832">
        <v>32</v>
      </c>
      <c r="P1249" s="849">
        <v>7</v>
      </c>
      <c r="Q1249" s="849">
        <v>224</v>
      </c>
      <c r="R1249" s="837">
        <v>0.5</v>
      </c>
      <c r="S1249" s="850">
        <v>32</v>
      </c>
    </row>
    <row r="1250" spans="1:19" ht="14.4" customHeight="1" x14ac:dyDescent="0.3">
      <c r="A1250" s="831" t="s">
        <v>3470</v>
      </c>
      <c r="B1250" s="832" t="s">
        <v>3471</v>
      </c>
      <c r="C1250" s="832" t="s">
        <v>593</v>
      </c>
      <c r="D1250" s="832" t="s">
        <v>1500</v>
      </c>
      <c r="E1250" s="832" t="s">
        <v>3529</v>
      </c>
      <c r="F1250" s="832" t="s">
        <v>3665</v>
      </c>
      <c r="G1250" s="832" t="s">
        <v>3666</v>
      </c>
      <c r="H1250" s="849">
        <v>108</v>
      </c>
      <c r="I1250" s="849">
        <v>0</v>
      </c>
      <c r="J1250" s="832"/>
      <c r="K1250" s="832">
        <v>0</v>
      </c>
      <c r="L1250" s="849">
        <v>127</v>
      </c>
      <c r="M1250" s="849">
        <v>0</v>
      </c>
      <c r="N1250" s="832"/>
      <c r="O1250" s="832">
        <v>0</v>
      </c>
      <c r="P1250" s="849">
        <v>124</v>
      </c>
      <c r="Q1250" s="849">
        <v>0</v>
      </c>
      <c r="R1250" s="837"/>
      <c r="S1250" s="850">
        <v>0</v>
      </c>
    </row>
    <row r="1251" spans="1:19" ht="14.4" customHeight="1" x14ac:dyDescent="0.3">
      <c r="A1251" s="831" t="s">
        <v>3470</v>
      </c>
      <c r="B1251" s="832" t="s">
        <v>3471</v>
      </c>
      <c r="C1251" s="832" t="s">
        <v>593</v>
      </c>
      <c r="D1251" s="832" t="s">
        <v>1500</v>
      </c>
      <c r="E1251" s="832" t="s">
        <v>3529</v>
      </c>
      <c r="F1251" s="832" t="s">
        <v>3667</v>
      </c>
      <c r="G1251" s="832" t="s">
        <v>3668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1</v>
      </c>
      <c r="Q1251" s="849">
        <v>132</v>
      </c>
      <c r="R1251" s="837"/>
      <c r="S1251" s="850">
        <v>132</v>
      </c>
    </row>
    <row r="1252" spans="1:19" ht="14.4" customHeight="1" x14ac:dyDescent="0.3">
      <c r="A1252" s="831" t="s">
        <v>3470</v>
      </c>
      <c r="B1252" s="832" t="s">
        <v>3471</v>
      </c>
      <c r="C1252" s="832" t="s">
        <v>593</v>
      </c>
      <c r="D1252" s="832" t="s">
        <v>1500</v>
      </c>
      <c r="E1252" s="832" t="s">
        <v>3529</v>
      </c>
      <c r="F1252" s="832" t="s">
        <v>3674</v>
      </c>
      <c r="G1252" s="832" t="s">
        <v>3676</v>
      </c>
      <c r="H1252" s="849"/>
      <c r="I1252" s="849"/>
      <c r="J1252" s="832"/>
      <c r="K1252" s="832"/>
      <c r="L1252" s="849"/>
      <c r="M1252" s="849"/>
      <c r="N1252" s="832"/>
      <c r="O1252" s="832"/>
      <c r="P1252" s="849">
        <v>35</v>
      </c>
      <c r="Q1252" s="849">
        <v>7000</v>
      </c>
      <c r="R1252" s="837"/>
      <c r="S1252" s="850">
        <v>200</v>
      </c>
    </row>
    <row r="1253" spans="1:19" ht="14.4" customHeight="1" x14ac:dyDescent="0.3">
      <c r="A1253" s="831" t="s">
        <v>3470</v>
      </c>
      <c r="B1253" s="832" t="s">
        <v>3471</v>
      </c>
      <c r="C1253" s="832" t="s">
        <v>593</v>
      </c>
      <c r="D1253" s="832" t="s">
        <v>1500</v>
      </c>
      <c r="E1253" s="832" t="s">
        <v>3529</v>
      </c>
      <c r="F1253" s="832" t="s">
        <v>3680</v>
      </c>
      <c r="G1253" s="832" t="s">
        <v>3681</v>
      </c>
      <c r="H1253" s="849"/>
      <c r="I1253" s="849"/>
      <c r="J1253" s="832"/>
      <c r="K1253" s="832"/>
      <c r="L1253" s="849">
        <v>1</v>
      </c>
      <c r="M1253" s="849">
        <v>74</v>
      </c>
      <c r="N1253" s="832">
        <v>1</v>
      </c>
      <c r="O1253" s="832">
        <v>74</v>
      </c>
      <c r="P1253" s="849">
        <v>1</v>
      </c>
      <c r="Q1253" s="849">
        <v>74</v>
      </c>
      <c r="R1253" s="837">
        <v>1</v>
      </c>
      <c r="S1253" s="850">
        <v>74</v>
      </c>
    </row>
    <row r="1254" spans="1:19" ht="14.4" customHeight="1" x14ac:dyDescent="0.3">
      <c r="A1254" s="831" t="s">
        <v>3470</v>
      </c>
      <c r="B1254" s="832" t="s">
        <v>3471</v>
      </c>
      <c r="C1254" s="832" t="s">
        <v>593</v>
      </c>
      <c r="D1254" s="832" t="s">
        <v>1500</v>
      </c>
      <c r="E1254" s="832" t="s">
        <v>3529</v>
      </c>
      <c r="F1254" s="832" t="s">
        <v>3683</v>
      </c>
      <c r="G1254" s="832" t="s">
        <v>3684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223</v>
      </c>
      <c r="R1254" s="837"/>
      <c r="S1254" s="850">
        <v>223</v>
      </c>
    </row>
    <row r="1255" spans="1:19" ht="14.4" customHeight="1" x14ac:dyDescent="0.3">
      <c r="A1255" s="831" t="s">
        <v>3470</v>
      </c>
      <c r="B1255" s="832" t="s">
        <v>3471</v>
      </c>
      <c r="C1255" s="832" t="s">
        <v>593</v>
      </c>
      <c r="D1255" s="832" t="s">
        <v>1500</v>
      </c>
      <c r="E1255" s="832" t="s">
        <v>3529</v>
      </c>
      <c r="F1255" s="832" t="s">
        <v>3686</v>
      </c>
      <c r="G1255" s="832" t="s">
        <v>3687</v>
      </c>
      <c r="H1255" s="849">
        <v>0</v>
      </c>
      <c r="I1255" s="849">
        <v>0</v>
      </c>
      <c r="J1255" s="832"/>
      <c r="K1255" s="832"/>
      <c r="L1255" s="849"/>
      <c r="M1255" s="849"/>
      <c r="N1255" s="832"/>
      <c r="O1255" s="832"/>
      <c r="P1255" s="849"/>
      <c r="Q1255" s="849"/>
      <c r="R1255" s="837"/>
      <c r="S1255" s="850"/>
    </row>
    <row r="1256" spans="1:19" ht="14.4" customHeight="1" x14ac:dyDescent="0.3">
      <c r="A1256" s="831" t="s">
        <v>3470</v>
      </c>
      <c r="B1256" s="832" t="s">
        <v>3471</v>
      </c>
      <c r="C1256" s="832" t="s">
        <v>593</v>
      </c>
      <c r="D1256" s="832" t="s">
        <v>1500</v>
      </c>
      <c r="E1256" s="832" t="s">
        <v>3529</v>
      </c>
      <c r="F1256" s="832" t="s">
        <v>3696</v>
      </c>
      <c r="G1256" s="832" t="s">
        <v>3697</v>
      </c>
      <c r="H1256" s="849">
        <v>3</v>
      </c>
      <c r="I1256" s="849">
        <v>177</v>
      </c>
      <c r="J1256" s="832">
        <v>1.5</v>
      </c>
      <c r="K1256" s="832">
        <v>59</v>
      </c>
      <c r="L1256" s="849">
        <v>2</v>
      </c>
      <c r="M1256" s="849">
        <v>118</v>
      </c>
      <c r="N1256" s="832">
        <v>1</v>
      </c>
      <c r="O1256" s="832">
        <v>59</v>
      </c>
      <c r="P1256" s="849">
        <v>1</v>
      </c>
      <c r="Q1256" s="849">
        <v>59</v>
      </c>
      <c r="R1256" s="837">
        <v>0.5</v>
      </c>
      <c r="S1256" s="850">
        <v>59</v>
      </c>
    </row>
    <row r="1257" spans="1:19" ht="14.4" customHeight="1" x14ac:dyDescent="0.3">
      <c r="A1257" s="831" t="s">
        <v>3470</v>
      </c>
      <c r="B1257" s="832" t="s">
        <v>3471</v>
      </c>
      <c r="C1257" s="832" t="s">
        <v>593</v>
      </c>
      <c r="D1257" s="832" t="s">
        <v>1500</v>
      </c>
      <c r="E1257" s="832" t="s">
        <v>3529</v>
      </c>
      <c r="F1257" s="832" t="s">
        <v>3704</v>
      </c>
      <c r="G1257" s="832" t="s">
        <v>3705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1</v>
      </c>
      <c r="Q1257" s="849">
        <v>156</v>
      </c>
      <c r="R1257" s="837"/>
      <c r="S1257" s="850">
        <v>156</v>
      </c>
    </row>
    <row r="1258" spans="1:19" ht="14.4" customHeight="1" x14ac:dyDescent="0.3">
      <c r="A1258" s="831" t="s">
        <v>3470</v>
      </c>
      <c r="B1258" s="832" t="s">
        <v>3471</v>
      </c>
      <c r="C1258" s="832" t="s">
        <v>593</v>
      </c>
      <c r="D1258" s="832" t="s">
        <v>1500</v>
      </c>
      <c r="E1258" s="832" t="s">
        <v>3529</v>
      </c>
      <c r="F1258" s="832" t="s">
        <v>3720</v>
      </c>
      <c r="G1258" s="832" t="s">
        <v>3721</v>
      </c>
      <c r="H1258" s="849">
        <v>1</v>
      </c>
      <c r="I1258" s="849">
        <v>99</v>
      </c>
      <c r="J1258" s="832"/>
      <c r="K1258" s="832">
        <v>99</v>
      </c>
      <c r="L1258" s="849"/>
      <c r="M1258" s="849"/>
      <c r="N1258" s="832"/>
      <c r="O1258" s="832"/>
      <c r="P1258" s="849">
        <v>1</v>
      </c>
      <c r="Q1258" s="849">
        <v>100</v>
      </c>
      <c r="R1258" s="837"/>
      <c r="S1258" s="850">
        <v>100</v>
      </c>
    </row>
    <row r="1259" spans="1:19" ht="14.4" customHeight="1" x14ac:dyDescent="0.3">
      <c r="A1259" s="831" t="s">
        <v>3470</v>
      </c>
      <c r="B1259" s="832" t="s">
        <v>3471</v>
      </c>
      <c r="C1259" s="832" t="s">
        <v>593</v>
      </c>
      <c r="D1259" s="832" t="s">
        <v>1500</v>
      </c>
      <c r="E1259" s="832" t="s">
        <v>3529</v>
      </c>
      <c r="F1259" s="832" t="s">
        <v>3720</v>
      </c>
      <c r="G1259" s="832" t="s">
        <v>3722</v>
      </c>
      <c r="H1259" s="849"/>
      <c r="I1259" s="849"/>
      <c r="J1259" s="832"/>
      <c r="K1259" s="832"/>
      <c r="L1259" s="849">
        <v>1</v>
      </c>
      <c r="M1259" s="849">
        <v>99</v>
      </c>
      <c r="N1259" s="832">
        <v>1</v>
      </c>
      <c r="O1259" s="832">
        <v>99</v>
      </c>
      <c r="P1259" s="849">
        <v>2</v>
      </c>
      <c r="Q1259" s="849">
        <v>200</v>
      </c>
      <c r="R1259" s="837">
        <v>2.0202020202020203</v>
      </c>
      <c r="S1259" s="850">
        <v>100</v>
      </c>
    </row>
    <row r="1260" spans="1:19" ht="14.4" customHeight="1" x14ac:dyDescent="0.3">
      <c r="A1260" s="831" t="s">
        <v>3470</v>
      </c>
      <c r="B1260" s="832" t="s">
        <v>3471</v>
      </c>
      <c r="C1260" s="832" t="s">
        <v>593</v>
      </c>
      <c r="D1260" s="832" t="s">
        <v>1500</v>
      </c>
      <c r="E1260" s="832" t="s">
        <v>3529</v>
      </c>
      <c r="F1260" s="832" t="s">
        <v>3723</v>
      </c>
      <c r="G1260" s="832" t="s">
        <v>3724</v>
      </c>
      <c r="H1260" s="849"/>
      <c r="I1260" s="849"/>
      <c r="J1260" s="832"/>
      <c r="K1260" s="832"/>
      <c r="L1260" s="849"/>
      <c r="M1260" s="849"/>
      <c r="N1260" s="832"/>
      <c r="O1260" s="832"/>
      <c r="P1260" s="849">
        <v>1</v>
      </c>
      <c r="Q1260" s="849">
        <v>396</v>
      </c>
      <c r="R1260" s="837"/>
      <c r="S1260" s="850">
        <v>396</v>
      </c>
    </row>
    <row r="1261" spans="1:19" ht="14.4" customHeight="1" x14ac:dyDescent="0.3">
      <c r="A1261" s="831" t="s">
        <v>3470</v>
      </c>
      <c r="B1261" s="832" t="s">
        <v>3471</v>
      </c>
      <c r="C1261" s="832" t="s">
        <v>593</v>
      </c>
      <c r="D1261" s="832" t="s">
        <v>1499</v>
      </c>
      <c r="E1261" s="832" t="s">
        <v>3472</v>
      </c>
      <c r="F1261" s="832" t="s">
        <v>3487</v>
      </c>
      <c r="G1261" s="832" t="s">
        <v>930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12</v>
      </c>
      <c r="Q1261" s="849">
        <v>160.44</v>
      </c>
      <c r="R1261" s="837"/>
      <c r="S1261" s="850">
        <v>13.37</v>
      </c>
    </row>
    <row r="1262" spans="1:19" ht="14.4" customHeight="1" x14ac:dyDescent="0.3">
      <c r="A1262" s="831" t="s">
        <v>3470</v>
      </c>
      <c r="B1262" s="832" t="s">
        <v>3471</v>
      </c>
      <c r="C1262" s="832" t="s">
        <v>593</v>
      </c>
      <c r="D1262" s="832" t="s">
        <v>1499</v>
      </c>
      <c r="E1262" s="832" t="s">
        <v>3472</v>
      </c>
      <c r="F1262" s="832" t="s">
        <v>3490</v>
      </c>
      <c r="G1262" s="832" t="s">
        <v>3491</v>
      </c>
      <c r="H1262" s="849"/>
      <c r="I1262" s="849"/>
      <c r="J1262" s="832"/>
      <c r="K1262" s="832"/>
      <c r="L1262" s="849"/>
      <c r="M1262" s="849"/>
      <c r="N1262" s="832"/>
      <c r="O1262" s="832"/>
      <c r="P1262" s="849">
        <v>0.30000000000000004</v>
      </c>
      <c r="Q1262" s="849">
        <v>106.83</v>
      </c>
      <c r="R1262" s="837"/>
      <c r="S1262" s="850">
        <v>356.09999999999997</v>
      </c>
    </row>
    <row r="1263" spans="1:19" ht="14.4" customHeight="1" x14ac:dyDescent="0.3">
      <c r="A1263" s="831" t="s">
        <v>3470</v>
      </c>
      <c r="B1263" s="832" t="s">
        <v>3471</v>
      </c>
      <c r="C1263" s="832" t="s">
        <v>593</v>
      </c>
      <c r="D1263" s="832" t="s">
        <v>1499</v>
      </c>
      <c r="E1263" s="832" t="s">
        <v>3472</v>
      </c>
      <c r="F1263" s="832" t="s">
        <v>3492</v>
      </c>
      <c r="G1263" s="832" t="s">
        <v>3493</v>
      </c>
      <c r="H1263" s="849"/>
      <c r="I1263" s="849"/>
      <c r="J1263" s="832"/>
      <c r="K1263" s="832"/>
      <c r="L1263" s="849"/>
      <c r="M1263" s="849"/>
      <c r="N1263" s="832"/>
      <c r="O1263" s="832"/>
      <c r="P1263" s="849">
        <v>1.2</v>
      </c>
      <c r="Q1263" s="849">
        <v>272.01</v>
      </c>
      <c r="R1263" s="837"/>
      <c r="S1263" s="850">
        <v>226.67500000000001</v>
      </c>
    </row>
    <row r="1264" spans="1:19" ht="14.4" customHeight="1" x14ac:dyDescent="0.3">
      <c r="A1264" s="831" t="s">
        <v>3470</v>
      </c>
      <c r="B1264" s="832" t="s">
        <v>3471</v>
      </c>
      <c r="C1264" s="832" t="s">
        <v>593</v>
      </c>
      <c r="D1264" s="832" t="s">
        <v>1499</v>
      </c>
      <c r="E1264" s="832" t="s">
        <v>3472</v>
      </c>
      <c r="F1264" s="832" t="s">
        <v>3499</v>
      </c>
      <c r="G1264" s="832" t="s">
        <v>691</v>
      </c>
      <c r="H1264" s="849"/>
      <c r="I1264" s="849"/>
      <c r="J1264" s="832"/>
      <c r="K1264" s="832"/>
      <c r="L1264" s="849"/>
      <c r="M1264" s="849"/>
      <c r="N1264" s="832"/>
      <c r="O1264" s="832"/>
      <c r="P1264" s="849">
        <v>8.2999999999999989</v>
      </c>
      <c r="Q1264" s="849">
        <v>650.66</v>
      </c>
      <c r="R1264" s="837"/>
      <c r="S1264" s="850">
        <v>78.392771084337355</v>
      </c>
    </row>
    <row r="1265" spans="1:19" ht="14.4" customHeight="1" x14ac:dyDescent="0.3">
      <c r="A1265" s="831" t="s">
        <v>3470</v>
      </c>
      <c r="B1265" s="832" t="s">
        <v>3471</v>
      </c>
      <c r="C1265" s="832" t="s">
        <v>593</v>
      </c>
      <c r="D1265" s="832" t="s">
        <v>1499</v>
      </c>
      <c r="E1265" s="832" t="s">
        <v>3472</v>
      </c>
      <c r="F1265" s="832" t="s">
        <v>3500</v>
      </c>
      <c r="G1265" s="832" t="s">
        <v>958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0.2</v>
      </c>
      <c r="Q1265" s="849">
        <v>11.99</v>
      </c>
      <c r="R1265" s="837"/>
      <c r="S1265" s="850">
        <v>59.949999999999996</v>
      </c>
    </row>
    <row r="1266" spans="1:19" ht="14.4" customHeight="1" x14ac:dyDescent="0.3">
      <c r="A1266" s="831" t="s">
        <v>3470</v>
      </c>
      <c r="B1266" s="832" t="s">
        <v>3471</v>
      </c>
      <c r="C1266" s="832" t="s">
        <v>593</v>
      </c>
      <c r="D1266" s="832" t="s">
        <v>1499</v>
      </c>
      <c r="E1266" s="832" t="s">
        <v>3472</v>
      </c>
      <c r="F1266" s="832" t="s">
        <v>3515</v>
      </c>
      <c r="G1266" s="832" t="s">
        <v>930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2</v>
      </c>
      <c r="Q1266" s="849">
        <v>343.38</v>
      </c>
      <c r="R1266" s="837"/>
      <c r="S1266" s="850">
        <v>171.69</v>
      </c>
    </row>
    <row r="1267" spans="1:19" ht="14.4" customHeight="1" x14ac:dyDescent="0.3">
      <c r="A1267" s="831" t="s">
        <v>3470</v>
      </c>
      <c r="B1267" s="832" t="s">
        <v>3471</v>
      </c>
      <c r="C1267" s="832" t="s">
        <v>593</v>
      </c>
      <c r="D1267" s="832" t="s">
        <v>1499</v>
      </c>
      <c r="E1267" s="832" t="s">
        <v>3529</v>
      </c>
      <c r="F1267" s="832" t="s">
        <v>3530</v>
      </c>
      <c r="G1267" s="832" t="s">
        <v>3532</v>
      </c>
      <c r="H1267" s="849"/>
      <c r="I1267" s="849"/>
      <c r="J1267" s="832"/>
      <c r="K1267" s="832"/>
      <c r="L1267" s="849"/>
      <c r="M1267" s="849"/>
      <c r="N1267" s="832"/>
      <c r="O1267" s="832"/>
      <c r="P1267" s="849">
        <v>2</v>
      </c>
      <c r="Q1267" s="849">
        <v>696</v>
      </c>
      <c r="R1267" s="837"/>
      <c r="S1267" s="850">
        <v>348</v>
      </c>
    </row>
    <row r="1268" spans="1:19" ht="14.4" customHeight="1" x14ac:dyDescent="0.3">
      <c r="A1268" s="831" t="s">
        <v>3470</v>
      </c>
      <c r="B1268" s="832" t="s">
        <v>3471</v>
      </c>
      <c r="C1268" s="832" t="s">
        <v>593</v>
      </c>
      <c r="D1268" s="832" t="s">
        <v>1499</v>
      </c>
      <c r="E1268" s="832" t="s">
        <v>3529</v>
      </c>
      <c r="F1268" s="832" t="s">
        <v>3540</v>
      </c>
      <c r="G1268" s="832" t="s">
        <v>3541</v>
      </c>
      <c r="H1268" s="849"/>
      <c r="I1268" s="849"/>
      <c r="J1268" s="832"/>
      <c r="K1268" s="832"/>
      <c r="L1268" s="849"/>
      <c r="M1268" s="849"/>
      <c r="N1268" s="832"/>
      <c r="O1268" s="832"/>
      <c r="P1268" s="849">
        <v>4</v>
      </c>
      <c r="Q1268" s="849">
        <v>332</v>
      </c>
      <c r="R1268" s="837"/>
      <c r="S1268" s="850">
        <v>83</v>
      </c>
    </row>
    <row r="1269" spans="1:19" ht="14.4" customHeight="1" x14ac:dyDescent="0.3">
      <c r="A1269" s="831" t="s">
        <v>3470</v>
      </c>
      <c r="B1269" s="832" t="s">
        <v>3471</v>
      </c>
      <c r="C1269" s="832" t="s">
        <v>593</v>
      </c>
      <c r="D1269" s="832" t="s">
        <v>1499</v>
      </c>
      <c r="E1269" s="832" t="s">
        <v>3529</v>
      </c>
      <c r="F1269" s="832" t="s">
        <v>3544</v>
      </c>
      <c r="G1269" s="832" t="s">
        <v>3545</v>
      </c>
      <c r="H1269" s="849"/>
      <c r="I1269" s="849"/>
      <c r="J1269" s="832"/>
      <c r="K1269" s="832"/>
      <c r="L1269" s="849"/>
      <c r="M1269" s="849"/>
      <c r="N1269" s="832"/>
      <c r="O1269" s="832"/>
      <c r="P1269" s="849">
        <v>15</v>
      </c>
      <c r="Q1269" s="849">
        <v>555</v>
      </c>
      <c r="R1269" s="837"/>
      <c r="S1269" s="850">
        <v>37</v>
      </c>
    </row>
    <row r="1270" spans="1:19" ht="14.4" customHeight="1" x14ac:dyDescent="0.3">
      <c r="A1270" s="831" t="s">
        <v>3470</v>
      </c>
      <c r="B1270" s="832" t="s">
        <v>3471</v>
      </c>
      <c r="C1270" s="832" t="s">
        <v>593</v>
      </c>
      <c r="D1270" s="832" t="s">
        <v>1499</v>
      </c>
      <c r="E1270" s="832" t="s">
        <v>3529</v>
      </c>
      <c r="F1270" s="832" t="s">
        <v>3544</v>
      </c>
      <c r="G1270" s="832" t="s">
        <v>3546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1</v>
      </c>
      <c r="Q1270" s="849">
        <v>37</v>
      </c>
      <c r="R1270" s="837"/>
      <c r="S1270" s="850">
        <v>37</v>
      </c>
    </row>
    <row r="1271" spans="1:19" ht="14.4" customHeight="1" x14ac:dyDescent="0.3">
      <c r="A1271" s="831" t="s">
        <v>3470</v>
      </c>
      <c r="B1271" s="832" t="s">
        <v>3471</v>
      </c>
      <c r="C1271" s="832" t="s">
        <v>593</v>
      </c>
      <c r="D1271" s="832" t="s">
        <v>1499</v>
      </c>
      <c r="E1271" s="832" t="s">
        <v>3529</v>
      </c>
      <c r="F1271" s="832" t="s">
        <v>3551</v>
      </c>
      <c r="G1271" s="832" t="s">
        <v>3552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4</v>
      </c>
      <c r="Q1271" s="849">
        <v>348</v>
      </c>
      <c r="R1271" s="837"/>
      <c r="S1271" s="850">
        <v>87</v>
      </c>
    </row>
    <row r="1272" spans="1:19" ht="14.4" customHeight="1" x14ac:dyDescent="0.3">
      <c r="A1272" s="831" t="s">
        <v>3470</v>
      </c>
      <c r="B1272" s="832" t="s">
        <v>3471</v>
      </c>
      <c r="C1272" s="832" t="s">
        <v>593</v>
      </c>
      <c r="D1272" s="832" t="s">
        <v>1499</v>
      </c>
      <c r="E1272" s="832" t="s">
        <v>3529</v>
      </c>
      <c r="F1272" s="832" t="s">
        <v>3551</v>
      </c>
      <c r="G1272" s="832" t="s">
        <v>3553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3</v>
      </c>
      <c r="Q1272" s="849">
        <v>261</v>
      </c>
      <c r="R1272" s="837"/>
      <c r="S1272" s="850">
        <v>87</v>
      </c>
    </row>
    <row r="1273" spans="1:19" ht="14.4" customHeight="1" x14ac:dyDescent="0.3">
      <c r="A1273" s="831" t="s">
        <v>3470</v>
      </c>
      <c r="B1273" s="832" t="s">
        <v>3471</v>
      </c>
      <c r="C1273" s="832" t="s">
        <v>593</v>
      </c>
      <c r="D1273" s="832" t="s">
        <v>1499</v>
      </c>
      <c r="E1273" s="832" t="s">
        <v>3529</v>
      </c>
      <c r="F1273" s="832" t="s">
        <v>3554</v>
      </c>
      <c r="G1273" s="832" t="s">
        <v>3555</v>
      </c>
      <c r="H1273" s="849"/>
      <c r="I1273" s="849"/>
      <c r="J1273" s="832"/>
      <c r="K1273" s="832"/>
      <c r="L1273" s="849"/>
      <c r="M1273" s="849"/>
      <c r="N1273" s="832"/>
      <c r="O1273" s="832"/>
      <c r="P1273" s="849">
        <v>2</v>
      </c>
      <c r="Q1273" s="849">
        <v>1084</v>
      </c>
      <c r="R1273" s="837"/>
      <c r="S1273" s="850">
        <v>542</v>
      </c>
    </row>
    <row r="1274" spans="1:19" ht="14.4" customHeight="1" x14ac:dyDescent="0.3">
      <c r="A1274" s="831" t="s">
        <v>3470</v>
      </c>
      <c r="B1274" s="832" t="s">
        <v>3471</v>
      </c>
      <c r="C1274" s="832" t="s">
        <v>593</v>
      </c>
      <c r="D1274" s="832" t="s">
        <v>1499</v>
      </c>
      <c r="E1274" s="832" t="s">
        <v>3529</v>
      </c>
      <c r="F1274" s="832" t="s">
        <v>3556</v>
      </c>
      <c r="G1274" s="832" t="s">
        <v>3557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1</v>
      </c>
      <c r="Q1274" s="849">
        <v>680</v>
      </c>
      <c r="R1274" s="837"/>
      <c r="S1274" s="850">
        <v>680</v>
      </c>
    </row>
    <row r="1275" spans="1:19" ht="14.4" customHeight="1" x14ac:dyDescent="0.3">
      <c r="A1275" s="831" t="s">
        <v>3470</v>
      </c>
      <c r="B1275" s="832" t="s">
        <v>3471</v>
      </c>
      <c r="C1275" s="832" t="s">
        <v>593</v>
      </c>
      <c r="D1275" s="832" t="s">
        <v>1499</v>
      </c>
      <c r="E1275" s="832" t="s">
        <v>3529</v>
      </c>
      <c r="F1275" s="832" t="s">
        <v>3562</v>
      </c>
      <c r="G1275" s="832" t="s">
        <v>3563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14</v>
      </c>
      <c r="Q1275" s="849">
        <v>3528</v>
      </c>
      <c r="R1275" s="837"/>
      <c r="S1275" s="850">
        <v>252</v>
      </c>
    </row>
    <row r="1276" spans="1:19" ht="14.4" customHeight="1" x14ac:dyDescent="0.3">
      <c r="A1276" s="831" t="s">
        <v>3470</v>
      </c>
      <c r="B1276" s="832" t="s">
        <v>3471</v>
      </c>
      <c r="C1276" s="832" t="s">
        <v>593</v>
      </c>
      <c r="D1276" s="832" t="s">
        <v>1499</v>
      </c>
      <c r="E1276" s="832" t="s">
        <v>3529</v>
      </c>
      <c r="F1276" s="832" t="s">
        <v>3562</v>
      </c>
      <c r="G1276" s="832" t="s">
        <v>3564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450</v>
      </c>
      <c r="Q1276" s="849">
        <v>113400</v>
      </c>
      <c r="R1276" s="837"/>
      <c r="S1276" s="850">
        <v>252</v>
      </c>
    </row>
    <row r="1277" spans="1:19" ht="14.4" customHeight="1" x14ac:dyDescent="0.3">
      <c r="A1277" s="831" t="s">
        <v>3470</v>
      </c>
      <c r="B1277" s="832" t="s">
        <v>3471</v>
      </c>
      <c r="C1277" s="832" t="s">
        <v>593</v>
      </c>
      <c r="D1277" s="832" t="s">
        <v>1499</v>
      </c>
      <c r="E1277" s="832" t="s">
        <v>3529</v>
      </c>
      <c r="F1277" s="832" t="s">
        <v>3565</v>
      </c>
      <c r="G1277" s="832" t="s">
        <v>3566</v>
      </c>
      <c r="H1277" s="849"/>
      <c r="I1277" s="849"/>
      <c r="J1277" s="832"/>
      <c r="K1277" s="832"/>
      <c r="L1277" s="849"/>
      <c r="M1277" s="849"/>
      <c r="N1277" s="832"/>
      <c r="O1277" s="832"/>
      <c r="P1277" s="849">
        <v>4</v>
      </c>
      <c r="Q1277" s="849">
        <v>508</v>
      </c>
      <c r="R1277" s="837"/>
      <c r="S1277" s="850">
        <v>127</v>
      </c>
    </row>
    <row r="1278" spans="1:19" ht="14.4" customHeight="1" x14ac:dyDescent="0.3">
      <c r="A1278" s="831" t="s">
        <v>3470</v>
      </c>
      <c r="B1278" s="832" t="s">
        <v>3471</v>
      </c>
      <c r="C1278" s="832" t="s">
        <v>593</v>
      </c>
      <c r="D1278" s="832" t="s">
        <v>1499</v>
      </c>
      <c r="E1278" s="832" t="s">
        <v>3529</v>
      </c>
      <c r="F1278" s="832" t="s">
        <v>3565</v>
      </c>
      <c r="G1278" s="832" t="s">
        <v>3567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39</v>
      </c>
      <c r="Q1278" s="849">
        <v>4953</v>
      </c>
      <c r="R1278" s="837"/>
      <c r="S1278" s="850">
        <v>127</v>
      </c>
    </row>
    <row r="1279" spans="1:19" ht="14.4" customHeight="1" x14ac:dyDescent="0.3">
      <c r="A1279" s="831" t="s">
        <v>3470</v>
      </c>
      <c r="B1279" s="832" t="s">
        <v>3471</v>
      </c>
      <c r="C1279" s="832" t="s">
        <v>593</v>
      </c>
      <c r="D1279" s="832" t="s">
        <v>1499</v>
      </c>
      <c r="E1279" s="832" t="s">
        <v>3529</v>
      </c>
      <c r="F1279" s="832" t="s">
        <v>3568</v>
      </c>
      <c r="G1279" s="832" t="s">
        <v>3569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4</v>
      </c>
      <c r="Q1279" s="849">
        <v>368</v>
      </c>
      <c r="R1279" s="837"/>
      <c r="S1279" s="850">
        <v>92</v>
      </c>
    </row>
    <row r="1280" spans="1:19" ht="14.4" customHeight="1" x14ac:dyDescent="0.3">
      <c r="A1280" s="831" t="s">
        <v>3470</v>
      </c>
      <c r="B1280" s="832" t="s">
        <v>3471</v>
      </c>
      <c r="C1280" s="832" t="s">
        <v>593</v>
      </c>
      <c r="D1280" s="832" t="s">
        <v>1499</v>
      </c>
      <c r="E1280" s="832" t="s">
        <v>3529</v>
      </c>
      <c r="F1280" s="832" t="s">
        <v>3568</v>
      </c>
      <c r="G1280" s="832" t="s">
        <v>3570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15</v>
      </c>
      <c r="Q1280" s="849">
        <v>1380</v>
      </c>
      <c r="R1280" s="837"/>
      <c r="S1280" s="850">
        <v>92</v>
      </c>
    </row>
    <row r="1281" spans="1:19" ht="14.4" customHeight="1" x14ac:dyDescent="0.3">
      <c r="A1281" s="831" t="s">
        <v>3470</v>
      </c>
      <c r="B1281" s="832" t="s">
        <v>3471</v>
      </c>
      <c r="C1281" s="832" t="s">
        <v>593</v>
      </c>
      <c r="D1281" s="832" t="s">
        <v>1499</v>
      </c>
      <c r="E1281" s="832" t="s">
        <v>3529</v>
      </c>
      <c r="F1281" s="832" t="s">
        <v>3579</v>
      </c>
      <c r="G1281" s="832" t="s">
        <v>3580</v>
      </c>
      <c r="H1281" s="849"/>
      <c r="I1281" s="849"/>
      <c r="J1281" s="832"/>
      <c r="K1281" s="832"/>
      <c r="L1281" s="849"/>
      <c r="M1281" s="849"/>
      <c r="N1281" s="832"/>
      <c r="O1281" s="832"/>
      <c r="P1281" s="849">
        <v>448</v>
      </c>
      <c r="Q1281" s="849">
        <v>26880</v>
      </c>
      <c r="R1281" s="837"/>
      <c r="S1281" s="850">
        <v>60</v>
      </c>
    </row>
    <row r="1282" spans="1:19" ht="14.4" customHeight="1" x14ac:dyDescent="0.3">
      <c r="A1282" s="831" t="s">
        <v>3470</v>
      </c>
      <c r="B1282" s="832" t="s">
        <v>3471</v>
      </c>
      <c r="C1282" s="832" t="s">
        <v>593</v>
      </c>
      <c r="D1282" s="832" t="s">
        <v>1499</v>
      </c>
      <c r="E1282" s="832" t="s">
        <v>3529</v>
      </c>
      <c r="F1282" s="832" t="s">
        <v>3581</v>
      </c>
      <c r="G1282" s="832" t="s">
        <v>3582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1</v>
      </c>
      <c r="Q1282" s="849">
        <v>254</v>
      </c>
      <c r="R1282" s="837"/>
      <c r="S1282" s="850">
        <v>254</v>
      </c>
    </row>
    <row r="1283" spans="1:19" ht="14.4" customHeight="1" x14ac:dyDescent="0.3">
      <c r="A1283" s="831" t="s">
        <v>3470</v>
      </c>
      <c r="B1283" s="832" t="s">
        <v>3471</v>
      </c>
      <c r="C1283" s="832" t="s">
        <v>593</v>
      </c>
      <c r="D1283" s="832" t="s">
        <v>1499</v>
      </c>
      <c r="E1283" s="832" t="s">
        <v>3529</v>
      </c>
      <c r="F1283" s="832" t="s">
        <v>3589</v>
      </c>
      <c r="G1283" s="832" t="s">
        <v>3590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525</v>
      </c>
      <c r="Q1283" s="849">
        <v>202650</v>
      </c>
      <c r="R1283" s="837"/>
      <c r="S1283" s="850">
        <v>386</v>
      </c>
    </row>
    <row r="1284" spans="1:19" ht="14.4" customHeight="1" x14ac:dyDescent="0.3">
      <c r="A1284" s="831" t="s">
        <v>3470</v>
      </c>
      <c r="B1284" s="832" t="s">
        <v>3471</v>
      </c>
      <c r="C1284" s="832" t="s">
        <v>593</v>
      </c>
      <c r="D1284" s="832" t="s">
        <v>1499</v>
      </c>
      <c r="E1284" s="832" t="s">
        <v>3529</v>
      </c>
      <c r="F1284" s="832" t="s">
        <v>3591</v>
      </c>
      <c r="G1284" s="832" t="s">
        <v>3592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16</v>
      </c>
      <c r="Q1284" s="849">
        <v>6256</v>
      </c>
      <c r="R1284" s="837"/>
      <c r="S1284" s="850">
        <v>391</v>
      </c>
    </row>
    <row r="1285" spans="1:19" ht="14.4" customHeight="1" x14ac:dyDescent="0.3">
      <c r="A1285" s="831" t="s">
        <v>3470</v>
      </c>
      <c r="B1285" s="832" t="s">
        <v>3471</v>
      </c>
      <c r="C1285" s="832" t="s">
        <v>593</v>
      </c>
      <c r="D1285" s="832" t="s">
        <v>1499</v>
      </c>
      <c r="E1285" s="832" t="s">
        <v>3529</v>
      </c>
      <c r="F1285" s="832" t="s">
        <v>3591</v>
      </c>
      <c r="G1285" s="832" t="s">
        <v>3593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495</v>
      </c>
      <c r="Q1285" s="849">
        <v>193545</v>
      </c>
      <c r="R1285" s="837"/>
      <c r="S1285" s="850">
        <v>391</v>
      </c>
    </row>
    <row r="1286" spans="1:19" ht="14.4" customHeight="1" x14ac:dyDescent="0.3">
      <c r="A1286" s="831" t="s">
        <v>3470</v>
      </c>
      <c r="B1286" s="832" t="s">
        <v>3471</v>
      </c>
      <c r="C1286" s="832" t="s">
        <v>593</v>
      </c>
      <c r="D1286" s="832" t="s">
        <v>1499</v>
      </c>
      <c r="E1286" s="832" t="s">
        <v>3529</v>
      </c>
      <c r="F1286" s="832" t="s">
        <v>3594</v>
      </c>
      <c r="G1286" s="832" t="s">
        <v>3595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2</v>
      </c>
      <c r="Q1286" s="849">
        <v>126</v>
      </c>
      <c r="R1286" s="837"/>
      <c r="S1286" s="850">
        <v>63</v>
      </c>
    </row>
    <row r="1287" spans="1:19" ht="14.4" customHeight="1" x14ac:dyDescent="0.3">
      <c r="A1287" s="831" t="s">
        <v>3470</v>
      </c>
      <c r="B1287" s="832" t="s">
        <v>3471</v>
      </c>
      <c r="C1287" s="832" t="s">
        <v>593</v>
      </c>
      <c r="D1287" s="832" t="s">
        <v>1499</v>
      </c>
      <c r="E1287" s="832" t="s">
        <v>3529</v>
      </c>
      <c r="F1287" s="832" t="s">
        <v>3594</v>
      </c>
      <c r="G1287" s="832" t="s">
        <v>3596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35</v>
      </c>
      <c r="Q1287" s="849">
        <v>2205</v>
      </c>
      <c r="R1287" s="837"/>
      <c r="S1287" s="850">
        <v>63</v>
      </c>
    </row>
    <row r="1288" spans="1:19" ht="14.4" customHeight="1" x14ac:dyDescent="0.3">
      <c r="A1288" s="831" t="s">
        <v>3470</v>
      </c>
      <c r="B1288" s="832" t="s">
        <v>3471</v>
      </c>
      <c r="C1288" s="832" t="s">
        <v>593</v>
      </c>
      <c r="D1288" s="832" t="s">
        <v>1499</v>
      </c>
      <c r="E1288" s="832" t="s">
        <v>3529</v>
      </c>
      <c r="F1288" s="832" t="s">
        <v>3597</v>
      </c>
      <c r="G1288" s="832" t="s">
        <v>3598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1</v>
      </c>
      <c r="Q1288" s="849">
        <v>248</v>
      </c>
      <c r="R1288" s="837"/>
      <c r="S1288" s="850">
        <v>248</v>
      </c>
    </row>
    <row r="1289" spans="1:19" ht="14.4" customHeight="1" x14ac:dyDescent="0.3">
      <c r="A1289" s="831" t="s">
        <v>3470</v>
      </c>
      <c r="B1289" s="832" t="s">
        <v>3471</v>
      </c>
      <c r="C1289" s="832" t="s">
        <v>593</v>
      </c>
      <c r="D1289" s="832" t="s">
        <v>1499</v>
      </c>
      <c r="E1289" s="832" t="s">
        <v>3529</v>
      </c>
      <c r="F1289" s="832" t="s">
        <v>3599</v>
      </c>
      <c r="G1289" s="832" t="s">
        <v>3601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65</v>
      </c>
      <c r="Q1289" s="849">
        <v>10010</v>
      </c>
      <c r="R1289" s="837"/>
      <c r="S1289" s="850">
        <v>154</v>
      </c>
    </row>
    <row r="1290" spans="1:19" ht="14.4" customHeight="1" x14ac:dyDescent="0.3">
      <c r="A1290" s="831" t="s">
        <v>3470</v>
      </c>
      <c r="B1290" s="832" t="s">
        <v>3471</v>
      </c>
      <c r="C1290" s="832" t="s">
        <v>593</v>
      </c>
      <c r="D1290" s="832" t="s">
        <v>1499</v>
      </c>
      <c r="E1290" s="832" t="s">
        <v>3529</v>
      </c>
      <c r="F1290" s="832" t="s">
        <v>3605</v>
      </c>
      <c r="G1290" s="832" t="s">
        <v>3606</v>
      </c>
      <c r="H1290" s="849"/>
      <c r="I1290" s="849"/>
      <c r="J1290" s="832"/>
      <c r="K1290" s="832"/>
      <c r="L1290" s="849"/>
      <c r="M1290" s="849"/>
      <c r="N1290" s="832"/>
      <c r="O1290" s="832"/>
      <c r="P1290" s="849">
        <v>3</v>
      </c>
      <c r="Q1290" s="849">
        <v>417</v>
      </c>
      <c r="R1290" s="837"/>
      <c r="S1290" s="850">
        <v>139</v>
      </c>
    </row>
    <row r="1291" spans="1:19" ht="14.4" customHeight="1" x14ac:dyDescent="0.3">
      <c r="A1291" s="831" t="s">
        <v>3470</v>
      </c>
      <c r="B1291" s="832" t="s">
        <v>3471</v>
      </c>
      <c r="C1291" s="832" t="s">
        <v>593</v>
      </c>
      <c r="D1291" s="832" t="s">
        <v>1499</v>
      </c>
      <c r="E1291" s="832" t="s">
        <v>3529</v>
      </c>
      <c r="F1291" s="832" t="s">
        <v>3605</v>
      </c>
      <c r="G1291" s="832" t="s">
        <v>3607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15</v>
      </c>
      <c r="Q1291" s="849">
        <v>2085</v>
      </c>
      <c r="R1291" s="837"/>
      <c r="S1291" s="850">
        <v>139</v>
      </c>
    </row>
    <row r="1292" spans="1:19" ht="14.4" customHeight="1" x14ac:dyDescent="0.3">
      <c r="A1292" s="831" t="s">
        <v>3470</v>
      </c>
      <c r="B1292" s="832" t="s">
        <v>3471</v>
      </c>
      <c r="C1292" s="832" t="s">
        <v>593</v>
      </c>
      <c r="D1292" s="832" t="s">
        <v>1499</v>
      </c>
      <c r="E1292" s="832" t="s">
        <v>3529</v>
      </c>
      <c r="F1292" s="832" t="s">
        <v>3608</v>
      </c>
      <c r="G1292" s="832" t="s">
        <v>3609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2</v>
      </c>
      <c r="Q1292" s="849">
        <v>838</v>
      </c>
      <c r="R1292" s="837"/>
      <c r="S1292" s="850">
        <v>419</v>
      </c>
    </row>
    <row r="1293" spans="1:19" ht="14.4" customHeight="1" x14ac:dyDescent="0.3">
      <c r="A1293" s="831" t="s">
        <v>3470</v>
      </c>
      <c r="B1293" s="832" t="s">
        <v>3471</v>
      </c>
      <c r="C1293" s="832" t="s">
        <v>593</v>
      </c>
      <c r="D1293" s="832" t="s">
        <v>1499</v>
      </c>
      <c r="E1293" s="832" t="s">
        <v>3529</v>
      </c>
      <c r="F1293" s="832" t="s">
        <v>3608</v>
      </c>
      <c r="G1293" s="832" t="s">
        <v>3610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2</v>
      </c>
      <c r="Q1293" s="849">
        <v>838</v>
      </c>
      <c r="R1293" s="837"/>
      <c r="S1293" s="850">
        <v>419</v>
      </c>
    </row>
    <row r="1294" spans="1:19" ht="14.4" customHeight="1" x14ac:dyDescent="0.3">
      <c r="A1294" s="831" t="s">
        <v>3470</v>
      </c>
      <c r="B1294" s="832" t="s">
        <v>3471</v>
      </c>
      <c r="C1294" s="832" t="s">
        <v>593</v>
      </c>
      <c r="D1294" s="832" t="s">
        <v>1499</v>
      </c>
      <c r="E1294" s="832" t="s">
        <v>3529</v>
      </c>
      <c r="F1294" s="832" t="s">
        <v>3614</v>
      </c>
      <c r="G1294" s="832" t="s">
        <v>3615</v>
      </c>
      <c r="H1294" s="849"/>
      <c r="I1294" s="849"/>
      <c r="J1294" s="832"/>
      <c r="K1294" s="832"/>
      <c r="L1294" s="849"/>
      <c r="M1294" s="849"/>
      <c r="N1294" s="832"/>
      <c r="O1294" s="832"/>
      <c r="P1294" s="849">
        <v>1</v>
      </c>
      <c r="Q1294" s="849">
        <v>238</v>
      </c>
      <c r="R1294" s="837"/>
      <c r="S1294" s="850">
        <v>238</v>
      </c>
    </row>
    <row r="1295" spans="1:19" ht="14.4" customHeight="1" x14ac:dyDescent="0.3">
      <c r="A1295" s="831" t="s">
        <v>3470</v>
      </c>
      <c r="B1295" s="832" t="s">
        <v>3471</v>
      </c>
      <c r="C1295" s="832" t="s">
        <v>593</v>
      </c>
      <c r="D1295" s="832" t="s">
        <v>1499</v>
      </c>
      <c r="E1295" s="832" t="s">
        <v>3529</v>
      </c>
      <c r="F1295" s="832" t="s">
        <v>3621</v>
      </c>
      <c r="G1295" s="832" t="s">
        <v>3622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1</v>
      </c>
      <c r="Q1295" s="849">
        <v>164</v>
      </c>
      <c r="R1295" s="837"/>
      <c r="S1295" s="850">
        <v>164</v>
      </c>
    </row>
    <row r="1296" spans="1:19" ht="14.4" customHeight="1" x14ac:dyDescent="0.3">
      <c r="A1296" s="831" t="s">
        <v>3470</v>
      </c>
      <c r="B1296" s="832" t="s">
        <v>3471</v>
      </c>
      <c r="C1296" s="832" t="s">
        <v>593</v>
      </c>
      <c r="D1296" s="832" t="s">
        <v>1499</v>
      </c>
      <c r="E1296" s="832" t="s">
        <v>3529</v>
      </c>
      <c r="F1296" s="832" t="s">
        <v>3624</v>
      </c>
      <c r="G1296" s="832" t="s">
        <v>3625</v>
      </c>
      <c r="H1296" s="849"/>
      <c r="I1296" s="849"/>
      <c r="J1296" s="832"/>
      <c r="K1296" s="832"/>
      <c r="L1296" s="849"/>
      <c r="M1296" s="849"/>
      <c r="N1296" s="832"/>
      <c r="O1296" s="832"/>
      <c r="P1296" s="849">
        <v>1</v>
      </c>
      <c r="Q1296" s="849">
        <v>307</v>
      </c>
      <c r="R1296" s="837"/>
      <c r="S1296" s="850">
        <v>307</v>
      </c>
    </row>
    <row r="1297" spans="1:19" ht="14.4" customHeight="1" x14ac:dyDescent="0.3">
      <c r="A1297" s="831" t="s">
        <v>3470</v>
      </c>
      <c r="B1297" s="832" t="s">
        <v>3471</v>
      </c>
      <c r="C1297" s="832" t="s">
        <v>593</v>
      </c>
      <c r="D1297" s="832" t="s">
        <v>1499</v>
      </c>
      <c r="E1297" s="832" t="s">
        <v>3529</v>
      </c>
      <c r="F1297" s="832" t="s">
        <v>3630</v>
      </c>
      <c r="G1297" s="832" t="s">
        <v>3631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13</v>
      </c>
      <c r="Q1297" s="849">
        <v>559</v>
      </c>
      <c r="R1297" s="837"/>
      <c r="S1297" s="850">
        <v>43</v>
      </c>
    </row>
    <row r="1298" spans="1:19" ht="14.4" customHeight="1" x14ac:dyDescent="0.3">
      <c r="A1298" s="831" t="s">
        <v>3470</v>
      </c>
      <c r="B1298" s="832" t="s">
        <v>3471</v>
      </c>
      <c r="C1298" s="832" t="s">
        <v>593</v>
      </c>
      <c r="D1298" s="832" t="s">
        <v>1499</v>
      </c>
      <c r="E1298" s="832" t="s">
        <v>3529</v>
      </c>
      <c r="F1298" s="832" t="s">
        <v>3630</v>
      </c>
      <c r="G1298" s="832" t="s">
        <v>3632</v>
      </c>
      <c r="H1298" s="849"/>
      <c r="I1298" s="849"/>
      <c r="J1298" s="832"/>
      <c r="K1298" s="832"/>
      <c r="L1298" s="849"/>
      <c r="M1298" s="849"/>
      <c r="N1298" s="832"/>
      <c r="O1298" s="832"/>
      <c r="P1298" s="849">
        <v>5</v>
      </c>
      <c r="Q1298" s="849">
        <v>215</v>
      </c>
      <c r="R1298" s="837"/>
      <c r="S1298" s="850">
        <v>43</v>
      </c>
    </row>
    <row r="1299" spans="1:19" ht="14.4" customHeight="1" x14ac:dyDescent="0.3">
      <c r="A1299" s="831" t="s">
        <v>3470</v>
      </c>
      <c r="B1299" s="832" t="s">
        <v>3471</v>
      </c>
      <c r="C1299" s="832" t="s">
        <v>593</v>
      </c>
      <c r="D1299" s="832" t="s">
        <v>1499</v>
      </c>
      <c r="E1299" s="832" t="s">
        <v>3529</v>
      </c>
      <c r="F1299" s="832" t="s">
        <v>3633</v>
      </c>
      <c r="G1299" s="832" t="s">
        <v>3635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1</v>
      </c>
      <c r="Q1299" s="849">
        <v>59</v>
      </c>
      <c r="R1299" s="837"/>
      <c r="S1299" s="850">
        <v>59</v>
      </c>
    </row>
    <row r="1300" spans="1:19" ht="14.4" customHeight="1" x14ac:dyDescent="0.3">
      <c r="A1300" s="831" t="s">
        <v>3470</v>
      </c>
      <c r="B1300" s="832" t="s">
        <v>3471</v>
      </c>
      <c r="C1300" s="832" t="s">
        <v>593</v>
      </c>
      <c r="D1300" s="832" t="s">
        <v>1499</v>
      </c>
      <c r="E1300" s="832" t="s">
        <v>3529</v>
      </c>
      <c r="F1300" s="832" t="s">
        <v>3649</v>
      </c>
      <c r="G1300" s="832" t="s">
        <v>3650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34</v>
      </c>
      <c r="Q1300" s="849">
        <v>1133.2800000000002</v>
      </c>
      <c r="R1300" s="837"/>
      <c r="S1300" s="850">
        <v>33.331764705882357</v>
      </c>
    </row>
    <row r="1301" spans="1:19" ht="14.4" customHeight="1" x14ac:dyDescent="0.3">
      <c r="A1301" s="831" t="s">
        <v>3470</v>
      </c>
      <c r="B1301" s="832" t="s">
        <v>3471</v>
      </c>
      <c r="C1301" s="832" t="s">
        <v>593</v>
      </c>
      <c r="D1301" s="832" t="s">
        <v>1499</v>
      </c>
      <c r="E1301" s="832" t="s">
        <v>3529</v>
      </c>
      <c r="F1301" s="832" t="s">
        <v>3649</v>
      </c>
      <c r="G1301" s="832" t="s">
        <v>3651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224</v>
      </c>
      <c r="Q1301" s="849">
        <v>7466.65</v>
      </c>
      <c r="R1301" s="837"/>
      <c r="S1301" s="850">
        <v>33.333258928571425</v>
      </c>
    </row>
    <row r="1302" spans="1:19" ht="14.4" customHeight="1" x14ac:dyDescent="0.3">
      <c r="A1302" s="831" t="s">
        <v>3470</v>
      </c>
      <c r="B1302" s="832" t="s">
        <v>3471</v>
      </c>
      <c r="C1302" s="832" t="s">
        <v>593</v>
      </c>
      <c r="D1302" s="832" t="s">
        <v>1499</v>
      </c>
      <c r="E1302" s="832" t="s">
        <v>3529</v>
      </c>
      <c r="F1302" s="832" t="s">
        <v>3652</v>
      </c>
      <c r="G1302" s="832" t="s">
        <v>3653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8</v>
      </c>
      <c r="Q1302" s="849">
        <v>928</v>
      </c>
      <c r="R1302" s="837"/>
      <c r="S1302" s="850">
        <v>116</v>
      </c>
    </row>
    <row r="1303" spans="1:19" ht="14.4" customHeight="1" x14ac:dyDescent="0.3">
      <c r="A1303" s="831" t="s">
        <v>3470</v>
      </c>
      <c r="B1303" s="832" t="s">
        <v>3471</v>
      </c>
      <c r="C1303" s="832" t="s">
        <v>593</v>
      </c>
      <c r="D1303" s="832" t="s">
        <v>1499</v>
      </c>
      <c r="E1303" s="832" t="s">
        <v>3529</v>
      </c>
      <c r="F1303" s="832" t="s">
        <v>3652</v>
      </c>
      <c r="G1303" s="832" t="s">
        <v>3654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85</v>
      </c>
      <c r="Q1303" s="849">
        <v>9860</v>
      </c>
      <c r="R1303" s="837"/>
      <c r="S1303" s="850">
        <v>116</v>
      </c>
    </row>
    <row r="1304" spans="1:19" ht="14.4" customHeight="1" x14ac:dyDescent="0.3">
      <c r="A1304" s="831" t="s">
        <v>3470</v>
      </c>
      <c r="B1304" s="832" t="s">
        <v>3471</v>
      </c>
      <c r="C1304" s="832" t="s">
        <v>593</v>
      </c>
      <c r="D1304" s="832" t="s">
        <v>1499</v>
      </c>
      <c r="E1304" s="832" t="s">
        <v>3529</v>
      </c>
      <c r="F1304" s="832" t="s">
        <v>3659</v>
      </c>
      <c r="G1304" s="832" t="s">
        <v>3661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1</v>
      </c>
      <c r="Q1304" s="849">
        <v>86</v>
      </c>
      <c r="R1304" s="837"/>
      <c r="S1304" s="850">
        <v>86</v>
      </c>
    </row>
    <row r="1305" spans="1:19" ht="14.4" customHeight="1" x14ac:dyDescent="0.3">
      <c r="A1305" s="831" t="s">
        <v>3470</v>
      </c>
      <c r="B1305" s="832" t="s">
        <v>3471</v>
      </c>
      <c r="C1305" s="832" t="s">
        <v>593</v>
      </c>
      <c r="D1305" s="832" t="s">
        <v>1499</v>
      </c>
      <c r="E1305" s="832" t="s">
        <v>3529</v>
      </c>
      <c r="F1305" s="832" t="s">
        <v>3662</v>
      </c>
      <c r="G1305" s="832" t="s">
        <v>3663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5</v>
      </c>
      <c r="Q1305" s="849">
        <v>160</v>
      </c>
      <c r="R1305" s="837"/>
      <c r="S1305" s="850">
        <v>32</v>
      </c>
    </row>
    <row r="1306" spans="1:19" ht="14.4" customHeight="1" x14ac:dyDescent="0.3">
      <c r="A1306" s="831" t="s">
        <v>3470</v>
      </c>
      <c r="B1306" s="832" t="s">
        <v>3471</v>
      </c>
      <c r="C1306" s="832" t="s">
        <v>593</v>
      </c>
      <c r="D1306" s="832" t="s">
        <v>1499</v>
      </c>
      <c r="E1306" s="832" t="s">
        <v>3529</v>
      </c>
      <c r="F1306" s="832" t="s">
        <v>3662</v>
      </c>
      <c r="G1306" s="832" t="s">
        <v>3664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21</v>
      </c>
      <c r="Q1306" s="849">
        <v>672</v>
      </c>
      <c r="R1306" s="837"/>
      <c r="S1306" s="850">
        <v>32</v>
      </c>
    </row>
    <row r="1307" spans="1:19" ht="14.4" customHeight="1" x14ac:dyDescent="0.3">
      <c r="A1307" s="831" t="s">
        <v>3470</v>
      </c>
      <c r="B1307" s="832" t="s">
        <v>3471</v>
      </c>
      <c r="C1307" s="832" t="s">
        <v>593</v>
      </c>
      <c r="D1307" s="832" t="s">
        <v>1499</v>
      </c>
      <c r="E1307" s="832" t="s">
        <v>3529</v>
      </c>
      <c r="F1307" s="832" t="s">
        <v>3665</v>
      </c>
      <c r="G1307" s="832" t="s">
        <v>3666</v>
      </c>
      <c r="H1307" s="849"/>
      <c r="I1307" s="849"/>
      <c r="J1307" s="832"/>
      <c r="K1307" s="832"/>
      <c r="L1307" s="849"/>
      <c r="M1307" s="849"/>
      <c r="N1307" s="832"/>
      <c r="O1307" s="832"/>
      <c r="P1307" s="849">
        <v>281</v>
      </c>
      <c r="Q1307" s="849">
        <v>0</v>
      </c>
      <c r="R1307" s="837"/>
      <c r="S1307" s="850">
        <v>0</v>
      </c>
    </row>
    <row r="1308" spans="1:19" ht="14.4" customHeight="1" x14ac:dyDescent="0.3">
      <c r="A1308" s="831" t="s">
        <v>3470</v>
      </c>
      <c r="B1308" s="832" t="s">
        <v>3471</v>
      </c>
      <c r="C1308" s="832" t="s">
        <v>593</v>
      </c>
      <c r="D1308" s="832" t="s">
        <v>1499</v>
      </c>
      <c r="E1308" s="832" t="s">
        <v>3529</v>
      </c>
      <c r="F1308" s="832" t="s">
        <v>3667</v>
      </c>
      <c r="G1308" s="832" t="s">
        <v>3668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23</v>
      </c>
      <c r="Q1308" s="849">
        <v>3036</v>
      </c>
      <c r="R1308" s="837"/>
      <c r="S1308" s="850">
        <v>132</v>
      </c>
    </row>
    <row r="1309" spans="1:19" ht="14.4" customHeight="1" x14ac:dyDescent="0.3">
      <c r="A1309" s="831" t="s">
        <v>3470</v>
      </c>
      <c r="B1309" s="832" t="s">
        <v>3471</v>
      </c>
      <c r="C1309" s="832" t="s">
        <v>593</v>
      </c>
      <c r="D1309" s="832" t="s">
        <v>1499</v>
      </c>
      <c r="E1309" s="832" t="s">
        <v>3529</v>
      </c>
      <c r="F1309" s="832" t="s">
        <v>3674</v>
      </c>
      <c r="G1309" s="832" t="s">
        <v>3675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348</v>
      </c>
      <c r="Q1309" s="849">
        <v>69600</v>
      </c>
      <c r="R1309" s="837"/>
      <c r="S1309" s="850">
        <v>200</v>
      </c>
    </row>
    <row r="1310" spans="1:19" ht="14.4" customHeight="1" x14ac:dyDescent="0.3">
      <c r="A1310" s="831" t="s">
        <v>3470</v>
      </c>
      <c r="B1310" s="832" t="s">
        <v>3471</v>
      </c>
      <c r="C1310" s="832" t="s">
        <v>593</v>
      </c>
      <c r="D1310" s="832" t="s">
        <v>1499</v>
      </c>
      <c r="E1310" s="832" t="s">
        <v>3529</v>
      </c>
      <c r="F1310" s="832" t="s">
        <v>3677</v>
      </c>
      <c r="G1310" s="832" t="s">
        <v>3679</v>
      </c>
      <c r="H1310" s="849"/>
      <c r="I1310" s="849"/>
      <c r="J1310" s="832"/>
      <c r="K1310" s="832"/>
      <c r="L1310" s="849"/>
      <c r="M1310" s="849"/>
      <c r="N1310" s="832"/>
      <c r="O1310" s="832"/>
      <c r="P1310" s="849">
        <v>1</v>
      </c>
      <c r="Q1310" s="849">
        <v>114</v>
      </c>
      <c r="R1310" s="837"/>
      <c r="S1310" s="850">
        <v>114</v>
      </c>
    </row>
    <row r="1311" spans="1:19" ht="14.4" customHeight="1" x14ac:dyDescent="0.3">
      <c r="A1311" s="831" t="s">
        <v>3470</v>
      </c>
      <c r="B1311" s="832" t="s">
        <v>3471</v>
      </c>
      <c r="C1311" s="832" t="s">
        <v>593</v>
      </c>
      <c r="D1311" s="832" t="s">
        <v>1499</v>
      </c>
      <c r="E1311" s="832" t="s">
        <v>3529</v>
      </c>
      <c r="F1311" s="832" t="s">
        <v>3688</v>
      </c>
      <c r="G1311" s="832" t="s">
        <v>3689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1</v>
      </c>
      <c r="Q1311" s="849">
        <v>57</v>
      </c>
      <c r="R1311" s="837"/>
      <c r="S1311" s="850">
        <v>57</v>
      </c>
    </row>
    <row r="1312" spans="1:19" ht="14.4" customHeight="1" x14ac:dyDescent="0.3">
      <c r="A1312" s="831" t="s">
        <v>3470</v>
      </c>
      <c r="B1312" s="832" t="s">
        <v>3471</v>
      </c>
      <c r="C1312" s="832" t="s">
        <v>593</v>
      </c>
      <c r="D1312" s="832" t="s">
        <v>1499</v>
      </c>
      <c r="E1312" s="832" t="s">
        <v>3529</v>
      </c>
      <c r="F1312" s="832" t="s">
        <v>3688</v>
      </c>
      <c r="G1312" s="832" t="s">
        <v>3690</v>
      </c>
      <c r="H1312" s="849"/>
      <c r="I1312" s="849"/>
      <c r="J1312" s="832"/>
      <c r="K1312" s="832"/>
      <c r="L1312" s="849"/>
      <c r="M1312" s="849"/>
      <c r="N1312" s="832"/>
      <c r="O1312" s="832"/>
      <c r="P1312" s="849">
        <v>2</v>
      </c>
      <c r="Q1312" s="849">
        <v>114</v>
      </c>
      <c r="R1312" s="837"/>
      <c r="S1312" s="850">
        <v>57</v>
      </c>
    </row>
    <row r="1313" spans="1:19" ht="14.4" customHeight="1" x14ac:dyDescent="0.3">
      <c r="A1313" s="831" t="s">
        <v>3470</v>
      </c>
      <c r="B1313" s="832" t="s">
        <v>3471</v>
      </c>
      <c r="C1313" s="832" t="s">
        <v>593</v>
      </c>
      <c r="D1313" s="832" t="s">
        <v>1499</v>
      </c>
      <c r="E1313" s="832" t="s">
        <v>3529</v>
      </c>
      <c r="F1313" s="832" t="s">
        <v>3691</v>
      </c>
      <c r="G1313" s="832" t="s">
        <v>3693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1</v>
      </c>
      <c r="Q1313" s="849">
        <v>124</v>
      </c>
      <c r="R1313" s="837"/>
      <c r="S1313" s="850">
        <v>124</v>
      </c>
    </row>
    <row r="1314" spans="1:19" ht="14.4" customHeight="1" x14ac:dyDescent="0.3">
      <c r="A1314" s="831" t="s">
        <v>3470</v>
      </c>
      <c r="B1314" s="832" t="s">
        <v>3471</v>
      </c>
      <c r="C1314" s="832" t="s">
        <v>593</v>
      </c>
      <c r="D1314" s="832" t="s">
        <v>1499</v>
      </c>
      <c r="E1314" s="832" t="s">
        <v>3529</v>
      </c>
      <c r="F1314" s="832" t="s">
        <v>3696</v>
      </c>
      <c r="G1314" s="832" t="s">
        <v>3697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49</v>
      </c>
      <c r="Q1314" s="849">
        <v>2891</v>
      </c>
      <c r="R1314" s="837"/>
      <c r="S1314" s="850">
        <v>59</v>
      </c>
    </row>
    <row r="1315" spans="1:19" ht="14.4" customHeight="1" x14ac:dyDescent="0.3">
      <c r="A1315" s="831" t="s">
        <v>3470</v>
      </c>
      <c r="B1315" s="832" t="s">
        <v>3471</v>
      </c>
      <c r="C1315" s="832" t="s">
        <v>593</v>
      </c>
      <c r="D1315" s="832" t="s">
        <v>1499</v>
      </c>
      <c r="E1315" s="832" t="s">
        <v>3529</v>
      </c>
      <c r="F1315" s="832" t="s">
        <v>3701</v>
      </c>
      <c r="G1315" s="832" t="s">
        <v>3703</v>
      </c>
      <c r="H1315" s="849"/>
      <c r="I1315" s="849"/>
      <c r="J1315" s="832"/>
      <c r="K1315" s="832"/>
      <c r="L1315" s="849"/>
      <c r="M1315" s="849"/>
      <c r="N1315" s="832"/>
      <c r="O1315" s="832"/>
      <c r="P1315" s="849">
        <v>1</v>
      </c>
      <c r="Q1315" s="849">
        <v>375</v>
      </c>
      <c r="R1315" s="837"/>
      <c r="S1315" s="850">
        <v>375</v>
      </c>
    </row>
    <row r="1316" spans="1:19" ht="14.4" customHeight="1" x14ac:dyDescent="0.3">
      <c r="A1316" s="831" t="s">
        <v>3470</v>
      </c>
      <c r="B1316" s="832" t="s">
        <v>3471</v>
      </c>
      <c r="C1316" s="832" t="s">
        <v>593</v>
      </c>
      <c r="D1316" s="832" t="s">
        <v>1499</v>
      </c>
      <c r="E1316" s="832" t="s">
        <v>3529</v>
      </c>
      <c r="F1316" s="832" t="s">
        <v>3704</v>
      </c>
      <c r="G1316" s="832" t="s">
        <v>3705</v>
      </c>
      <c r="H1316" s="849"/>
      <c r="I1316" s="849"/>
      <c r="J1316" s="832"/>
      <c r="K1316" s="832"/>
      <c r="L1316" s="849"/>
      <c r="M1316" s="849"/>
      <c r="N1316" s="832"/>
      <c r="O1316" s="832"/>
      <c r="P1316" s="849">
        <v>13</v>
      </c>
      <c r="Q1316" s="849">
        <v>2028</v>
      </c>
      <c r="R1316" s="837"/>
      <c r="S1316" s="850">
        <v>156</v>
      </c>
    </row>
    <row r="1317" spans="1:19" ht="14.4" customHeight="1" x14ac:dyDescent="0.3">
      <c r="A1317" s="831" t="s">
        <v>3470</v>
      </c>
      <c r="B1317" s="832" t="s">
        <v>3471</v>
      </c>
      <c r="C1317" s="832" t="s">
        <v>593</v>
      </c>
      <c r="D1317" s="832" t="s">
        <v>1499</v>
      </c>
      <c r="E1317" s="832" t="s">
        <v>3529</v>
      </c>
      <c r="F1317" s="832" t="s">
        <v>3706</v>
      </c>
      <c r="G1317" s="832" t="s">
        <v>3707</v>
      </c>
      <c r="H1317" s="849"/>
      <c r="I1317" s="849"/>
      <c r="J1317" s="832"/>
      <c r="K1317" s="832"/>
      <c r="L1317" s="849"/>
      <c r="M1317" s="849"/>
      <c r="N1317" s="832"/>
      <c r="O1317" s="832"/>
      <c r="P1317" s="849">
        <v>19</v>
      </c>
      <c r="Q1317" s="849">
        <v>2736</v>
      </c>
      <c r="R1317" s="837"/>
      <c r="S1317" s="850">
        <v>144</v>
      </c>
    </row>
    <row r="1318" spans="1:19" ht="14.4" customHeight="1" x14ac:dyDescent="0.3">
      <c r="A1318" s="831" t="s">
        <v>3470</v>
      </c>
      <c r="B1318" s="832" t="s">
        <v>3471</v>
      </c>
      <c r="C1318" s="832" t="s">
        <v>593</v>
      </c>
      <c r="D1318" s="832" t="s">
        <v>1499</v>
      </c>
      <c r="E1318" s="832" t="s">
        <v>3529</v>
      </c>
      <c r="F1318" s="832" t="s">
        <v>3714</v>
      </c>
      <c r="G1318" s="832" t="s">
        <v>3716</v>
      </c>
      <c r="H1318" s="849"/>
      <c r="I1318" s="849"/>
      <c r="J1318" s="832"/>
      <c r="K1318" s="832"/>
      <c r="L1318" s="849"/>
      <c r="M1318" s="849"/>
      <c r="N1318" s="832"/>
      <c r="O1318" s="832"/>
      <c r="P1318" s="849">
        <v>1</v>
      </c>
      <c r="Q1318" s="849">
        <v>313</v>
      </c>
      <c r="R1318" s="837"/>
      <c r="S1318" s="850">
        <v>313</v>
      </c>
    </row>
    <row r="1319" spans="1:19" ht="14.4" customHeight="1" x14ac:dyDescent="0.3">
      <c r="A1319" s="831" t="s">
        <v>3470</v>
      </c>
      <c r="B1319" s="832" t="s">
        <v>3471</v>
      </c>
      <c r="C1319" s="832" t="s">
        <v>593</v>
      </c>
      <c r="D1319" s="832" t="s">
        <v>1499</v>
      </c>
      <c r="E1319" s="832" t="s">
        <v>3529</v>
      </c>
      <c r="F1319" s="832" t="s">
        <v>3717</v>
      </c>
      <c r="G1319" s="832" t="s">
        <v>3718</v>
      </c>
      <c r="H1319" s="849"/>
      <c r="I1319" s="849"/>
      <c r="J1319" s="832"/>
      <c r="K1319" s="832"/>
      <c r="L1319" s="849"/>
      <c r="M1319" s="849"/>
      <c r="N1319" s="832"/>
      <c r="O1319" s="832"/>
      <c r="P1319" s="849">
        <v>2</v>
      </c>
      <c r="Q1319" s="849">
        <v>60</v>
      </c>
      <c r="R1319" s="837"/>
      <c r="S1319" s="850">
        <v>30</v>
      </c>
    </row>
    <row r="1320" spans="1:19" ht="14.4" customHeight="1" x14ac:dyDescent="0.3">
      <c r="A1320" s="831" t="s">
        <v>3470</v>
      </c>
      <c r="B1320" s="832" t="s">
        <v>3471</v>
      </c>
      <c r="C1320" s="832" t="s">
        <v>593</v>
      </c>
      <c r="D1320" s="832" t="s">
        <v>1499</v>
      </c>
      <c r="E1320" s="832" t="s">
        <v>3529</v>
      </c>
      <c r="F1320" s="832" t="s">
        <v>3720</v>
      </c>
      <c r="G1320" s="832" t="s">
        <v>3721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3</v>
      </c>
      <c r="Q1320" s="849">
        <v>300</v>
      </c>
      <c r="R1320" s="837"/>
      <c r="S1320" s="850">
        <v>100</v>
      </c>
    </row>
    <row r="1321" spans="1:19" ht="14.4" customHeight="1" x14ac:dyDescent="0.3">
      <c r="A1321" s="831" t="s">
        <v>3470</v>
      </c>
      <c r="B1321" s="832" t="s">
        <v>3471</v>
      </c>
      <c r="C1321" s="832" t="s">
        <v>593</v>
      </c>
      <c r="D1321" s="832" t="s">
        <v>1499</v>
      </c>
      <c r="E1321" s="832" t="s">
        <v>3529</v>
      </c>
      <c r="F1321" s="832" t="s">
        <v>3720</v>
      </c>
      <c r="G1321" s="832" t="s">
        <v>3722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6</v>
      </c>
      <c r="Q1321" s="849">
        <v>600</v>
      </c>
      <c r="R1321" s="837"/>
      <c r="S1321" s="850">
        <v>100</v>
      </c>
    </row>
    <row r="1322" spans="1:19" ht="14.4" customHeight="1" x14ac:dyDescent="0.3">
      <c r="A1322" s="831" t="s">
        <v>3470</v>
      </c>
      <c r="B1322" s="832" t="s">
        <v>3471</v>
      </c>
      <c r="C1322" s="832" t="s">
        <v>593</v>
      </c>
      <c r="D1322" s="832" t="s">
        <v>1499</v>
      </c>
      <c r="E1322" s="832" t="s">
        <v>3529</v>
      </c>
      <c r="F1322" s="832" t="s">
        <v>3723</v>
      </c>
      <c r="G1322" s="832" t="s">
        <v>3724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20</v>
      </c>
      <c r="Q1322" s="849">
        <v>7920</v>
      </c>
      <c r="R1322" s="837"/>
      <c r="S1322" s="850">
        <v>396</v>
      </c>
    </row>
    <row r="1323" spans="1:19" ht="14.4" customHeight="1" x14ac:dyDescent="0.3">
      <c r="A1323" s="831" t="s">
        <v>3470</v>
      </c>
      <c r="B1323" s="832" t="s">
        <v>3471</v>
      </c>
      <c r="C1323" s="832" t="s">
        <v>593</v>
      </c>
      <c r="D1323" s="832" t="s">
        <v>1499</v>
      </c>
      <c r="E1323" s="832" t="s">
        <v>3529</v>
      </c>
      <c r="F1323" s="832" t="s">
        <v>3725</v>
      </c>
      <c r="G1323" s="832" t="s">
        <v>3726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2</v>
      </c>
      <c r="Q1323" s="849">
        <v>306</v>
      </c>
      <c r="R1323" s="837"/>
      <c r="S1323" s="850">
        <v>153</v>
      </c>
    </row>
    <row r="1324" spans="1:19" ht="14.4" customHeight="1" x14ac:dyDescent="0.3">
      <c r="A1324" s="831" t="s">
        <v>3470</v>
      </c>
      <c r="B1324" s="832" t="s">
        <v>3471</v>
      </c>
      <c r="C1324" s="832" t="s">
        <v>593</v>
      </c>
      <c r="D1324" s="832" t="s">
        <v>1499</v>
      </c>
      <c r="E1324" s="832" t="s">
        <v>3529</v>
      </c>
      <c r="F1324" s="832" t="s">
        <v>3725</v>
      </c>
      <c r="G1324" s="832" t="s">
        <v>3727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2</v>
      </c>
      <c r="Q1324" s="849">
        <v>306</v>
      </c>
      <c r="R1324" s="837"/>
      <c r="S1324" s="850">
        <v>153</v>
      </c>
    </row>
    <row r="1325" spans="1:19" ht="14.4" customHeight="1" x14ac:dyDescent="0.3">
      <c r="A1325" s="831" t="s">
        <v>3470</v>
      </c>
      <c r="B1325" s="832" t="s">
        <v>3766</v>
      </c>
      <c r="C1325" s="832" t="s">
        <v>593</v>
      </c>
      <c r="D1325" s="832" t="s">
        <v>1478</v>
      </c>
      <c r="E1325" s="832" t="s">
        <v>3529</v>
      </c>
      <c r="F1325" s="832" t="s">
        <v>3771</v>
      </c>
      <c r="G1325" s="832" t="s">
        <v>3772</v>
      </c>
      <c r="H1325" s="849">
        <v>1</v>
      </c>
      <c r="I1325" s="849">
        <v>446</v>
      </c>
      <c r="J1325" s="832"/>
      <c r="K1325" s="832">
        <v>446</v>
      </c>
      <c r="L1325" s="849"/>
      <c r="M1325" s="849"/>
      <c r="N1325" s="832"/>
      <c r="O1325" s="832"/>
      <c r="P1325" s="849"/>
      <c r="Q1325" s="849"/>
      <c r="R1325" s="837"/>
      <c r="S1325" s="850"/>
    </row>
    <row r="1326" spans="1:19" ht="14.4" customHeight="1" x14ac:dyDescent="0.3">
      <c r="A1326" s="831" t="s">
        <v>3470</v>
      </c>
      <c r="B1326" s="832" t="s">
        <v>3766</v>
      </c>
      <c r="C1326" s="832" t="s">
        <v>593</v>
      </c>
      <c r="D1326" s="832" t="s">
        <v>3460</v>
      </c>
      <c r="E1326" s="832" t="s">
        <v>3529</v>
      </c>
      <c r="F1326" s="832" t="s">
        <v>3549</v>
      </c>
      <c r="G1326" s="832" t="s">
        <v>3550</v>
      </c>
      <c r="H1326" s="849"/>
      <c r="I1326" s="849"/>
      <c r="J1326" s="832"/>
      <c r="K1326" s="832"/>
      <c r="L1326" s="849">
        <v>1</v>
      </c>
      <c r="M1326" s="849">
        <v>5</v>
      </c>
      <c r="N1326" s="832">
        <v>1</v>
      </c>
      <c r="O1326" s="832">
        <v>5</v>
      </c>
      <c r="P1326" s="849"/>
      <c r="Q1326" s="849"/>
      <c r="R1326" s="837"/>
      <c r="S1326" s="850"/>
    </row>
    <row r="1327" spans="1:19" ht="14.4" customHeight="1" x14ac:dyDescent="0.3">
      <c r="A1327" s="831" t="s">
        <v>3470</v>
      </c>
      <c r="B1327" s="832" t="s">
        <v>3766</v>
      </c>
      <c r="C1327" s="832" t="s">
        <v>593</v>
      </c>
      <c r="D1327" s="832" t="s">
        <v>3460</v>
      </c>
      <c r="E1327" s="832" t="s">
        <v>3529</v>
      </c>
      <c r="F1327" s="832" t="s">
        <v>3562</v>
      </c>
      <c r="G1327" s="832" t="s">
        <v>3564</v>
      </c>
      <c r="H1327" s="849">
        <v>1</v>
      </c>
      <c r="I1327" s="849">
        <v>251</v>
      </c>
      <c r="J1327" s="832"/>
      <c r="K1327" s="832">
        <v>251</v>
      </c>
      <c r="L1327" s="849"/>
      <c r="M1327" s="849"/>
      <c r="N1327" s="832"/>
      <c r="O1327" s="832"/>
      <c r="P1327" s="849"/>
      <c r="Q1327" s="849"/>
      <c r="R1327" s="837"/>
      <c r="S1327" s="850"/>
    </row>
    <row r="1328" spans="1:19" ht="14.4" customHeight="1" x14ac:dyDescent="0.3">
      <c r="A1328" s="831" t="s">
        <v>3470</v>
      </c>
      <c r="B1328" s="832" t="s">
        <v>3766</v>
      </c>
      <c r="C1328" s="832" t="s">
        <v>593</v>
      </c>
      <c r="D1328" s="832" t="s">
        <v>3460</v>
      </c>
      <c r="E1328" s="832" t="s">
        <v>3529</v>
      </c>
      <c r="F1328" s="832" t="s">
        <v>3565</v>
      </c>
      <c r="G1328" s="832" t="s">
        <v>3567</v>
      </c>
      <c r="H1328" s="849">
        <v>1</v>
      </c>
      <c r="I1328" s="849">
        <v>126</v>
      </c>
      <c r="J1328" s="832"/>
      <c r="K1328" s="832">
        <v>126</v>
      </c>
      <c r="L1328" s="849"/>
      <c r="M1328" s="849"/>
      <c r="N1328" s="832"/>
      <c r="O1328" s="832"/>
      <c r="P1328" s="849"/>
      <c r="Q1328" s="849"/>
      <c r="R1328" s="837"/>
      <c r="S1328" s="850"/>
    </row>
    <row r="1329" spans="1:19" ht="14.4" customHeight="1" x14ac:dyDescent="0.3">
      <c r="A1329" s="831" t="s">
        <v>3470</v>
      </c>
      <c r="B1329" s="832" t="s">
        <v>3766</v>
      </c>
      <c r="C1329" s="832" t="s">
        <v>593</v>
      </c>
      <c r="D1329" s="832" t="s">
        <v>3460</v>
      </c>
      <c r="E1329" s="832" t="s">
        <v>3529</v>
      </c>
      <c r="F1329" s="832" t="s">
        <v>3771</v>
      </c>
      <c r="G1329" s="832" t="s">
        <v>3772</v>
      </c>
      <c r="H1329" s="849"/>
      <c r="I1329" s="849"/>
      <c r="J1329" s="832"/>
      <c r="K1329" s="832"/>
      <c r="L1329" s="849">
        <v>1</v>
      </c>
      <c r="M1329" s="849">
        <v>447</v>
      </c>
      <c r="N1329" s="832">
        <v>1</v>
      </c>
      <c r="O1329" s="832">
        <v>447</v>
      </c>
      <c r="P1329" s="849"/>
      <c r="Q1329" s="849"/>
      <c r="R1329" s="837"/>
      <c r="S1329" s="850"/>
    </row>
    <row r="1330" spans="1:19" ht="14.4" customHeight="1" x14ac:dyDescent="0.3">
      <c r="A1330" s="831" t="s">
        <v>3470</v>
      </c>
      <c r="B1330" s="832" t="s">
        <v>3766</v>
      </c>
      <c r="C1330" s="832" t="s">
        <v>593</v>
      </c>
      <c r="D1330" s="832" t="s">
        <v>3460</v>
      </c>
      <c r="E1330" s="832" t="s">
        <v>3529</v>
      </c>
      <c r="F1330" s="832" t="s">
        <v>3649</v>
      </c>
      <c r="G1330" s="832" t="s">
        <v>3651</v>
      </c>
      <c r="H1330" s="849">
        <v>1</v>
      </c>
      <c r="I1330" s="849">
        <v>33.33</v>
      </c>
      <c r="J1330" s="832"/>
      <c r="K1330" s="832">
        <v>33.33</v>
      </c>
      <c r="L1330" s="849"/>
      <c r="M1330" s="849"/>
      <c r="N1330" s="832"/>
      <c r="O1330" s="832"/>
      <c r="P1330" s="849"/>
      <c r="Q1330" s="849"/>
      <c r="R1330" s="837"/>
      <c r="S1330" s="850"/>
    </row>
    <row r="1331" spans="1:19" ht="14.4" customHeight="1" x14ac:dyDescent="0.3">
      <c r="A1331" s="831" t="s">
        <v>3470</v>
      </c>
      <c r="B1331" s="832" t="s">
        <v>3766</v>
      </c>
      <c r="C1331" s="832" t="s">
        <v>593</v>
      </c>
      <c r="D1331" s="832" t="s">
        <v>3460</v>
      </c>
      <c r="E1331" s="832" t="s">
        <v>3529</v>
      </c>
      <c r="F1331" s="832" t="s">
        <v>3652</v>
      </c>
      <c r="G1331" s="832" t="s">
        <v>3653</v>
      </c>
      <c r="H1331" s="849">
        <v>5</v>
      </c>
      <c r="I1331" s="849">
        <v>580</v>
      </c>
      <c r="J1331" s="832">
        <v>0.5</v>
      </c>
      <c r="K1331" s="832">
        <v>116</v>
      </c>
      <c r="L1331" s="849">
        <v>10</v>
      </c>
      <c r="M1331" s="849">
        <v>1160</v>
      </c>
      <c r="N1331" s="832">
        <v>1</v>
      </c>
      <c r="O1331" s="832">
        <v>116</v>
      </c>
      <c r="P1331" s="849">
        <v>4</v>
      </c>
      <c r="Q1331" s="849">
        <v>464</v>
      </c>
      <c r="R1331" s="837">
        <v>0.4</v>
      </c>
      <c r="S1331" s="850">
        <v>116</v>
      </c>
    </row>
    <row r="1332" spans="1:19" ht="14.4" customHeight="1" x14ac:dyDescent="0.3">
      <c r="A1332" s="831" t="s">
        <v>3470</v>
      </c>
      <c r="B1332" s="832" t="s">
        <v>3766</v>
      </c>
      <c r="C1332" s="832" t="s">
        <v>593</v>
      </c>
      <c r="D1332" s="832" t="s">
        <v>3460</v>
      </c>
      <c r="E1332" s="832" t="s">
        <v>3529</v>
      </c>
      <c r="F1332" s="832" t="s">
        <v>3652</v>
      </c>
      <c r="G1332" s="832" t="s">
        <v>3654</v>
      </c>
      <c r="H1332" s="849">
        <v>17</v>
      </c>
      <c r="I1332" s="849">
        <v>1972</v>
      </c>
      <c r="J1332" s="832">
        <v>17</v>
      </c>
      <c r="K1332" s="832">
        <v>116</v>
      </c>
      <c r="L1332" s="849">
        <v>1</v>
      </c>
      <c r="M1332" s="849">
        <v>116</v>
      </c>
      <c r="N1332" s="832">
        <v>1</v>
      </c>
      <c r="O1332" s="832">
        <v>116</v>
      </c>
      <c r="P1332" s="849">
        <v>19</v>
      </c>
      <c r="Q1332" s="849">
        <v>2204</v>
      </c>
      <c r="R1332" s="837">
        <v>19</v>
      </c>
      <c r="S1332" s="850">
        <v>116</v>
      </c>
    </row>
    <row r="1333" spans="1:19" ht="14.4" customHeight="1" x14ac:dyDescent="0.3">
      <c r="A1333" s="831" t="s">
        <v>3470</v>
      </c>
      <c r="B1333" s="832" t="s">
        <v>3766</v>
      </c>
      <c r="C1333" s="832" t="s">
        <v>593</v>
      </c>
      <c r="D1333" s="832" t="s">
        <v>1481</v>
      </c>
      <c r="E1333" s="832" t="s">
        <v>3529</v>
      </c>
      <c r="F1333" s="832" t="s">
        <v>3544</v>
      </c>
      <c r="G1333" s="832" t="s">
        <v>3546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1</v>
      </c>
      <c r="Q1333" s="849">
        <v>37</v>
      </c>
      <c r="R1333" s="837"/>
      <c r="S1333" s="850">
        <v>37</v>
      </c>
    </row>
    <row r="1334" spans="1:19" ht="14.4" customHeight="1" x14ac:dyDescent="0.3">
      <c r="A1334" s="831" t="s">
        <v>3470</v>
      </c>
      <c r="B1334" s="832" t="s">
        <v>3766</v>
      </c>
      <c r="C1334" s="832" t="s">
        <v>593</v>
      </c>
      <c r="D1334" s="832" t="s">
        <v>1481</v>
      </c>
      <c r="E1334" s="832" t="s">
        <v>3529</v>
      </c>
      <c r="F1334" s="832" t="s">
        <v>3562</v>
      </c>
      <c r="G1334" s="832" t="s">
        <v>3563</v>
      </c>
      <c r="H1334" s="849">
        <v>3</v>
      </c>
      <c r="I1334" s="849">
        <v>753</v>
      </c>
      <c r="J1334" s="832">
        <v>1</v>
      </c>
      <c r="K1334" s="832">
        <v>251</v>
      </c>
      <c r="L1334" s="849">
        <v>3</v>
      </c>
      <c r="M1334" s="849">
        <v>753</v>
      </c>
      <c r="N1334" s="832">
        <v>1</v>
      </c>
      <c r="O1334" s="832">
        <v>251</v>
      </c>
      <c r="P1334" s="849"/>
      <c r="Q1334" s="849"/>
      <c r="R1334" s="837"/>
      <c r="S1334" s="850"/>
    </row>
    <row r="1335" spans="1:19" ht="14.4" customHeight="1" x14ac:dyDescent="0.3">
      <c r="A1335" s="831" t="s">
        <v>3470</v>
      </c>
      <c r="B1335" s="832" t="s">
        <v>3766</v>
      </c>
      <c r="C1335" s="832" t="s">
        <v>593</v>
      </c>
      <c r="D1335" s="832" t="s">
        <v>1481</v>
      </c>
      <c r="E1335" s="832" t="s">
        <v>3529</v>
      </c>
      <c r="F1335" s="832" t="s">
        <v>3562</v>
      </c>
      <c r="G1335" s="832" t="s">
        <v>3564</v>
      </c>
      <c r="H1335" s="849"/>
      <c r="I1335" s="849"/>
      <c r="J1335" s="832"/>
      <c r="K1335" s="832"/>
      <c r="L1335" s="849">
        <v>62</v>
      </c>
      <c r="M1335" s="849">
        <v>15562</v>
      </c>
      <c r="N1335" s="832">
        <v>1</v>
      </c>
      <c r="O1335" s="832">
        <v>251</v>
      </c>
      <c r="P1335" s="849">
        <v>54</v>
      </c>
      <c r="Q1335" s="849">
        <v>13608</v>
      </c>
      <c r="R1335" s="837">
        <v>0.8744377329392109</v>
      </c>
      <c r="S1335" s="850">
        <v>252</v>
      </c>
    </row>
    <row r="1336" spans="1:19" ht="14.4" customHeight="1" x14ac:dyDescent="0.3">
      <c r="A1336" s="831" t="s">
        <v>3470</v>
      </c>
      <c r="B1336" s="832" t="s">
        <v>3766</v>
      </c>
      <c r="C1336" s="832" t="s">
        <v>593</v>
      </c>
      <c r="D1336" s="832" t="s">
        <v>1481</v>
      </c>
      <c r="E1336" s="832" t="s">
        <v>3529</v>
      </c>
      <c r="F1336" s="832" t="s">
        <v>3568</v>
      </c>
      <c r="G1336" s="832" t="s">
        <v>3569</v>
      </c>
      <c r="H1336" s="849">
        <v>1</v>
      </c>
      <c r="I1336" s="849">
        <v>91</v>
      </c>
      <c r="J1336" s="832">
        <v>0.33333333333333331</v>
      </c>
      <c r="K1336" s="832">
        <v>91</v>
      </c>
      <c r="L1336" s="849">
        <v>3</v>
      </c>
      <c r="M1336" s="849">
        <v>273</v>
      </c>
      <c r="N1336" s="832">
        <v>1</v>
      </c>
      <c r="O1336" s="832">
        <v>91</v>
      </c>
      <c r="P1336" s="849"/>
      <c r="Q1336" s="849"/>
      <c r="R1336" s="837"/>
      <c r="S1336" s="850"/>
    </row>
    <row r="1337" spans="1:19" ht="14.4" customHeight="1" x14ac:dyDescent="0.3">
      <c r="A1337" s="831" t="s">
        <v>3470</v>
      </c>
      <c r="B1337" s="832" t="s">
        <v>3766</v>
      </c>
      <c r="C1337" s="832" t="s">
        <v>593</v>
      </c>
      <c r="D1337" s="832" t="s">
        <v>1481</v>
      </c>
      <c r="E1337" s="832" t="s">
        <v>3529</v>
      </c>
      <c r="F1337" s="832" t="s">
        <v>3568</v>
      </c>
      <c r="G1337" s="832" t="s">
        <v>3570</v>
      </c>
      <c r="H1337" s="849"/>
      <c r="I1337" s="849"/>
      <c r="J1337" s="832"/>
      <c r="K1337" s="832"/>
      <c r="L1337" s="849">
        <v>45</v>
      </c>
      <c r="M1337" s="849">
        <v>4095</v>
      </c>
      <c r="N1337" s="832">
        <v>1</v>
      </c>
      <c r="O1337" s="832">
        <v>91</v>
      </c>
      <c r="P1337" s="849">
        <v>31</v>
      </c>
      <c r="Q1337" s="849">
        <v>2852</v>
      </c>
      <c r="R1337" s="837">
        <v>0.69645909645909643</v>
      </c>
      <c r="S1337" s="850">
        <v>92</v>
      </c>
    </row>
    <row r="1338" spans="1:19" ht="14.4" customHeight="1" x14ac:dyDescent="0.3">
      <c r="A1338" s="831" t="s">
        <v>3470</v>
      </c>
      <c r="B1338" s="832" t="s">
        <v>3766</v>
      </c>
      <c r="C1338" s="832" t="s">
        <v>593</v>
      </c>
      <c r="D1338" s="832" t="s">
        <v>1481</v>
      </c>
      <c r="E1338" s="832" t="s">
        <v>3529</v>
      </c>
      <c r="F1338" s="832" t="s">
        <v>3579</v>
      </c>
      <c r="G1338" s="832" t="s">
        <v>3580</v>
      </c>
      <c r="H1338" s="849">
        <v>2</v>
      </c>
      <c r="I1338" s="849">
        <v>118</v>
      </c>
      <c r="J1338" s="832">
        <v>0.11764705882352941</v>
      </c>
      <c r="K1338" s="832">
        <v>59</v>
      </c>
      <c r="L1338" s="849">
        <v>17</v>
      </c>
      <c r="M1338" s="849">
        <v>1003</v>
      </c>
      <c r="N1338" s="832">
        <v>1</v>
      </c>
      <c r="O1338" s="832">
        <v>59</v>
      </c>
      <c r="P1338" s="849">
        <v>28</v>
      </c>
      <c r="Q1338" s="849">
        <v>1680</v>
      </c>
      <c r="R1338" s="837">
        <v>1.6749750747756731</v>
      </c>
      <c r="S1338" s="850">
        <v>60</v>
      </c>
    </row>
    <row r="1339" spans="1:19" ht="14.4" customHeight="1" x14ac:dyDescent="0.3">
      <c r="A1339" s="831" t="s">
        <v>3470</v>
      </c>
      <c r="B1339" s="832" t="s">
        <v>3766</v>
      </c>
      <c r="C1339" s="832" t="s">
        <v>593</v>
      </c>
      <c r="D1339" s="832" t="s">
        <v>1481</v>
      </c>
      <c r="E1339" s="832" t="s">
        <v>3529</v>
      </c>
      <c r="F1339" s="832" t="s">
        <v>3589</v>
      </c>
      <c r="G1339" s="832" t="s">
        <v>3590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4</v>
      </c>
      <c r="Q1339" s="849">
        <v>1544</v>
      </c>
      <c r="R1339" s="837"/>
      <c r="S1339" s="850">
        <v>386</v>
      </c>
    </row>
    <row r="1340" spans="1:19" ht="14.4" customHeight="1" x14ac:dyDescent="0.3">
      <c r="A1340" s="831" t="s">
        <v>3470</v>
      </c>
      <c r="B1340" s="832" t="s">
        <v>3766</v>
      </c>
      <c r="C1340" s="832" t="s">
        <v>593</v>
      </c>
      <c r="D1340" s="832" t="s">
        <v>1481</v>
      </c>
      <c r="E1340" s="832" t="s">
        <v>3529</v>
      </c>
      <c r="F1340" s="832" t="s">
        <v>3591</v>
      </c>
      <c r="G1340" s="832" t="s">
        <v>3593</v>
      </c>
      <c r="H1340" s="849"/>
      <c r="I1340" s="849"/>
      <c r="J1340" s="832"/>
      <c r="K1340" s="832"/>
      <c r="L1340" s="849">
        <v>1</v>
      </c>
      <c r="M1340" s="849">
        <v>390</v>
      </c>
      <c r="N1340" s="832">
        <v>1</v>
      </c>
      <c r="O1340" s="832">
        <v>390</v>
      </c>
      <c r="P1340" s="849">
        <v>1</v>
      </c>
      <c r="Q1340" s="849">
        <v>391</v>
      </c>
      <c r="R1340" s="837">
        <v>1.0025641025641026</v>
      </c>
      <c r="S1340" s="850">
        <v>391</v>
      </c>
    </row>
    <row r="1341" spans="1:19" ht="14.4" customHeight="1" x14ac:dyDescent="0.3">
      <c r="A1341" s="831" t="s">
        <v>3470</v>
      </c>
      <c r="B1341" s="832" t="s">
        <v>3766</v>
      </c>
      <c r="C1341" s="832" t="s">
        <v>593</v>
      </c>
      <c r="D1341" s="832" t="s">
        <v>1481</v>
      </c>
      <c r="E1341" s="832" t="s">
        <v>3529</v>
      </c>
      <c r="F1341" s="832" t="s">
        <v>3771</v>
      </c>
      <c r="G1341" s="832" t="s">
        <v>3772</v>
      </c>
      <c r="H1341" s="849"/>
      <c r="I1341" s="849"/>
      <c r="J1341" s="832"/>
      <c r="K1341" s="832"/>
      <c r="L1341" s="849">
        <v>1</v>
      </c>
      <c r="M1341" s="849">
        <v>447</v>
      </c>
      <c r="N1341" s="832">
        <v>1</v>
      </c>
      <c r="O1341" s="832">
        <v>447</v>
      </c>
      <c r="P1341" s="849">
        <v>1</v>
      </c>
      <c r="Q1341" s="849">
        <v>448</v>
      </c>
      <c r="R1341" s="837">
        <v>1.0022371364653244</v>
      </c>
      <c r="S1341" s="850">
        <v>448</v>
      </c>
    </row>
    <row r="1342" spans="1:19" ht="14.4" customHeight="1" x14ac:dyDescent="0.3">
      <c r="A1342" s="831" t="s">
        <v>3470</v>
      </c>
      <c r="B1342" s="832" t="s">
        <v>3766</v>
      </c>
      <c r="C1342" s="832" t="s">
        <v>593</v>
      </c>
      <c r="D1342" s="832" t="s">
        <v>1481</v>
      </c>
      <c r="E1342" s="832" t="s">
        <v>3529</v>
      </c>
      <c r="F1342" s="832" t="s">
        <v>3771</v>
      </c>
      <c r="G1342" s="832" t="s">
        <v>3773</v>
      </c>
      <c r="H1342" s="849"/>
      <c r="I1342" s="849"/>
      <c r="J1342" s="832"/>
      <c r="K1342" s="832"/>
      <c r="L1342" s="849">
        <v>24</v>
      </c>
      <c r="M1342" s="849">
        <v>10728</v>
      </c>
      <c r="N1342" s="832">
        <v>1</v>
      </c>
      <c r="O1342" s="832">
        <v>447</v>
      </c>
      <c r="P1342" s="849">
        <v>17</v>
      </c>
      <c r="Q1342" s="849">
        <v>7616</v>
      </c>
      <c r="R1342" s="837">
        <v>0.70991797166293813</v>
      </c>
      <c r="S1342" s="850">
        <v>448</v>
      </c>
    </row>
    <row r="1343" spans="1:19" ht="14.4" customHeight="1" x14ac:dyDescent="0.3">
      <c r="A1343" s="831" t="s">
        <v>3470</v>
      </c>
      <c r="B1343" s="832" t="s">
        <v>3766</v>
      </c>
      <c r="C1343" s="832" t="s">
        <v>593</v>
      </c>
      <c r="D1343" s="832" t="s">
        <v>1481</v>
      </c>
      <c r="E1343" s="832" t="s">
        <v>3529</v>
      </c>
      <c r="F1343" s="832" t="s">
        <v>3628</v>
      </c>
      <c r="G1343" s="832" t="s">
        <v>3629</v>
      </c>
      <c r="H1343" s="849"/>
      <c r="I1343" s="849"/>
      <c r="J1343" s="832"/>
      <c r="K1343" s="832"/>
      <c r="L1343" s="849"/>
      <c r="M1343" s="849"/>
      <c r="N1343" s="832"/>
      <c r="O1343" s="832"/>
      <c r="P1343" s="849">
        <v>1</v>
      </c>
      <c r="Q1343" s="849">
        <v>206</v>
      </c>
      <c r="R1343" s="837"/>
      <c r="S1343" s="850">
        <v>206</v>
      </c>
    </row>
    <row r="1344" spans="1:19" ht="14.4" customHeight="1" x14ac:dyDescent="0.3">
      <c r="A1344" s="831" t="s">
        <v>3470</v>
      </c>
      <c r="B1344" s="832" t="s">
        <v>3766</v>
      </c>
      <c r="C1344" s="832" t="s">
        <v>593</v>
      </c>
      <c r="D1344" s="832" t="s">
        <v>1481</v>
      </c>
      <c r="E1344" s="832" t="s">
        <v>3529</v>
      </c>
      <c r="F1344" s="832" t="s">
        <v>3780</v>
      </c>
      <c r="G1344" s="832" t="s">
        <v>3781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288</v>
      </c>
      <c r="R1344" s="837"/>
      <c r="S1344" s="850">
        <v>288</v>
      </c>
    </row>
    <row r="1345" spans="1:19" ht="14.4" customHeight="1" x14ac:dyDescent="0.3">
      <c r="A1345" s="831" t="s">
        <v>3470</v>
      </c>
      <c r="B1345" s="832" t="s">
        <v>3766</v>
      </c>
      <c r="C1345" s="832" t="s">
        <v>593</v>
      </c>
      <c r="D1345" s="832" t="s">
        <v>1481</v>
      </c>
      <c r="E1345" s="832" t="s">
        <v>3529</v>
      </c>
      <c r="F1345" s="832" t="s">
        <v>3784</v>
      </c>
      <c r="G1345" s="832" t="s">
        <v>3785</v>
      </c>
      <c r="H1345" s="849">
        <v>32</v>
      </c>
      <c r="I1345" s="849">
        <v>61632</v>
      </c>
      <c r="J1345" s="832">
        <v>0.53305656460819928</v>
      </c>
      <c r="K1345" s="832">
        <v>1926</v>
      </c>
      <c r="L1345" s="849">
        <v>60</v>
      </c>
      <c r="M1345" s="849">
        <v>115620</v>
      </c>
      <c r="N1345" s="832">
        <v>1</v>
      </c>
      <c r="O1345" s="832">
        <v>1927</v>
      </c>
      <c r="P1345" s="849">
        <v>30</v>
      </c>
      <c r="Q1345" s="849">
        <v>57900</v>
      </c>
      <c r="R1345" s="837">
        <v>0.50077841203943951</v>
      </c>
      <c r="S1345" s="850">
        <v>1930</v>
      </c>
    </row>
    <row r="1346" spans="1:19" ht="14.4" customHeight="1" x14ac:dyDescent="0.3">
      <c r="A1346" s="831" t="s">
        <v>3470</v>
      </c>
      <c r="B1346" s="832" t="s">
        <v>3766</v>
      </c>
      <c r="C1346" s="832" t="s">
        <v>593</v>
      </c>
      <c r="D1346" s="832" t="s">
        <v>1481</v>
      </c>
      <c r="E1346" s="832" t="s">
        <v>3529</v>
      </c>
      <c r="F1346" s="832" t="s">
        <v>3633</v>
      </c>
      <c r="G1346" s="832" t="s">
        <v>3635</v>
      </c>
      <c r="H1346" s="849"/>
      <c r="I1346" s="849"/>
      <c r="J1346" s="832"/>
      <c r="K1346" s="832"/>
      <c r="L1346" s="849">
        <v>1</v>
      </c>
      <c r="M1346" s="849">
        <v>58</v>
      </c>
      <c r="N1346" s="832">
        <v>1</v>
      </c>
      <c r="O1346" s="832">
        <v>58</v>
      </c>
      <c r="P1346" s="849">
        <v>3</v>
      </c>
      <c r="Q1346" s="849">
        <v>177</v>
      </c>
      <c r="R1346" s="837">
        <v>3.0517241379310347</v>
      </c>
      <c r="S1346" s="850">
        <v>59</v>
      </c>
    </row>
    <row r="1347" spans="1:19" ht="14.4" customHeight="1" x14ac:dyDescent="0.3">
      <c r="A1347" s="831" t="s">
        <v>3470</v>
      </c>
      <c r="B1347" s="832" t="s">
        <v>3766</v>
      </c>
      <c r="C1347" s="832" t="s">
        <v>593</v>
      </c>
      <c r="D1347" s="832" t="s">
        <v>1481</v>
      </c>
      <c r="E1347" s="832" t="s">
        <v>3529</v>
      </c>
      <c r="F1347" s="832" t="s">
        <v>3649</v>
      </c>
      <c r="G1347" s="832" t="s">
        <v>3650</v>
      </c>
      <c r="H1347" s="849">
        <v>3</v>
      </c>
      <c r="I1347" s="849">
        <v>99.99</v>
      </c>
      <c r="J1347" s="832">
        <v>1.5</v>
      </c>
      <c r="K1347" s="832">
        <v>33.33</v>
      </c>
      <c r="L1347" s="849">
        <v>2</v>
      </c>
      <c r="M1347" s="849">
        <v>66.66</v>
      </c>
      <c r="N1347" s="832">
        <v>1</v>
      </c>
      <c r="O1347" s="832">
        <v>33.33</v>
      </c>
      <c r="P1347" s="849"/>
      <c r="Q1347" s="849"/>
      <c r="R1347" s="837"/>
      <c r="S1347" s="850"/>
    </row>
    <row r="1348" spans="1:19" ht="14.4" customHeight="1" x14ac:dyDescent="0.3">
      <c r="A1348" s="831" t="s">
        <v>3470</v>
      </c>
      <c r="B1348" s="832" t="s">
        <v>3766</v>
      </c>
      <c r="C1348" s="832" t="s">
        <v>593</v>
      </c>
      <c r="D1348" s="832" t="s">
        <v>1481</v>
      </c>
      <c r="E1348" s="832" t="s">
        <v>3529</v>
      </c>
      <c r="F1348" s="832" t="s">
        <v>3649</v>
      </c>
      <c r="G1348" s="832" t="s">
        <v>3651</v>
      </c>
      <c r="H1348" s="849"/>
      <c r="I1348" s="849"/>
      <c r="J1348" s="832"/>
      <c r="K1348" s="832"/>
      <c r="L1348" s="849">
        <v>51</v>
      </c>
      <c r="M1348" s="849">
        <v>1700</v>
      </c>
      <c r="N1348" s="832">
        <v>1</v>
      </c>
      <c r="O1348" s="832">
        <v>33.333333333333336</v>
      </c>
      <c r="P1348" s="849">
        <v>25</v>
      </c>
      <c r="Q1348" s="849">
        <v>833.33</v>
      </c>
      <c r="R1348" s="837">
        <v>0.49019411764705884</v>
      </c>
      <c r="S1348" s="850">
        <v>33.333200000000005</v>
      </c>
    </row>
    <row r="1349" spans="1:19" ht="14.4" customHeight="1" x14ac:dyDescent="0.3">
      <c r="A1349" s="831" t="s">
        <v>3470</v>
      </c>
      <c r="B1349" s="832" t="s">
        <v>3766</v>
      </c>
      <c r="C1349" s="832" t="s">
        <v>593</v>
      </c>
      <c r="D1349" s="832" t="s">
        <v>1481</v>
      </c>
      <c r="E1349" s="832" t="s">
        <v>3529</v>
      </c>
      <c r="F1349" s="832" t="s">
        <v>3652</v>
      </c>
      <c r="G1349" s="832" t="s">
        <v>3653</v>
      </c>
      <c r="H1349" s="849"/>
      <c r="I1349" s="849"/>
      <c r="J1349" s="832"/>
      <c r="K1349" s="832"/>
      <c r="L1349" s="849">
        <v>5</v>
      </c>
      <c r="M1349" s="849">
        <v>580</v>
      </c>
      <c r="N1349" s="832">
        <v>1</v>
      </c>
      <c r="O1349" s="832">
        <v>116</v>
      </c>
      <c r="P1349" s="849"/>
      <c r="Q1349" s="849"/>
      <c r="R1349" s="837"/>
      <c r="S1349" s="850"/>
    </row>
    <row r="1350" spans="1:19" ht="14.4" customHeight="1" x14ac:dyDescent="0.3">
      <c r="A1350" s="831" t="s">
        <v>3470</v>
      </c>
      <c r="B1350" s="832" t="s">
        <v>3766</v>
      </c>
      <c r="C1350" s="832" t="s">
        <v>593</v>
      </c>
      <c r="D1350" s="832" t="s">
        <v>1481</v>
      </c>
      <c r="E1350" s="832" t="s">
        <v>3529</v>
      </c>
      <c r="F1350" s="832" t="s">
        <v>3652</v>
      </c>
      <c r="G1350" s="832" t="s">
        <v>3654</v>
      </c>
      <c r="H1350" s="849">
        <v>3</v>
      </c>
      <c r="I1350" s="849">
        <v>348</v>
      </c>
      <c r="J1350" s="832">
        <v>0.25</v>
      </c>
      <c r="K1350" s="832">
        <v>116</v>
      </c>
      <c r="L1350" s="849">
        <v>12</v>
      </c>
      <c r="M1350" s="849">
        <v>1392</v>
      </c>
      <c r="N1350" s="832">
        <v>1</v>
      </c>
      <c r="O1350" s="832">
        <v>116</v>
      </c>
      <c r="P1350" s="849">
        <v>77</v>
      </c>
      <c r="Q1350" s="849">
        <v>8932</v>
      </c>
      <c r="R1350" s="837">
        <v>6.416666666666667</v>
      </c>
      <c r="S1350" s="850">
        <v>116</v>
      </c>
    </row>
    <row r="1351" spans="1:19" ht="14.4" customHeight="1" x14ac:dyDescent="0.3">
      <c r="A1351" s="831" t="s">
        <v>3470</v>
      </c>
      <c r="B1351" s="832" t="s">
        <v>3766</v>
      </c>
      <c r="C1351" s="832" t="s">
        <v>593</v>
      </c>
      <c r="D1351" s="832" t="s">
        <v>1481</v>
      </c>
      <c r="E1351" s="832" t="s">
        <v>3529</v>
      </c>
      <c r="F1351" s="832" t="s">
        <v>3669</v>
      </c>
      <c r="G1351" s="832" t="s">
        <v>3670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1</v>
      </c>
      <c r="Q1351" s="849">
        <v>123</v>
      </c>
      <c r="R1351" s="837"/>
      <c r="S1351" s="850">
        <v>123</v>
      </c>
    </row>
    <row r="1352" spans="1:19" ht="14.4" customHeight="1" x14ac:dyDescent="0.3">
      <c r="A1352" s="831" t="s">
        <v>3470</v>
      </c>
      <c r="B1352" s="832" t="s">
        <v>3766</v>
      </c>
      <c r="C1352" s="832" t="s">
        <v>593</v>
      </c>
      <c r="D1352" s="832" t="s">
        <v>1481</v>
      </c>
      <c r="E1352" s="832" t="s">
        <v>3529</v>
      </c>
      <c r="F1352" s="832" t="s">
        <v>3671</v>
      </c>
      <c r="G1352" s="832" t="s">
        <v>3672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1</v>
      </c>
      <c r="Q1352" s="849">
        <v>147</v>
      </c>
      <c r="R1352" s="837"/>
      <c r="S1352" s="850">
        <v>147</v>
      </c>
    </row>
    <row r="1353" spans="1:19" ht="14.4" customHeight="1" x14ac:dyDescent="0.3">
      <c r="A1353" s="831" t="s">
        <v>3470</v>
      </c>
      <c r="B1353" s="832" t="s">
        <v>3766</v>
      </c>
      <c r="C1353" s="832" t="s">
        <v>593</v>
      </c>
      <c r="D1353" s="832" t="s">
        <v>1481</v>
      </c>
      <c r="E1353" s="832" t="s">
        <v>3529</v>
      </c>
      <c r="F1353" s="832" t="s">
        <v>3683</v>
      </c>
      <c r="G1353" s="832" t="s">
        <v>3684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1</v>
      </c>
      <c r="Q1353" s="849">
        <v>223</v>
      </c>
      <c r="R1353" s="837"/>
      <c r="S1353" s="850">
        <v>223</v>
      </c>
    </row>
    <row r="1354" spans="1:19" ht="14.4" customHeight="1" x14ac:dyDescent="0.3">
      <c r="A1354" s="831" t="s">
        <v>3470</v>
      </c>
      <c r="B1354" s="832" t="s">
        <v>3766</v>
      </c>
      <c r="C1354" s="832" t="s">
        <v>593</v>
      </c>
      <c r="D1354" s="832" t="s">
        <v>1481</v>
      </c>
      <c r="E1354" s="832" t="s">
        <v>3529</v>
      </c>
      <c r="F1354" s="832" t="s">
        <v>3683</v>
      </c>
      <c r="G1354" s="832" t="s">
        <v>3685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18</v>
      </c>
      <c r="Q1354" s="849">
        <v>4014</v>
      </c>
      <c r="R1354" s="837"/>
      <c r="S1354" s="850">
        <v>223</v>
      </c>
    </row>
    <row r="1355" spans="1:19" ht="14.4" customHeight="1" x14ac:dyDescent="0.3">
      <c r="A1355" s="831" t="s">
        <v>3470</v>
      </c>
      <c r="B1355" s="832" t="s">
        <v>3766</v>
      </c>
      <c r="C1355" s="832" t="s">
        <v>593</v>
      </c>
      <c r="D1355" s="832" t="s">
        <v>1481</v>
      </c>
      <c r="E1355" s="832" t="s">
        <v>3529</v>
      </c>
      <c r="F1355" s="832" t="s">
        <v>3790</v>
      </c>
      <c r="G1355" s="832" t="s">
        <v>3791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1</v>
      </c>
      <c r="Q1355" s="849">
        <v>366</v>
      </c>
      <c r="R1355" s="837"/>
      <c r="S1355" s="850">
        <v>366</v>
      </c>
    </row>
    <row r="1356" spans="1:19" ht="14.4" customHeight="1" x14ac:dyDescent="0.3">
      <c r="A1356" s="831" t="s">
        <v>3470</v>
      </c>
      <c r="B1356" s="832" t="s">
        <v>3766</v>
      </c>
      <c r="C1356" s="832" t="s">
        <v>593</v>
      </c>
      <c r="D1356" s="832" t="s">
        <v>1481</v>
      </c>
      <c r="E1356" s="832" t="s">
        <v>3529</v>
      </c>
      <c r="F1356" s="832" t="s">
        <v>3694</v>
      </c>
      <c r="G1356" s="832" t="s">
        <v>3695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1</v>
      </c>
      <c r="Q1356" s="849">
        <v>121</v>
      </c>
      <c r="R1356" s="837"/>
      <c r="S1356" s="850">
        <v>121</v>
      </c>
    </row>
    <row r="1357" spans="1:19" ht="14.4" customHeight="1" x14ac:dyDescent="0.3">
      <c r="A1357" s="831" t="s">
        <v>3470</v>
      </c>
      <c r="B1357" s="832" t="s">
        <v>3766</v>
      </c>
      <c r="C1357" s="832" t="s">
        <v>593</v>
      </c>
      <c r="D1357" s="832" t="s">
        <v>1481</v>
      </c>
      <c r="E1357" s="832" t="s">
        <v>3529</v>
      </c>
      <c r="F1357" s="832" t="s">
        <v>3706</v>
      </c>
      <c r="G1357" s="832" t="s">
        <v>3707</v>
      </c>
      <c r="H1357" s="849">
        <v>1</v>
      </c>
      <c r="I1357" s="849">
        <v>143</v>
      </c>
      <c r="J1357" s="832">
        <v>2.564102564102564E-2</v>
      </c>
      <c r="K1357" s="832">
        <v>143</v>
      </c>
      <c r="L1357" s="849">
        <v>39</v>
      </c>
      <c r="M1357" s="849">
        <v>5577</v>
      </c>
      <c r="N1357" s="832">
        <v>1</v>
      </c>
      <c r="O1357" s="832">
        <v>143</v>
      </c>
      <c r="P1357" s="849">
        <v>29</v>
      </c>
      <c r="Q1357" s="849">
        <v>4176</v>
      </c>
      <c r="R1357" s="837">
        <v>0.74878967186659495</v>
      </c>
      <c r="S1357" s="850">
        <v>144</v>
      </c>
    </row>
    <row r="1358" spans="1:19" ht="14.4" customHeight="1" x14ac:dyDescent="0.3">
      <c r="A1358" s="831" t="s">
        <v>3470</v>
      </c>
      <c r="B1358" s="832" t="s">
        <v>3766</v>
      </c>
      <c r="C1358" s="832" t="s">
        <v>593</v>
      </c>
      <c r="D1358" s="832" t="s">
        <v>1481</v>
      </c>
      <c r="E1358" s="832" t="s">
        <v>3529</v>
      </c>
      <c r="F1358" s="832" t="s">
        <v>3742</v>
      </c>
      <c r="G1358" s="832" t="s">
        <v>3743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1</v>
      </c>
      <c r="Q1358" s="849">
        <v>135</v>
      </c>
      <c r="R1358" s="837"/>
      <c r="S1358" s="850">
        <v>135</v>
      </c>
    </row>
    <row r="1359" spans="1:19" ht="14.4" customHeight="1" x14ac:dyDescent="0.3">
      <c r="A1359" s="831" t="s">
        <v>3470</v>
      </c>
      <c r="B1359" s="832" t="s">
        <v>3766</v>
      </c>
      <c r="C1359" s="832" t="s">
        <v>593</v>
      </c>
      <c r="D1359" s="832" t="s">
        <v>1481</v>
      </c>
      <c r="E1359" s="832" t="s">
        <v>3529</v>
      </c>
      <c r="F1359" s="832" t="s">
        <v>3797</v>
      </c>
      <c r="G1359" s="832" t="s">
        <v>3798</v>
      </c>
      <c r="H1359" s="849"/>
      <c r="I1359" s="849"/>
      <c r="J1359" s="832"/>
      <c r="K1359" s="832"/>
      <c r="L1359" s="849">
        <v>3</v>
      </c>
      <c r="M1359" s="849">
        <v>1380</v>
      </c>
      <c r="N1359" s="832">
        <v>1</v>
      </c>
      <c r="O1359" s="832">
        <v>460</v>
      </c>
      <c r="P1359" s="849">
        <v>2</v>
      </c>
      <c r="Q1359" s="849">
        <v>924</v>
      </c>
      <c r="R1359" s="837">
        <v>0.66956521739130437</v>
      </c>
      <c r="S1359" s="850">
        <v>462</v>
      </c>
    </row>
    <row r="1360" spans="1:19" ht="14.4" customHeight="1" x14ac:dyDescent="0.3">
      <c r="A1360" s="831" t="s">
        <v>3470</v>
      </c>
      <c r="B1360" s="832" t="s">
        <v>3766</v>
      </c>
      <c r="C1360" s="832" t="s">
        <v>593</v>
      </c>
      <c r="D1360" s="832" t="s">
        <v>1481</v>
      </c>
      <c r="E1360" s="832" t="s">
        <v>3529</v>
      </c>
      <c r="F1360" s="832" t="s">
        <v>3797</v>
      </c>
      <c r="G1360" s="832" t="s">
        <v>3799</v>
      </c>
      <c r="H1360" s="849">
        <v>1</v>
      </c>
      <c r="I1360" s="849">
        <v>460</v>
      </c>
      <c r="J1360" s="832"/>
      <c r="K1360" s="832">
        <v>460</v>
      </c>
      <c r="L1360" s="849"/>
      <c r="M1360" s="849"/>
      <c r="N1360" s="832"/>
      <c r="O1360" s="832"/>
      <c r="P1360" s="849">
        <v>71</v>
      </c>
      <c r="Q1360" s="849">
        <v>32802</v>
      </c>
      <c r="R1360" s="837"/>
      <c r="S1360" s="850">
        <v>462</v>
      </c>
    </row>
    <row r="1361" spans="1:19" ht="14.4" customHeight="1" x14ac:dyDescent="0.3">
      <c r="A1361" s="831" t="s">
        <v>3470</v>
      </c>
      <c r="B1361" s="832" t="s">
        <v>3766</v>
      </c>
      <c r="C1361" s="832" t="s">
        <v>593</v>
      </c>
      <c r="D1361" s="832" t="s">
        <v>1481</v>
      </c>
      <c r="E1361" s="832" t="s">
        <v>3529</v>
      </c>
      <c r="F1361" s="832" t="s">
        <v>3805</v>
      </c>
      <c r="G1361" s="832" t="s">
        <v>3785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10</v>
      </c>
      <c r="Q1361" s="849">
        <v>6700</v>
      </c>
      <c r="R1361" s="837"/>
      <c r="S1361" s="850">
        <v>670</v>
      </c>
    </row>
    <row r="1362" spans="1:19" ht="14.4" customHeight="1" x14ac:dyDescent="0.3">
      <c r="A1362" s="831" t="s">
        <v>3470</v>
      </c>
      <c r="B1362" s="832" t="s">
        <v>3766</v>
      </c>
      <c r="C1362" s="832" t="s">
        <v>593</v>
      </c>
      <c r="D1362" s="832" t="s">
        <v>1481</v>
      </c>
      <c r="E1362" s="832" t="s">
        <v>3529</v>
      </c>
      <c r="F1362" s="832" t="s">
        <v>3760</v>
      </c>
      <c r="G1362" s="832" t="s">
        <v>3761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3</v>
      </c>
      <c r="Q1362" s="849">
        <v>1848</v>
      </c>
      <c r="R1362" s="837"/>
      <c r="S1362" s="850">
        <v>616</v>
      </c>
    </row>
    <row r="1363" spans="1:19" ht="14.4" customHeight="1" x14ac:dyDescent="0.3">
      <c r="A1363" s="831" t="s">
        <v>3470</v>
      </c>
      <c r="B1363" s="832" t="s">
        <v>3766</v>
      </c>
      <c r="C1363" s="832" t="s">
        <v>593</v>
      </c>
      <c r="D1363" s="832" t="s">
        <v>3465</v>
      </c>
      <c r="E1363" s="832" t="s">
        <v>3529</v>
      </c>
      <c r="F1363" s="832" t="s">
        <v>3544</v>
      </c>
      <c r="G1363" s="832" t="s">
        <v>3545</v>
      </c>
      <c r="H1363" s="849">
        <v>2</v>
      </c>
      <c r="I1363" s="849">
        <v>74</v>
      </c>
      <c r="J1363" s="832"/>
      <c r="K1363" s="832">
        <v>37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3470</v>
      </c>
      <c r="B1364" s="832" t="s">
        <v>3766</v>
      </c>
      <c r="C1364" s="832" t="s">
        <v>593</v>
      </c>
      <c r="D1364" s="832" t="s">
        <v>3465</v>
      </c>
      <c r="E1364" s="832" t="s">
        <v>3529</v>
      </c>
      <c r="F1364" s="832" t="s">
        <v>3568</v>
      </c>
      <c r="G1364" s="832" t="s">
        <v>3570</v>
      </c>
      <c r="H1364" s="849">
        <v>26</v>
      </c>
      <c r="I1364" s="849">
        <v>2366</v>
      </c>
      <c r="J1364" s="832"/>
      <c r="K1364" s="832">
        <v>91</v>
      </c>
      <c r="L1364" s="849"/>
      <c r="M1364" s="849"/>
      <c r="N1364" s="832"/>
      <c r="O1364" s="832"/>
      <c r="P1364" s="849"/>
      <c r="Q1364" s="849"/>
      <c r="R1364" s="837"/>
      <c r="S1364" s="850"/>
    </row>
    <row r="1365" spans="1:19" ht="14.4" customHeight="1" x14ac:dyDescent="0.3">
      <c r="A1365" s="831" t="s">
        <v>3470</v>
      </c>
      <c r="B1365" s="832" t="s">
        <v>3766</v>
      </c>
      <c r="C1365" s="832" t="s">
        <v>593</v>
      </c>
      <c r="D1365" s="832" t="s">
        <v>3465</v>
      </c>
      <c r="E1365" s="832" t="s">
        <v>3529</v>
      </c>
      <c r="F1365" s="832" t="s">
        <v>3767</v>
      </c>
      <c r="G1365" s="832" t="s">
        <v>3768</v>
      </c>
      <c r="H1365" s="849">
        <v>12</v>
      </c>
      <c r="I1365" s="849">
        <v>15132</v>
      </c>
      <c r="J1365" s="832"/>
      <c r="K1365" s="832">
        <v>1261</v>
      </c>
      <c r="L1365" s="849"/>
      <c r="M1365" s="849"/>
      <c r="N1365" s="832"/>
      <c r="O1365" s="832"/>
      <c r="P1365" s="849"/>
      <c r="Q1365" s="849"/>
      <c r="R1365" s="837"/>
      <c r="S1365" s="850"/>
    </row>
    <row r="1366" spans="1:19" ht="14.4" customHeight="1" x14ac:dyDescent="0.3">
      <c r="A1366" s="831" t="s">
        <v>3470</v>
      </c>
      <c r="B1366" s="832" t="s">
        <v>3766</v>
      </c>
      <c r="C1366" s="832" t="s">
        <v>593</v>
      </c>
      <c r="D1366" s="832" t="s">
        <v>3465</v>
      </c>
      <c r="E1366" s="832" t="s">
        <v>3529</v>
      </c>
      <c r="F1366" s="832" t="s">
        <v>3769</v>
      </c>
      <c r="G1366" s="832" t="s">
        <v>3770</v>
      </c>
      <c r="H1366" s="849">
        <v>31</v>
      </c>
      <c r="I1366" s="849">
        <v>10974</v>
      </c>
      <c r="J1366" s="832"/>
      <c r="K1366" s="832">
        <v>354</v>
      </c>
      <c r="L1366" s="849"/>
      <c r="M1366" s="849"/>
      <c r="N1366" s="832"/>
      <c r="O1366" s="832"/>
      <c r="P1366" s="849"/>
      <c r="Q1366" s="849"/>
      <c r="R1366" s="837"/>
      <c r="S1366" s="850"/>
    </row>
    <row r="1367" spans="1:19" ht="14.4" customHeight="1" x14ac:dyDescent="0.3">
      <c r="A1367" s="831" t="s">
        <v>3470</v>
      </c>
      <c r="B1367" s="832" t="s">
        <v>3766</v>
      </c>
      <c r="C1367" s="832" t="s">
        <v>593</v>
      </c>
      <c r="D1367" s="832" t="s">
        <v>3465</v>
      </c>
      <c r="E1367" s="832" t="s">
        <v>3529</v>
      </c>
      <c r="F1367" s="832" t="s">
        <v>3780</v>
      </c>
      <c r="G1367" s="832" t="s">
        <v>3781</v>
      </c>
      <c r="H1367" s="849">
        <v>4</v>
      </c>
      <c r="I1367" s="849">
        <v>1148</v>
      </c>
      <c r="J1367" s="832"/>
      <c r="K1367" s="832">
        <v>287</v>
      </c>
      <c r="L1367" s="849"/>
      <c r="M1367" s="849"/>
      <c r="N1367" s="832"/>
      <c r="O1367" s="832"/>
      <c r="P1367" s="849"/>
      <c r="Q1367" s="849"/>
      <c r="R1367" s="837"/>
      <c r="S1367" s="850"/>
    </row>
    <row r="1368" spans="1:19" ht="14.4" customHeight="1" x14ac:dyDescent="0.3">
      <c r="A1368" s="831" t="s">
        <v>3470</v>
      </c>
      <c r="B1368" s="832" t="s">
        <v>3766</v>
      </c>
      <c r="C1368" s="832" t="s">
        <v>593</v>
      </c>
      <c r="D1368" s="832" t="s">
        <v>3465</v>
      </c>
      <c r="E1368" s="832" t="s">
        <v>3529</v>
      </c>
      <c r="F1368" s="832" t="s">
        <v>3782</v>
      </c>
      <c r="G1368" s="832" t="s">
        <v>3783</v>
      </c>
      <c r="H1368" s="849">
        <v>16</v>
      </c>
      <c r="I1368" s="849">
        <v>2400</v>
      </c>
      <c r="J1368" s="832"/>
      <c r="K1368" s="832">
        <v>150</v>
      </c>
      <c r="L1368" s="849"/>
      <c r="M1368" s="849"/>
      <c r="N1368" s="832"/>
      <c r="O1368" s="832"/>
      <c r="P1368" s="849"/>
      <c r="Q1368" s="849"/>
      <c r="R1368" s="837"/>
      <c r="S1368" s="850"/>
    </row>
    <row r="1369" spans="1:19" ht="14.4" customHeight="1" x14ac:dyDescent="0.3">
      <c r="A1369" s="831" t="s">
        <v>3470</v>
      </c>
      <c r="B1369" s="832" t="s">
        <v>3766</v>
      </c>
      <c r="C1369" s="832" t="s">
        <v>593</v>
      </c>
      <c r="D1369" s="832" t="s">
        <v>3465</v>
      </c>
      <c r="E1369" s="832" t="s">
        <v>3529</v>
      </c>
      <c r="F1369" s="832" t="s">
        <v>3784</v>
      </c>
      <c r="G1369" s="832" t="s">
        <v>3785</v>
      </c>
      <c r="H1369" s="849">
        <v>4</v>
      </c>
      <c r="I1369" s="849">
        <v>7704</v>
      </c>
      <c r="J1369" s="832"/>
      <c r="K1369" s="832">
        <v>1926</v>
      </c>
      <c r="L1369" s="849"/>
      <c r="M1369" s="849"/>
      <c r="N1369" s="832"/>
      <c r="O1369" s="832"/>
      <c r="P1369" s="849"/>
      <c r="Q1369" s="849"/>
      <c r="R1369" s="837"/>
      <c r="S1369" s="850"/>
    </row>
    <row r="1370" spans="1:19" ht="14.4" customHeight="1" x14ac:dyDescent="0.3">
      <c r="A1370" s="831" t="s">
        <v>3470</v>
      </c>
      <c r="B1370" s="832" t="s">
        <v>3766</v>
      </c>
      <c r="C1370" s="832" t="s">
        <v>593</v>
      </c>
      <c r="D1370" s="832" t="s">
        <v>3465</v>
      </c>
      <c r="E1370" s="832" t="s">
        <v>3529</v>
      </c>
      <c r="F1370" s="832" t="s">
        <v>3633</v>
      </c>
      <c r="G1370" s="832" t="s">
        <v>3635</v>
      </c>
      <c r="H1370" s="849">
        <v>7</v>
      </c>
      <c r="I1370" s="849">
        <v>406</v>
      </c>
      <c r="J1370" s="832"/>
      <c r="K1370" s="832">
        <v>58</v>
      </c>
      <c r="L1370" s="849"/>
      <c r="M1370" s="849"/>
      <c r="N1370" s="832"/>
      <c r="O1370" s="832"/>
      <c r="P1370" s="849"/>
      <c r="Q1370" s="849"/>
      <c r="R1370" s="837"/>
      <c r="S1370" s="850"/>
    </row>
    <row r="1371" spans="1:19" ht="14.4" customHeight="1" x14ac:dyDescent="0.3">
      <c r="A1371" s="831" t="s">
        <v>3470</v>
      </c>
      <c r="B1371" s="832" t="s">
        <v>3766</v>
      </c>
      <c r="C1371" s="832" t="s">
        <v>593</v>
      </c>
      <c r="D1371" s="832" t="s">
        <v>3465</v>
      </c>
      <c r="E1371" s="832" t="s">
        <v>3529</v>
      </c>
      <c r="F1371" s="832" t="s">
        <v>3669</v>
      </c>
      <c r="G1371" s="832" t="s">
        <v>3670</v>
      </c>
      <c r="H1371" s="849">
        <v>6</v>
      </c>
      <c r="I1371" s="849">
        <v>552</v>
      </c>
      <c r="J1371" s="832"/>
      <c r="K1371" s="832">
        <v>92</v>
      </c>
      <c r="L1371" s="849"/>
      <c r="M1371" s="849"/>
      <c r="N1371" s="832"/>
      <c r="O1371" s="832"/>
      <c r="P1371" s="849"/>
      <c r="Q1371" s="849"/>
      <c r="R1371" s="837"/>
      <c r="S1371" s="850"/>
    </row>
    <row r="1372" spans="1:19" ht="14.4" customHeight="1" x14ac:dyDescent="0.3">
      <c r="A1372" s="831" t="s">
        <v>3470</v>
      </c>
      <c r="B1372" s="832" t="s">
        <v>3766</v>
      </c>
      <c r="C1372" s="832" t="s">
        <v>593</v>
      </c>
      <c r="D1372" s="832" t="s">
        <v>3465</v>
      </c>
      <c r="E1372" s="832" t="s">
        <v>3529</v>
      </c>
      <c r="F1372" s="832" t="s">
        <v>3671</v>
      </c>
      <c r="G1372" s="832" t="s">
        <v>3672</v>
      </c>
      <c r="H1372" s="849">
        <v>7</v>
      </c>
      <c r="I1372" s="849">
        <v>798</v>
      </c>
      <c r="J1372" s="832"/>
      <c r="K1372" s="832">
        <v>114</v>
      </c>
      <c r="L1372" s="849"/>
      <c r="M1372" s="849"/>
      <c r="N1372" s="832"/>
      <c r="O1372" s="832"/>
      <c r="P1372" s="849"/>
      <c r="Q1372" s="849"/>
      <c r="R1372" s="837"/>
      <c r="S1372" s="850"/>
    </row>
    <row r="1373" spans="1:19" ht="14.4" customHeight="1" x14ac:dyDescent="0.3">
      <c r="A1373" s="831" t="s">
        <v>3470</v>
      </c>
      <c r="B1373" s="832" t="s">
        <v>3766</v>
      </c>
      <c r="C1373" s="832" t="s">
        <v>593</v>
      </c>
      <c r="D1373" s="832" t="s">
        <v>3465</v>
      </c>
      <c r="E1373" s="832" t="s">
        <v>3529</v>
      </c>
      <c r="F1373" s="832" t="s">
        <v>3683</v>
      </c>
      <c r="G1373" s="832" t="s">
        <v>3685</v>
      </c>
      <c r="H1373" s="849">
        <v>55</v>
      </c>
      <c r="I1373" s="849">
        <v>12210</v>
      </c>
      <c r="J1373" s="832"/>
      <c r="K1373" s="832">
        <v>222</v>
      </c>
      <c r="L1373" s="849"/>
      <c r="M1373" s="849"/>
      <c r="N1373" s="832"/>
      <c r="O1373" s="832"/>
      <c r="P1373" s="849"/>
      <c r="Q1373" s="849"/>
      <c r="R1373" s="837"/>
      <c r="S1373" s="850"/>
    </row>
    <row r="1374" spans="1:19" ht="14.4" customHeight="1" x14ac:dyDescent="0.3">
      <c r="A1374" s="831" t="s">
        <v>3470</v>
      </c>
      <c r="B1374" s="832" t="s">
        <v>3766</v>
      </c>
      <c r="C1374" s="832" t="s">
        <v>593</v>
      </c>
      <c r="D1374" s="832" t="s">
        <v>3465</v>
      </c>
      <c r="E1374" s="832" t="s">
        <v>3529</v>
      </c>
      <c r="F1374" s="832" t="s">
        <v>3788</v>
      </c>
      <c r="G1374" s="832" t="s">
        <v>3789</v>
      </c>
      <c r="H1374" s="849">
        <v>45</v>
      </c>
      <c r="I1374" s="849">
        <v>10800</v>
      </c>
      <c r="J1374" s="832"/>
      <c r="K1374" s="832">
        <v>240</v>
      </c>
      <c r="L1374" s="849"/>
      <c r="M1374" s="849"/>
      <c r="N1374" s="832"/>
      <c r="O1374" s="832"/>
      <c r="P1374" s="849"/>
      <c r="Q1374" s="849"/>
      <c r="R1374" s="837"/>
      <c r="S1374" s="850"/>
    </row>
    <row r="1375" spans="1:19" ht="14.4" customHeight="1" x14ac:dyDescent="0.3">
      <c r="A1375" s="831" t="s">
        <v>3470</v>
      </c>
      <c r="B1375" s="832" t="s">
        <v>3766</v>
      </c>
      <c r="C1375" s="832" t="s">
        <v>593</v>
      </c>
      <c r="D1375" s="832" t="s">
        <v>3465</v>
      </c>
      <c r="E1375" s="832" t="s">
        <v>3529</v>
      </c>
      <c r="F1375" s="832" t="s">
        <v>3706</v>
      </c>
      <c r="G1375" s="832" t="s">
        <v>3707</v>
      </c>
      <c r="H1375" s="849">
        <v>1</v>
      </c>
      <c r="I1375" s="849">
        <v>143</v>
      </c>
      <c r="J1375" s="832"/>
      <c r="K1375" s="832">
        <v>143</v>
      </c>
      <c r="L1375" s="849"/>
      <c r="M1375" s="849"/>
      <c r="N1375" s="832"/>
      <c r="O1375" s="832"/>
      <c r="P1375" s="849"/>
      <c r="Q1375" s="849"/>
      <c r="R1375" s="837"/>
      <c r="S1375" s="850"/>
    </row>
    <row r="1376" spans="1:19" ht="14.4" customHeight="1" x14ac:dyDescent="0.3">
      <c r="A1376" s="831" t="s">
        <v>3470</v>
      </c>
      <c r="B1376" s="832" t="s">
        <v>3766</v>
      </c>
      <c r="C1376" s="832" t="s">
        <v>593</v>
      </c>
      <c r="D1376" s="832" t="s">
        <v>3465</v>
      </c>
      <c r="E1376" s="832" t="s">
        <v>3529</v>
      </c>
      <c r="F1376" s="832" t="s">
        <v>3797</v>
      </c>
      <c r="G1376" s="832" t="s">
        <v>3799</v>
      </c>
      <c r="H1376" s="849">
        <v>5</v>
      </c>
      <c r="I1376" s="849">
        <v>2300</v>
      </c>
      <c r="J1376" s="832"/>
      <c r="K1376" s="832">
        <v>460</v>
      </c>
      <c r="L1376" s="849"/>
      <c r="M1376" s="849"/>
      <c r="N1376" s="832"/>
      <c r="O1376" s="832"/>
      <c r="P1376" s="849"/>
      <c r="Q1376" s="849"/>
      <c r="R1376" s="837"/>
      <c r="S1376" s="850"/>
    </row>
    <row r="1377" spans="1:19" ht="14.4" customHeight="1" x14ac:dyDescent="0.3">
      <c r="A1377" s="831" t="s">
        <v>3470</v>
      </c>
      <c r="B1377" s="832" t="s">
        <v>3766</v>
      </c>
      <c r="C1377" s="832" t="s">
        <v>593</v>
      </c>
      <c r="D1377" s="832" t="s">
        <v>3466</v>
      </c>
      <c r="E1377" s="832" t="s">
        <v>3529</v>
      </c>
      <c r="F1377" s="832" t="s">
        <v>3797</v>
      </c>
      <c r="G1377" s="832" t="s">
        <v>3798</v>
      </c>
      <c r="H1377" s="849">
        <v>3</v>
      </c>
      <c r="I1377" s="849">
        <v>1380</v>
      </c>
      <c r="J1377" s="832"/>
      <c r="K1377" s="832">
        <v>460</v>
      </c>
      <c r="L1377" s="849"/>
      <c r="M1377" s="849"/>
      <c r="N1377" s="832"/>
      <c r="O1377" s="832"/>
      <c r="P1377" s="849"/>
      <c r="Q1377" s="849"/>
      <c r="R1377" s="837"/>
      <c r="S1377" s="850"/>
    </row>
    <row r="1378" spans="1:19" ht="14.4" customHeight="1" x14ac:dyDescent="0.3">
      <c r="A1378" s="831" t="s">
        <v>3470</v>
      </c>
      <c r="B1378" s="832" t="s">
        <v>3766</v>
      </c>
      <c r="C1378" s="832" t="s">
        <v>593</v>
      </c>
      <c r="D1378" s="832" t="s">
        <v>3466</v>
      </c>
      <c r="E1378" s="832" t="s">
        <v>3529</v>
      </c>
      <c r="F1378" s="832" t="s">
        <v>3797</v>
      </c>
      <c r="G1378" s="832" t="s">
        <v>3799</v>
      </c>
      <c r="H1378" s="849">
        <v>12</v>
      </c>
      <c r="I1378" s="849">
        <v>5520</v>
      </c>
      <c r="J1378" s="832">
        <v>1.3333333333333333</v>
      </c>
      <c r="K1378" s="832">
        <v>460</v>
      </c>
      <c r="L1378" s="849">
        <v>9</v>
      </c>
      <c r="M1378" s="849">
        <v>4140</v>
      </c>
      <c r="N1378" s="832">
        <v>1</v>
      </c>
      <c r="O1378" s="832">
        <v>460</v>
      </c>
      <c r="P1378" s="849"/>
      <c r="Q1378" s="849"/>
      <c r="R1378" s="837"/>
      <c r="S1378" s="850"/>
    </row>
    <row r="1379" spans="1:19" ht="14.4" customHeight="1" x14ac:dyDescent="0.3">
      <c r="A1379" s="831" t="s">
        <v>3470</v>
      </c>
      <c r="B1379" s="832" t="s">
        <v>3766</v>
      </c>
      <c r="C1379" s="832" t="s">
        <v>593</v>
      </c>
      <c r="D1379" s="832" t="s">
        <v>1488</v>
      </c>
      <c r="E1379" s="832" t="s">
        <v>3529</v>
      </c>
      <c r="F1379" s="832" t="s">
        <v>3771</v>
      </c>
      <c r="G1379" s="832" t="s">
        <v>3773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</v>
      </c>
      <c r="Q1379" s="849">
        <v>448</v>
      </c>
      <c r="R1379" s="837"/>
      <c r="S1379" s="850">
        <v>448</v>
      </c>
    </row>
    <row r="1380" spans="1:19" ht="14.4" customHeight="1" x14ac:dyDescent="0.3">
      <c r="A1380" s="831" t="s">
        <v>3470</v>
      </c>
      <c r="B1380" s="832" t="s">
        <v>3766</v>
      </c>
      <c r="C1380" s="832" t="s">
        <v>593</v>
      </c>
      <c r="D1380" s="832" t="s">
        <v>1489</v>
      </c>
      <c r="E1380" s="832" t="s">
        <v>3529</v>
      </c>
      <c r="F1380" s="832" t="s">
        <v>3530</v>
      </c>
      <c r="G1380" s="832" t="s">
        <v>3532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1</v>
      </c>
      <c r="Q1380" s="849">
        <v>348</v>
      </c>
      <c r="R1380" s="837"/>
      <c r="S1380" s="850">
        <v>348</v>
      </c>
    </row>
    <row r="1381" spans="1:19" ht="14.4" customHeight="1" x14ac:dyDescent="0.3">
      <c r="A1381" s="831" t="s">
        <v>3470</v>
      </c>
      <c r="B1381" s="832" t="s">
        <v>3766</v>
      </c>
      <c r="C1381" s="832" t="s">
        <v>593</v>
      </c>
      <c r="D1381" s="832" t="s">
        <v>1489</v>
      </c>
      <c r="E1381" s="832" t="s">
        <v>3529</v>
      </c>
      <c r="F1381" s="832" t="s">
        <v>3544</v>
      </c>
      <c r="G1381" s="832" t="s">
        <v>3545</v>
      </c>
      <c r="H1381" s="849">
        <v>2</v>
      </c>
      <c r="I1381" s="849">
        <v>74</v>
      </c>
      <c r="J1381" s="832">
        <v>0.33333333333333331</v>
      </c>
      <c r="K1381" s="832">
        <v>37</v>
      </c>
      <c r="L1381" s="849">
        <v>6</v>
      </c>
      <c r="M1381" s="849">
        <v>222</v>
      </c>
      <c r="N1381" s="832">
        <v>1</v>
      </c>
      <c r="O1381" s="832">
        <v>37</v>
      </c>
      <c r="P1381" s="849"/>
      <c r="Q1381" s="849"/>
      <c r="R1381" s="837"/>
      <c r="S1381" s="850"/>
    </row>
    <row r="1382" spans="1:19" ht="14.4" customHeight="1" x14ac:dyDescent="0.3">
      <c r="A1382" s="831" t="s">
        <v>3470</v>
      </c>
      <c r="B1382" s="832" t="s">
        <v>3766</v>
      </c>
      <c r="C1382" s="832" t="s">
        <v>593</v>
      </c>
      <c r="D1382" s="832" t="s">
        <v>1489</v>
      </c>
      <c r="E1382" s="832" t="s">
        <v>3529</v>
      </c>
      <c r="F1382" s="832" t="s">
        <v>3544</v>
      </c>
      <c r="G1382" s="832" t="s">
        <v>3546</v>
      </c>
      <c r="H1382" s="849">
        <v>2</v>
      </c>
      <c r="I1382" s="849">
        <v>74</v>
      </c>
      <c r="J1382" s="832">
        <v>1</v>
      </c>
      <c r="K1382" s="832">
        <v>37</v>
      </c>
      <c r="L1382" s="849">
        <v>2</v>
      </c>
      <c r="M1382" s="849">
        <v>74</v>
      </c>
      <c r="N1382" s="832">
        <v>1</v>
      </c>
      <c r="O1382" s="832">
        <v>37</v>
      </c>
      <c r="P1382" s="849">
        <v>6</v>
      </c>
      <c r="Q1382" s="849">
        <v>222</v>
      </c>
      <c r="R1382" s="837">
        <v>3</v>
      </c>
      <c r="S1382" s="850">
        <v>37</v>
      </c>
    </row>
    <row r="1383" spans="1:19" ht="14.4" customHeight="1" x14ac:dyDescent="0.3">
      <c r="A1383" s="831" t="s">
        <v>3470</v>
      </c>
      <c r="B1383" s="832" t="s">
        <v>3766</v>
      </c>
      <c r="C1383" s="832" t="s">
        <v>593</v>
      </c>
      <c r="D1383" s="832" t="s">
        <v>1489</v>
      </c>
      <c r="E1383" s="832" t="s">
        <v>3529</v>
      </c>
      <c r="F1383" s="832" t="s">
        <v>3551</v>
      </c>
      <c r="G1383" s="832" t="s">
        <v>3552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5</v>
      </c>
      <c r="Q1383" s="849">
        <v>435</v>
      </c>
      <c r="R1383" s="837"/>
      <c r="S1383" s="850">
        <v>87</v>
      </c>
    </row>
    <row r="1384" spans="1:19" ht="14.4" customHeight="1" x14ac:dyDescent="0.3">
      <c r="A1384" s="831" t="s">
        <v>3470</v>
      </c>
      <c r="B1384" s="832" t="s">
        <v>3766</v>
      </c>
      <c r="C1384" s="832" t="s">
        <v>593</v>
      </c>
      <c r="D1384" s="832" t="s">
        <v>1489</v>
      </c>
      <c r="E1384" s="832" t="s">
        <v>3529</v>
      </c>
      <c r="F1384" s="832" t="s">
        <v>3559</v>
      </c>
      <c r="G1384" s="832" t="s">
        <v>3560</v>
      </c>
      <c r="H1384" s="849">
        <v>1</v>
      </c>
      <c r="I1384" s="849">
        <v>372</v>
      </c>
      <c r="J1384" s="832"/>
      <c r="K1384" s="832">
        <v>372</v>
      </c>
      <c r="L1384" s="849"/>
      <c r="M1384" s="849"/>
      <c r="N1384" s="832"/>
      <c r="O1384" s="832"/>
      <c r="P1384" s="849"/>
      <c r="Q1384" s="849"/>
      <c r="R1384" s="837"/>
      <c r="S1384" s="850"/>
    </row>
    <row r="1385" spans="1:19" ht="14.4" customHeight="1" x14ac:dyDescent="0.3">
      <c r="A1385" s="831" t="s">
        <v>3470</v>
      </c>
      <c r="B1385" s="832" t="s">
        <v>3766</v>
      </c>
      <c r="C1385" s="832" t="s">
        <v>593</v>
      </c>
      <c r="D1385" s="832" t="s">
        <v>1489</v>
      </c>
      <c r="E1385" s="832" t="s">
        <v>3529</v>
      </c>
      <c r="F1385" s="832" t="s">
        <v>3562</v>
      </c>
      <c r="G1385" s="832" t="s">
        <v>3563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1</v>
      </c>
      <c r="Q1385" s="849">
        <v>252</v>
      </c>
      <c r="R1385" s="837"/>
      <c r="S1385" s="850">
        <v>252</v>
      </c>
    </row>
    <row r="1386" spans="1:19" ht="14.4" customHeight="1" x14ac:dyDescent="0.3">
      <c r="A1386" s="831" t="s">
        <v>3470</v>
      </c>
      <c r="B1386" s="832" t="s">
        <v>3766</v>
      </c>
      <c r="C1386" s="832" t="s">
        <v>593</v>
      </c>
      <c r="D1386" s="832" t="s">
        <v>1489</v>
      </c>
      <c r="E1386" s="832" t="s">
        <v>3529</v>
      </c>
      <c r="F1386" s="832" t="s">
        <v>3562</v>
      </c>
      <c r="G1386" s="832" t="s">
        <v>3564</v>
      </c>
      <c r="H1386" s="849">
        <v>1281</v>
      </c>
      <c r="I1386" s="849">
        <v>321531</v>
      </c>
      <c r="J1386" s="832">
        <v>1.3343750000000001</v>
      </c>
      <c r="K1386" s="832">
        <v>251</v>
      </c>
      <c r="L1386" s="849">
        <v>960</v>
      </c>
      <c r="M1386" s="849">
        <v>240960</v>
      </c>
      <c r="N1386" s="832">
        <v>1</v>
      </c>
      <c r="O1386" s="832">
        <v>251</v>
      </c>
      <c r="P1386" s="849">
        <v>1023</v>
      </c>
      <c r="Q1386" s="849">
        <v>257796</v>
      </c>
      <c r="R1386" s="837">
        <v>1.0698705179282868</v>
      </c>
      <c r="S1386" s="850">
        <v>252</v>
      </c>
    </row>
    <row r="1387" spans="1:19" ht="14.4" customHeight="1" x14ac:dyDescent="0.3">
      <c r="A1387" s="831" t="s">
        <v>3470</v>
      </c>
      <c r="B1387" s="832" t="s">
        <v>3766</v>
      </c>
      <c r="C1387" s="832" t="s">
        <v>593</v>
      </c>
      <c r="D1387" s="832" t="s">
        <v>1489</v>
      </c>
      <c r="E1387" s="832" t="s">
        <v>3529</v>
      </c>
      <c r="F1387" s="832" t="s">
        <v>3565</v>
      </c>
      <c r="G1387" s="832" t="s">
        <v>3566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3</v>
      </c>
      <c r="Q1387" s="849">
        <v>381</v>
      </c>
      <c r="R1387" s="837"/>
      <c r="S1387" s="850">
        <v>127</v>
      </c>
    </row>
    <row r="1388" spans="1:19" ht="14.4" customHeight="1" x14ac:dyDescent="0.3">
      <c r="A1388" s="831" t="s">
        <v>3470</v>
      </c>
      <c r="B1388" s="832" t="s">
        <v>3766</v>
      </c>
      <c r="C1388" s="832" t="s">
        <v>593</v>
      </c>
      <c r="D1388" s="832" t="s">
        <v>1489</v>
      </c>
      <c r="E1388" s="832" t="s">
        <v>3529</v>
      </c>
      <c r="F1388" s="832" t="s">
        <v>3565</v>
      </c>
      <c r="G1388" s="832" t="s">
        <v>3567</v>
      </c>
      <c r="H1388" s="849">
        <v>2</v>
      </c>
      <c r="I1388" s="849">
        <v>252</v>
      </c>
      <c r="J1388" s="832">
        <v>0.2857142857142857</v>
      </c>
      <c r="K1388" s="832">
        <v>126</v>
      </c>
      <c r="L1388" s="849">
        <v>7</v>
      </c>
      <c r="M1388" s="849">
        <v>882</v>
      </c>
      <c r="N1388" s="832">
        <v>1</v>
      </c>
      <c r="O1388" s="832">
        <v>126</v>
      </c>
      <c r="P1388" s="849">
        <v>9</v>
      </c>
      <c r="Q1388" s="849">
        <v>1143</v>
      </c>
      <c r="R1388" s="837">
        <v>1.2959183673469388</v>
      </c>
      <c r="S1388" s="850">
        <v>127</v>
      </c>
    </row>
    <row r="1389" spans="1:19" ht="14.4" customHeight="1" x14ac:dyDescent="0.3">
      <c r="A1389" s="831" t="s">
        <v>3470</v>
      </c>
      <c r="B1389" s="832" t="s">
        <v>3766</v>
      </c>
      <c r="C1389" s="832" t="s">
        <v>593</v>
      </c>
      <c r="D1389" s="832" t="s">
        <v>1489</v>
      </c>
      <c r="E1389" s="832" t="s">
        <v>3529</v>
      </c>
      <c r="F1389" s="832" t="s">
        <v>3568</v>
      </c>
      <c r="G1389" s="832" t="s">
        <v>3570</v>
      </c>
      <c r="H1389" s="849">
        <v>185</v>
      </c>
      <c r="I1389" s="849">
        <v>16835</v>
      </c>
      <c r="J1389" s="832">
        <v>0.90686274509803921</v>
      </c>
      <c r="K1389" s="832">
        <v>91</v>
      </c>
      <c r="L1389" s="849">
        <v>204</v>
      </c>
      <c r="M1389" s="849">
        <v>18564</v>
      </c>
      <c r="N1389" s="832">
        <v>1</v>
      </c>
      <c r="O1389" s="832">
        <v>91</v>
      </c>
      <c r="P1389" s="849">
        <v>202</v>
      </c>
      <c r="Q1389" s="849">
        <v>18584</v>
      </c>
      <c r="R1389" s="837">
        <v>1.0010773540185305</v>
      </c>
      <c r="S1389" s="850">
        <v>92</v>
      </c>
    </row>
    <row r="1390" spans="1:19" ht="14.4" customHeight="1" x14ac:dyDescent="0.3">
      <c r="A1390" s="831" t="s">
        <v>3470</v>
      </c>
      <c r="B1390" s="832" t="s">
        <v>3766</v>
      </c>
      <c r="C1390" s="832" t="s">
        <v>593</v>
      </c>
      <c r="D1390" s="832" t="s">
        <v>1489</v>
      </c>
      <c r="E1390" s="832" t="s">
        <v>3529</v>
      </c>
      <c r="F1390" s="832" t="s">
        <v>3579</v>
      </c>
      <c r="G1390" s="832" t="s">
        <v>3580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79</v>
      </c>
      <c r="Q1390" s="849">
        <v>4740</v>
      </c>
      <c r="R1390" s="837"/>
      <c r="S1390" s="850">
        <v>60</v>
      </c>
    </row>
    <row r="1391" spans="1:19" ht="14.4" customHeight="1" x14ac:dyDescent="0.3">
      <c r="A1391" s="831" t="s">
        <v>3470</v>
      </c>
      <c r="B1391" s="832" t="s">
        <v>3766</v>
      </c>
      <c r="C1391" s="832" t="s">
        <v>593</v>
      </c>
      <c r="D1391" s="832" t="s">
        <v>1489</v>
      </c>
      <c r="E1391" s="832" t="s">
        <v>3529</v>
      </c>
      <c r="F1391" s="832" t="s">
        <v>3589</v>
      </c>
      <c r="G1391" s="832" t="s">
        <v>3590</v>
      </c>
      <c r="H1391" s="849">
        <v>933</v>
      </c>
      <c r="I1391" s="849">
        <v>358272</v>
      </c>
      <c r="J1391" s="832">
        <v>1.3180972002501747</v>
      </c>
      <c r="K1391" s="832">
        <v>384</v>
      </c>
      <c r="L1391" s="849">
        <v>706</v>
      </c>
      <c r="M1391" s="849">
        <v>271810</v>
      </c>
      <c r="N1391" s="832">
        <v>1</v>
      </c>
      <c r="O1391" s="832">
        <v>385</v>
      </c>
      <c r="P1391" s="849">
        <v>769</v>
      </c>
      <c r="Q1391" s="849">
        <v>296834</v>
      </c>
      <c r="R1391" s="837">
        <v>1.0920643096280489</v>
      </c>
      <c r="S1391" s="850">
        <v>386</v>
      </c>
    </row>
    <row r="1392" spans="1:19" ht="14.4" customHeight="1" x14ac:dyDescent="0.3">
      <c r="A1392" s="831" t="s">
        <v>3470</v>
      </c>
      <c r="B1392" s="832" t="s">
        <v>3766</v>
      </c>
      <c r="C1392" s="832" t="s">
        <v>593</v>
      </c>
      <c r="D1392" s="832" t="s">
        <v>1489</v>
      </c>
      <c r="E1392" s="832" t="s">
        <v>3529</v>
      </c>
      <c r="F1392" s="832" t="s">
        <v>3591</v>
      </c>
      <c r="G1392" s="832" t="s">
        <v>3592</v>
      </c>
      <c r="H1392" s="849">
        <v>1</v>
      </c>
      <c r="I1392" s="849">
        <v>389</v>
      </c>
      <c r="J1392" s="832"/>
      <c r="K1392" s="832">
        <v>389</v>
      </c>
      <c r="L1392" s="849"/>
      <c r="M1392" s="849"/>
      <c r="N1392" s="832"/>
      <c r="O1392" s="832"/>
      <c r="P1392" s="849"/>
      <c r="Q1392" s="849"/>
      <c r="R1392" s="837"/>
      <c r="S1392" s="850"/>
    </row>
    <row r="1393" spans="1:19" ht="14.4" customHeight="1" x14ac:dyDescent="0.3">
      <c r="A1393" s="831" t="s">
        <v>3470</v>
      </c>
      <c r="B1393" s="832" t="s">
        <v>3766</v>
      </c>
      <c r="C1393" s="832" t="s">
        <v>593</v>
      </c>
      <c r="D1393" s="832" t="s">
        <v>1489</v>
      </c>
      <c r="E1393" s="832" t="s">
        <v>3529</v>
      </c>
      <c r="F1393" s="832" t="s">
        <v>3591</v>
      </c>
      <c r="G1393" s="832" t="s">
        <v>3593</v>
      </c>
      <c r="H1393" s="849"/>
      <c r="I1393" s="849"/>
      <c r="J1393" s="832"/>
      <c r="K1393" s="832"/>
      <c r="L1393" s="849">
        <v>95</v>
      </c>
      <c r="M1393" s="849">
        <v>37050</v>
      </c>
      <c r="N1393" s="832">
        <v>1</v>
      </c>
      <c r="O1393" s="832">
        <v>390</v>
      </c>
      <c r="P1393" s="849">
        <v>122</v>
      </c>
      <c r="Q1393" s="849">
        <v>47702</v>
      </c>
      <c r="R1393" s="837">
        <v>1.2875033738191632</v>
      </c>
      <c r="S1393" s="850">
        <v>391</v>
      </c>
    </row>
    <row r="1394" spans="1:19" ht="14.4" customHeight="1" x14ac:dyDescent="0.3">
      <c r="A1394" s="831" t="s">
        <v>3470</v>
      </c>
      <c r="B1394" s="832" t="s">
        <v>3766</v>
      </c>
      <c r="C1394" s="832" t="s">
        <v>593</v>
      </c>
      <c r="D1394" s="832" t="s">
        <v>1489</v>
      </c>
      <c r="E1394" s="832" t="s">
        <v>3529</v>
      </c>
      <c r="F1394" s="832" t="s">
        <v>3767</v>
      </c>
      <c r="G1394" s="832" t="s">
        <v>3768</v>
      </c>
      <c r="H1394" s="849">
        <v>203</v>
      </c>
      <c r="I1394" s="849">
        <v>255983</v>
      </c>
      <c r="J1394" s="832">
        <v>0.71485260770975056</v>
      </c>
      <c r="K1394" s="832">
        <v>1261</v>
      </c>
      <c r="L1394" s="849">
        <v>196</v>
      </c>
      <c r="M1394" s="849">
        <v>358092</v>
      </c>
      <c r="N1394" s="832">
        <v>1</v>
      </c>
      <c r="O1394" s="832">
        <v>1827</v>
      </c>
      <c r="P1394" s="849">
        <v>180</v>
      </c>
      <c r="Q1394" s="849">
        <v>329580</v>
      </c>
      <c r="R1394" s="837">
        <v>0.92037800341811604</v>
      </c>
      <c r="S1394" s="850">
        <v>1831</v>
      </c>
    </row>
    <row r="1395" spans="1:19" ht="14.4" customHeight="1" x14ac:dyDescent="0.3">
      <c r="A1395" s="831" t="s">
        <v>3470</v>
      </c>
      <c r="B1395" s="832" t="s">
        <v>3766</v>
      </c>
      <c r="C1395" s="832" t="s">
        <v>593</v>
      </c>
      <c r="D1395" s="832" t="s">
        <v>1489</v>
      </c>
      <c r="E1395" s="832" t="s">
        <v>3529</v>
      </c>
      <c r="F1395" s="832" t="s">
        <v>3769</v>
      </c>
      <c r="G1395" s="832" t="s">
        <v>3770</v>
      </c>
      <c r="H1395" s="849">
        <v>1186</v>
      </c>
      <c r="I1395" s="849">
        <v>419844</v>
      </c>
      <c r="J1395" s="832">
        <v>168.95130784708249</v>
      </c>
      <c r="K1395" s="832">
        <v>354</v>
      </c>
      <c r="L1395" s="849">
        <v>7</v>
      </c>
      <c r="M1395" s="849">
        <v>2485</v>
      </c>
      <c r="N1395" s="832">
        <v>1</v>
      </c>
      <c r="O1395" s="832">
        <v>355</v>
      </c>
      <c r="P1395" s="849"/>
      <c r="Q1395" s="849"/>
      <c r="R1395" s="837"/>
      <c r="S1395" s="850"/>
    </row>
    <row r="1396" spans="1:19" ht="14.4" customHeight="1" x14ac:dyDescent="0.3">
      <c r="A1396" s="831" t="s">
        <v>3470</v>
      </c>
      <c r="B1396" s="832" t="s">
        <v>3766</v>
      </c>
      <c r="C1396" s="832" t="s">
        <v>593</v>
      </c>
      <c r="D1396" s="832" t="s">
        <v>1489</v>
      </c>
      <c r="E1396" s="832" t="s">
        <v>3529</v>
      </c>
      <c r="F1396" s="832" t="s">
        <v>3771</v>
      </c>
      <c r="G1396" s="832" t="s">
        <v>3772</v>
      </c>
      <c r="H1396" s="849">
        <v>1</v>
      </c>
      <c r="I1396" s="849">
        <v>446</v>
      </c>
      <c r="J1396" s="832">
        <v>0.49888143176733779</v>
      </c>
      <c r="K1396" s="832">
        <v>446</v>
      </c>
      <c r="L1396" s="849">
        <v>2</v>
      </c>
      <c r="M1396" s="849">
        <v>894</v>
      </c>
      <c r="N1396" s="832">
        <v>1</v>
      </c>
      <c r="O1396" s="832">
        <v>447</v>
      </c>
      <c r="P1396" s="849"/>
      <c r="Q1396" s="849"/>
      <c r="R1396" s="837"/>
      <c r="S1396" s="850"/>
    </row>
    <row r="1397" spans="1:19" ht="14.4" customHeight="1" x14ac:dyDescent="0.3">
      <c r="A1397" s="831" t="s">
        <v>3470</v>
      </c>
      <c r="B1397" s="832" t="s">
        <v>3766</v>
      </c>
      <c r="C1397" s="832" t="s">
        <v>593</v>
      </c>
      <c r="D1397" s="832" t="s">
        <v>1489</v>
      </c>
      <c r="E1397" s="832" t="s">
        <v>3529</v>
      </c>
      <c r="F1397" s="832" t="s">
        <v>3771</v>
      </c>
      <c r="G1397" s="832" t="s">
        <v>3773</v>
      </c>
      <c r="H1397" s="849">
        <v>1</v>
      </c>
      <c r="I1397" s="849">
        <v>446</v>
      </c>
      <c r="J1397" s="832">
        <v>0.11086254039274174</v>
      </c>
      <c r="K1397" s="832">
        <v>446</v>
      </c>
      <c r="L1397" s="849">
        <v>9</v>
      </c>
      <c r="M1397" s="849">
        <v>4023</v>
      </c>
      <c r="N1397" s="832">
        <v>1</v>
      </c>
      <c r="O1397" s="832">
        <v>447</v>
      </c>
      <c r="P1397" s="849">
        <v>5</v>
      </c>
      <c r="Q1397" s="849">
        <v>2240</v>
      </c>
      <c r="R1397" s="837">
        <v>0.55679840914740242</v>
      </c>
      <c r="S1397" s="850">
        <v>448</v>
      </c>
    </row>
    <row r="1398" spans="1:19" ht="14.4" customHeight="1" x14ac:dyDescent="0.3">
      <c r="A1398" s="831" t="s">
        <v>3470</v>
      </c>
      <c r="B1398" s="832" t="s">
        <v>3766</v>
      </c>
      <c r="C1398" s="832" t="s">
        <v>593</v>
      </c>
      <c r="D1398" s="832" t="s">
        <v>1489</v>
      </c>
      <c r="E1398" s="832" t="s">
        <v>3529</v>
      </c>
      <c r="F1398" s="832" t="s">
        <v>3774</v>
      </c>
      <c r="G1398" s="832" t="s">
        <v>3775</v>
      </c>
      <c r="H1398" s="849">
        <v>3</v>
      </c>
      <c r="I1398" s="849">
        <v>2187</v>
      </c>
      <c r="J1398" s="832">
        <v>1.5</v>
      </c>
      <c r="K1398" s="832">
        <v>729</v>
      </c>
      <c r="L1398" s="849">
        <v>2</v>
      </c>
      <c r="M1398" s="849">
        <v>1458</v>
      </c>
      <c r="N1398" s="832">
        <v>1</v>
      </c>
      <c r="O1398" s="832">
        <v>729</v>
      </c>
      <c r="P1398" s="849"/>
      <c r="Q1398" s="849"/>
      <c r="R1398" s="837"/>
      <c r="S1398" s="850"/>
    </row>
    <row r="1399" spans="1:19" ht="14.4" customHeight="1" x14ac:dyDescent="0.3">
      <c r="A1399" s="831" t="s">
        <v>3470</v>
      </c>
      <c r="B1399" s="832" t="s">
        <v>3766</v>
      </c>
      <c r="C1399" s="832" t="s">
        <v>593</v>
      </c>
      <c r="D1399" s="832" t="s">
        <v>1489</v>
      </c>
      <c r="E1399" s="832" t="s">
        <v>3529</v>
      </c>
      <c r="F1399" s="832" t="s">
        <v>3774</v>
      </c>
      <c r="G1399" s="832" t="s">
        <v>3776</v>
      </c>
      <c r="H1399" s="849">
        <v>37</v>
      </c>
      <c r="I1399" s="849">
        <v>26973</v>
      </c>
      <c r="J1399" s="832">
        <v>0.94871794871794868</v>
      </c>
      <c r="K1399" s="832">
        <v>729</v>
      </c>
      <c r="L1399" s="849">
        <v>39</v>
      </c>
      <c r="M1399" s="849">
        <v>28431</v>
      </c>
      <c r="N1399" s="832">
        <v>1</v>
      </c>
      <c r="O1399" s="832">
        <v>729</v>
      </c>
      <c r="P1399" s="849">
        <v>62</v>
      </c>
      <c r="Q1399" s="849">
        <v>45322</v>
      </c>
      <c r="R1399" s="837">
        <v>1.5941050262037917</v>
      </c>
      <c r="S1399" s="850">
        <v>731</v>
      </c>
    </row>
    <row r="1400" spans="1:19" ht="14.4" customHeight="1" x14ac:dyDescent="0.3">
      <c r="A1400" s="831" t="s">
        <v>3470</v>
      </c>
      <c r="B1400" s="832" t="s">
        <v>3766</v>
      </c>
      <c r="C1400" s="832" t="s">
        <v>593</v>
      </c>
      <c r="D1400" s="832" t="s">
        <v>1489</v>
      </c>
      <c r="E1400" s="832" t="s">
        <v>3529</v>
      </c>
      <c r="F1400" s="832" t="s">
        <v>3777</v>
      </c>
      <c r="G1400" s="832" t="s">
        <v>3778</v>
      </c>
      <c r="H1400" s="849">
        <v>23</v>
      </c>
      <c r="I1400" s="849">
        <v>16767</v>
      </c>
      <c r="J1400" s="832">
        <v>0.76666666666666672</v>
      </c>
      <c r="K1400" s="832">
        <v>729</v>
      </c>
      <c r="L1400" s="849">
        <v>30</v>
      </c>
      <c r="M1400" s="849">
        <v>21870</v>
      </c>
      <c r="N1400" s="832">
        <v>1</v>
      </c>
      <c r="O1400" s="832">
        <v>729</v>
      </c>
      <c r="P1400" s="849">
        <v>47</v>
      </c>
      <c r="Q1400" s="849">
        <v>34357</v>
      </c>
      <c r="R1400" s="837">
        <v>1.5709647919524463</v>
      </c>
      <c r="S1400" s="850">
        <v>731</v>
      </c>
    </row>
    <row r="1401" spans="1:19" ht="14.4" customHeight="1" x14ac:dyDescent="0.3">
      <c r="A1401" s="831" t="s">
        <v>3470</v>
      </c>
      <c r="B1401" s="832" t="s">
        <v>3766</v>
      </c>
      <c r="C1401" s="832" t="s">
        <v>593</v>
      </c>
      <c r="D1401" s="832" t="s">
        <v>1489</v>
      </c>
      <c r="E1401" s="832" t="s">
        <v>3529</v>
      </c>
      <c r="F1401" s="832" t="s">
        <v>3777</v>
      </c>
      <c r="G1401" s="832" t="s">
        <v>3779</v>
      </c>
      <c r="H1401" s="849">
        <v>2</v>
      </c>
      <c r="I1401" s="849">
        <v>1458</v>
      </c>
      <c r="J1401" s="832">
        <v>1</v>
      </c>
      <c r="K1401" s="832">
        <v>729</v>
      </c>
      <c r="L1401" s="849">
        <v>2</v>
      </c>
      <c r="M1401" s="849">
        <v>1458</v>
      </c>
      <c r="N1401" s="832">
        <v>1</v>
      </c>
      <c r="O1401" s="832">
        <v>729</v>
      </c>
      <c r="P1401" s="849"/>
      <c r="Q1401" s="849"/>
      <c r="R1401" s="837"/>
      <c r="S1401" s="850"/>
    </row>
    <row r="1402" spans="1:19" ht="14.4" customHeight="1" x14ac:dyDescent="0.3">
      <c r="A1402" s="831" t="s">
        <v>3470</v>
      </c>
      <c r="B1402" s="832" t="s">
        <v>3766</v>
      </c>
      <c r="C1402" s="832" t="s">
        <v>593</v>
      </c>
      <c r="D1402" s="832" t="s">
        <v>1489</v>
      </c>
      <c r="E1402" s="832" t="s">
        <v>3529</v>
      </c>
      <c r="F1402" s="832" t="s">
        <v>3628</v>
      </c>
      <c r="G1402" s="832" t="s">
        <v>3629</v>
      </c>
      <c r="H1402" s="849">
        <v>866</v>
      </c>
      <c r="I1402" s="849">
        <v>177530</v>
      </c>
      <c r="J1402" s="832">
        <v>1.4778156996587031</v>
      </c>
      <c r="K1402" s="832">
        <v>205</v>
      </c>
      <c r="L1402" s="849">
        <v>586</v>
      </c>
      <c r="M1402" s="849">
        <v>120130</v>
      </c>
      <c r="N1402" s="832">
        <v>1</v>
      </c>
      <c r="O1402" s="832">
        <v>205</v>
      </c>
      <c r="P1402" s="849">
        <v>583</v>
      </c>
      <c r="Q1402" s="849">
        <v>120098</v>
      </c>
      <c r="R1402" s="837">
        <v>0.99973362190959791</v>
      </c>
      <c r="S1402" s="850">
        <v>206</v>
      </c>
    </row>
    <row r="1403" spans="1:19" ht="14.4" customHeight="1" x14ac:dyDescent="0.3">
      <c r="A1403" s="831" t="s">
        <v>3470</v>
      </c>
      <c r="B1403" s="832" t="s">
        <v>3766</v>
      </c>
      <c r="C1403" s="832" t="s">
        <v>593</v>
      </c>
      <c r="D1403" s="832" t="s">
        <v>1489</v>
      </c>
      <c r="E1403" s="832" t="s">
        <v>3529</v>
      </c>
      <c r="F1403" s="832" t="s">
        <v>3780</v>
      </c>
      <c r="G1403" s="832" t="s">
        <v>3781</v>
      </c>
      <c r="H1403" s="849">
        <v>196</v>
      </c>
      <c r="I1403" s="849">
        <v>56252</v>
      </c>
      <c r="J1403" s="832">
        <v>0.97029702970297027</v>
      </c>
      <c r="K1403" s="832">
        <v>287</v>
      </c>
      <c r="L1403" s="849">
        <v>202</v>
      </c>
      <c r="M1403" s="849">
        <v>57974</v>
      </c>
      <c r="N1403" s="832">
        <v>1</v>
      </c>
      <c r="O1403" s="832">
        <v>287</v>
      </c>
      <c r="P1403" s="849">
        <v>210</v>
      </c>
      <c r="Q1403" s="849">
        <v>60480</v>
      </c>
      <c r="R1403" s="837">
        <v>1.0432262738468969</v>
      </c>
      <c r="S1403" s="850">
        <v>288</v>
      </c>
    </row>
    <row r="1404" spans="1:19" ht="14.4" customHeight="1" x14ac:dyDescent="0.3">
      <c r="A1404" s="831" t="s">
        <v>3470</v>
      </c>
      <c r="B1404" s="832" t="s">
        <v>3766</v>
      </c>
      <c r="C1404" s="832" t="s">
        <v>593</v>
      </c>
      <c r="D1404" s="832" t="s">
        <v>1489</v>
      </c>
      <c r="E1404" s="832" t="s">
        <v>3529</v>
      </c>
      <c r="F1404" s="832" t="s">
        <v>3782</v>
      </c>
      <c r="G1404" s="832" t="s">
        <v>3783</v>
      </c>
      <c r="H1404" s="849">
        <v>284</v>
      </c>
      <c r="I1404" s="849">
        <v>42600</v>
      </c>
      <c r="J1404" s="832">
        <v>0.9726027397260274</v>
      </c>
      <c r="K1404" s="832">
        <v>150</v>
      </c>
      <c r="L1404" s="849">
        <v>292</v>
      </c>
      <c r="M1404" s="849">
        <v>43800</v>
      </c>
      <c r="N1404" s="832">
        <v>1</v>
      </c>
      <c r="O1404" s="832">
        <v>150</v>
      </c>
      <c r="P1404" s="849">
        <v>234</v>
      </c>
      <c r="Q1404" s="849">
        <v>35334</v>
      </c>
      <c r="R1404" s="837">
        <v>0.80671232876712329</v>
      </c>
      <c r="S1404" s="850">
        <v>151</v>
      </c>
    </row>
    <row r="1405" spans="1:19" ht="14.4" customHeight="1" x14ac:dyDescent="0.3">
      <c r="A1405" s="831" t="s">
        <v>3470</v>
      </c>
      <c r="B1405" s="832" t="s">
        <v>3766</v>
      </c>
      <c r="C1405" s="832" t="s">
        <v>593</v>
      </c>
      <c r="D1405" s="832" t="s">
        <v>1489</v>
      </c>
      <c r="E1405" s="832" t="s">
        <v>3529</v>
      </c>
      <c r="F1405" s="832" t="s">
        <v>3630</v>
      </c>
      <c r="G1405" s="832" t="s">
        <v>3631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5</v>
      </c>
      <c r="Q1405" s="849">
        <v>215</v>
      </c>
      <c r="R1405" s="837"/>
      <c r="S1405" s="850">
        <v>43</v>
      </c>
    </row>
    <row r="1406" spans="1:19" ht="14.4" customHeight="1" x14ac:dyDescent="0.3">
      <c r="A1406" s="831" t="s">
        <v>3470</v>
      </c>
      <c r="B1406" s="832" t="s">
        <v>3766</v>
      </c>
      <c r="C1406" s="832" t="s">
        <v>593</v>
      </c>
      <c r="D1406" s="832" t="s">
        <v>1489</v>
      </c>
      <c r="E1406" s="832" t="s">
        <v>3529</v>
      </c>
      <c r="F1406" s="832" t="s">
        <v>3784</v>
      </c>
      <c r="G1406" s="832" t="s">
        <v>3785</v>
      </c>
      <c r="H1406" s="849"/>
      <c r="I1406" s="849"/>
      <c r="J1406" s="832"/>
      <c r="K1406" s="832"/>
      <c r="L1406" s="849">
        <v>2</v>
      </c>
      <c r="M1406" s="849">
        <v>3854</v>
      </c>
      <c r="N1406" s="832">
        <v>1</v>
      </c>
      <c r="O1406" s="832">
        <v>1927</v>
      </c>
      <c r="P1406" s="849"/>
      <c r="Q1406" s="849"/>
      <c r="R1406" s="837"/>
      <c r="S1406" s="850"/>
    </row>
    <row r="1407" spans="1:19" ht="14.4" customHeight="1" x14ac:dyDescent="0.3">
      <c r="A1407" s="831" t="s">
        <v>3470</v>
      </c>
      <c r="B1407" s="832" t="s">
        <v>3766</v>
      </c>
      <c r="C1407" s="832" t="s">
        <v>593</v>
      </c>
      <c r="D1407" s="832" t="s">
        <v>1489</v>
      </c>
      <c r="E1407" s="832" t="s">
        <v>3529</v>
      </c>
      <c r="F1407" s="832" t="s">
        <v>3633</v>
      </c>
      <c r="G1407" s="832" t="s">
        <v>3635</v>
      </c>
      <c r="H1407" s="849">
        <v>71</v>
      </c>
      <c r="I1407" s="849">
        <v>4118</v>
      </c>
      <c r="J1407" s="832">
        <v>0.78888888888888886</v>
      </c>
      <c r="K1407" s="832">
        <v>58</v>
      </c>
      <c r="L1407" s="849">
        <v>90</v>
      </c>
      <c r="M1407" s="849">
        <v>5220</v>
      </c>
      <c r="N1407" s="832">
        <v>1</v>
      </c>
      <c r="O1407" s="832">
        <v>58</v>
      </c>
      <c r="P1407" s="849">
        <v>112</v>
      </c>
      <c r="Q1407" s="849">
        <v>6608</v>
      </c>
      <c r="R1407" s="837">
        <v>1.2659003831417623</v>
      </c>
      <c r="S1407" s="850">
        <v>59</v>
      </c>
    </row>
    <row r="1408" spans="1:19" ht="14.4" customHeight="1" x14ac:dyDescent="0.3">
      <c r="A1408" s="831" t="s">
        <v>3470</v>
      </c>
      <c r="B1408" s="832" t="s">
        <v>3766</v>
      </c>
      <c r="C1408" s="832" t="s">
        <v>593</v>
      </c>
      <c r="D1408" s="832" t="s">
        <v>1489</v>
      </c>
      <c r="E1408" s="832" t="s">
        <v>3529</v>
      </c>
      <c r="F1408" s="832" t="s">
        <v>3786</v>
      </c>
      <c r="G1408" s="832" t="s">
        <v>3787</v>
      </c>
      <c r="H1408" s="849">
        <v>1</v>
      </c>
      <c r="I1408" s="849">
        <v>223</v>
      </c>
      <c r="J1408" s="832"/>
      <c r="K1408" s="832">
        <v>223</v>
      </c>
      <c r="L1408" s="849"/>
      <c r="M1408" s="849"/>
      <c r="N1408" s="832"/>
      <c r="O1408" s="832"/>
      <c r="P1408" s="849"/>
      <c r="Q1408" s="849"/>
      <c r="R1408" s="837"/>
      <c r="S1408" s="850"/>
    </row>
    <row r="1409" spans="1:19" ht="14.4" customHeight="1" x14ac:dyDescent="0.3">
      <c r="A1409" s="831" t="s">
        <v>3470</v>
      </c>
      <c r="B1409" s="832" t="s">
        <v>3766</v>
      </c>
      <c r="C1409" s="832" t="s">
        <v>593</v>
      </c>
      <c r="D1409" s="832" t="s">
        <v>1489</v>
      </c>
      <c r="E1409" s="832" t="s">
        <v>3529</v>
      </c>
      <c r="F1409" s="832" t="s">
        <v>3649</v>
      </c>
      <c r="G1409" s="832" t="s">
        <v>3651</v>
      </c>
      <c r="H1409" s="849">
        <v>1177</v>
      </c>
      <c r="I1409" s="849">
        <v>39233.339999999997</v>
      </c>
      <c r="J1409" s="832">
        <v>1.3654291495524014</v>
      </c>
      <c r="K1409" s="832">
        <v>33.333338997451143</v>
      </c>
      <c r="L1409" s="849">
        <v>862</v>
      </c>
      <c r="M1409" s="849">
        <v>28733.34</v>
      </c>
      <c r="N1409" s="832">
        <v>1</v>
      </c>
      <c r="O1409" s="832">
        <v>33.333341067285382</v>
      </c>
      <c r="P1409" s="849">
        <v>845</v>
      </c>
      <c r="Q1409" s="849">
        <v>28166.660000000003</v>
      </c>
      <c r="R1409" s="837">
        <v>0.98027796281253776</v>
      </c>
      <c r="S1409" s="850">
        <v>33.33332544378699</v>
      </c>
    </row>
    <row r="1410" spans="1:19" ht="14.4" customHeight="1" x14ac:dyDescent="0.3">
      <c r="A1410" s="831" t="s">
        <v>3470</v>
      </c>
      <c r="B1410" s="832" t="s">
        <v>3766</v>
      </c>
      <c r="C1410" s="832" t="s">
        <v>593</v>
      </c>
      <c r="D1410" s="832" t="s">
        <v>1489</v>
      </c>
      <c r="E1410" s="832" t="s">
        <v>3529</v>
      </c>
      <c r="F1410" s="832" t="s">
        <v>3652</v>
      </c>
      <c r="G1410" s="832" t="s">
        <v>3654</v>
      </c>
      <c r="H1410" s="849">
        <v>127</v>
      </c>
      <c r="I1410" s="849">
        <v>14732</v>
      </c>
      <c r="J1410" s="832">
        <v>0.9921875</v>
      </c>
      <c r="K1410" s="832">
        <v>116</v>
      </c>
      <c r="L1410" s="849">
        <v>128</v>
      </c>
      <c r="M1410" s="849">
        <v>14848</v>
      </c>
      <c r="N1410" s="832">
        <v>1</v>
      </c>
      <c r="O1410" s="832">
        <v>116</v>
      </c>
      <c r="P1410" s="849">
        <v>71</v>
      </c>
      <c r="Q1410" s="849">
        <v>8236</v>
      </c>
      <c r="R1410" s="837">
        <v>0.5546875</v>
      </c>
      <c r="S1410" s="850">
        <v>116</v>
      </c>
    </row>
    <row r="1411" spans="1:19" ht="14.4" customHeight="1" x14ac:dyDescent="0.3">
      <c r="A1411" s="831" t="s">
        <v>3470</v>
      </c>
      <c r="B1411" s="832" t="s">
        <v>3766</v>
      </c>
      <c r="C1411" s="832" t="s">
        <v>593</v>
      </c>
      <c r="D1411" s="832" t="s">
        <v>1489</v>
      </c>
      <c r="E1411" s="832" t="s">
        <v>3529</v>
      </c>
      <c r="F1411" s="832" t="s">
        <v>3662</v>
      </c>
      <c r="G1411" s="832" t="s">
        <v>3664</v>
      </c>
      <c r="H1411" s="849">
        <v>104</v>
      </c>
      <c r="I1411" s="849">
        <v>3328</v>
      </c>
      <c r="J1411" s="832">
        <v>2.08</v>
      </c>
      <c r="K1411" s="832">
        <v>32</v>
      </c>
      <c r="L1411" s="849">
        <v>50</v>
      </c>
      <c r="M1411" s="849">
        <v>1600</v>
      </c>
      <c r="N1411" s="832">
        <v>1</v>
      </c>
      <c r="O1411" s="832">
        <v>32</v>
      </c>
      <c r="P1411" s="849">
        <v>41</v>
      </c>
      <c r="Q1411" s="849">
        <v>1312</v>
      </c>
      <c r="R1411" s="837">
        <v>0.82</v>
      </c>
      <c r="S1411" s="850">
        <v>32</v>
      </c>
    </row>
    <row r="1412" spans="1:19" ht="14.4" customHeight="1" x14ac:dyDescent="0.3">
      <c r="A1412" s="831" t="s">
        <v>3470</v>
      </c>
      <c r="B1412" s="832" t="s">
        <v>3766</v>
      </c>
      <c r="C1412" s="832" t="s">
        <v>593</v>
      </c>
      <c r="D1412" s="832" t="s">
        <v>1489</v>
      </c>
      <c r="E1412" s="832" t="s">
        <v>3529</v>
      </c>
      <c r="F1412" s="832" t="s">
        <v>3669</v>
      </c>
      <c r="G1412" s="832" t="s">
        <v>3670</v>
      </c>
      <c r="H1412" s="849">
        <v>72</v>
      </c>
      <c r="I1412" s="849">
        <v>6624</v>
      </c>
      <c r="J1412" s="832">
        <v>0.63133816240945484</v>
      </c>
      <c r="K1412" s="832">
        <v>92</v>
      </c>
      <c r="L1412" s="849">
        <v>86</v>
      </c>
      <c r="M1412" s="849">
        <v>10492</v>
      </c>
      <c r="N1412" s="832">
        <v>1</v>
      </c>
      <c r="O1412" s="832">
        <v>122</v>
      </c>
      <c r="P1412" s="849">
        <v>114</v>
      </c>
      <c r="Q1412" s="849">
        <v>14022</v>
      </c>
      <c r="R1412" s="837">
        <v>1.3364468166221883</v>
      </c>
      <c r="S1412" s="850">
        <v>123</v>
      </c>
    </row>
    <row r="1413" spans="1:19" ht="14.4" customHeight="1" x14ac:dyDescent="0.3">
      <c r="A1413" s="831" t="s">
        <v>3470</v>
      </c>
      <c r="B1413" s="832" t="s">
        <v>3766</v>
      </c>
      <c r="C1413" s="832" t="s">
        <v>593</v>
      </c>
      <c r="D1413" s="832" t="s">
        <v>1489</v>
      </c>
      <c r="E1413" s="832" t="s">
        <v>3529</v>
      </c>
      <c r="F1413" s="832" t="s">
        <v>3671</v>
      </c>
      <c r="G1413" s="832" t="s">
        <v>3672</v>
      </c>
      <c r="H1413" s="849">
        <v>65</v>
      </c>
      <c r="I1413" s="849">
        <v>7410</v>
      </c>
      <c r="J1413" s="832">
        <v>0.64244841338650949</v>
      </c>
      <c r="K1413" s="832">
        <v>114</v>
      </c>
      <c r="L1413" s="849">
        <v>79</v>
      </c>
      <c r="M1413" s="849">
        <v>11534</v>
      </c>
      <c r="N1413" s="832">
        <v>1</v>
      </c>
      <c r="O1413" s="832">
        <v>146</v>
      </c>
      <c r="P1413" s="849">
        <v>113</v>
      </c>
      <c r="Q1413" s="849">
        <v>16611</v>
      </c>
      <c r="R1413" s="837">
        <v>1.4401768683891105</v>
      </c>
      <c r="S1413" s="850">
        <v>147</v>
      </c>
    </row>
    <row r="1414" spans="1:19" ht="14.4" customHeight="1" x14ac:dyDescent="0.3">
      <c r="A1414" s="831" t="s">
        <v>3470</v>
      </c>
      <c r="B1414" s="832" t="s">
        <v>3766</v>
      </c>
      <c r="C1414" s="832" t="s">
        <v>593</v>
      </c>
      <c r="D1414" s="832" t="s">
        <v>1489</v>
      </c>
      <c r="E1414" s="832" t="s">
        <v>3529</v>
      </c>
      <c r="F1414" s="832" t="s">
        <v>3683</v>
      </c>
      <c r="G1414" s="832" t="s">
        <v>3685</v>
      </c>
      <c r="H1414" s="849">
        <v>2093</v>
      </c>
      <c r="I1414" s="849">
        <v>464646</v>
      </c>
      <c r="J1414" s="832">
        <v>1.2050979466603728</v>
      </c>
      <c r="K1414" s="832">
        <v>222</v>
      </c>
      <c r="L1414" s="849">
        <v>1729</v>
      </c>
      <c r="M1414" s="849">
        <v>385567</v>
      </c>
      <c r="N1414" s="832">
        <v>1</v>
      </c>
      <c r="O1414" s="832">
        <v>223</v>
      </c>
      <c r="P1414" s="849">
        <v>1847</v>
      </c>
      <c r="Q1414" s="849">
        <v>411881</v>
      </c>
      <c r="R1414" s="837">
        <v>1.0682475419317525</v>
      </c>
      <c r="S1414" s="850">
        <v>223</v>
      </c>
    </row>
    <row r="1415" spans="1:19" ht="14.4" customHeight="1" x14ac:dyDescent="0.3">
      <c r="A1415" s="831" t="s">
        <v>3470</v>
      </c>
      <c r="B1415" s="832" t="s">
        <v>3766</v>
      </c>
      <c r="C1415" s="832" t="s">
        <v>593</v>
      </c>
      <c r="D1415" s="832" t="s">
        <v>1489</v>
      </c>
      <c r="E1415" s="832" t="s">
        <v>3529</v>
      </c>
      <c r="F1415" s="832" t="s">
        <v>3788</v>
      </c>
      <c r="G1415" s="832" t="s">
        <v>3789</v>
      </c>
      <c r="H1415" s="849">
        <v>1021</v>
      </c>
      <c r="I1415" s="849">
        <v>245040</v>
      </c>
      <c r="J1415" s="832">
        <v>1.0375137606909983</v>
      </c>
      <c r="K1415" s="832">
        <v>240</v>
      </c>
      <c r="L1415" s="849">
        <v>980</v>
      </c>
      <c r="M1415" s="849">
        <v>236180</v>
      </c>
      <c r="N1415" s="832">
        <v>1</v>
      </c>
      <c r="O1415" s="832">
        <v>241</v>
      </c>
      <c r="P1415" s="849">
        <v>905</v>
      </c>
      <c r="Q1415" s="849">
        <v>219010</v>
      </c>
      <c r="R1415" s="837">
        <v>0.92730121094080786</v>
      </c>
      <c r="S1415" s="850">
        <v>242</v>
      </c>
    </row>
    <row r="1416" spans="1:19" ht="14.4" customHeight="1" x14ac:dyDescent="0.3">
      <c r="A1416" s="831" t="s">
        <v>3470</v>
      </c>
      <c r="B1416" s="832" t="s">
        <v>3766</v>
      </c>
      <c r="C1416" s="832" t="s">
        <v>593</v>
      </c>
      <c r="D1416" s="832" t="s">
        <v>1489</v>
      </c>
      <c r="E1416" s="832" t="s">
        <v>3529</v>
      </c>
      <c r="F1416" s="832" t="s">
        <v>3790</v>
      </c>
      <c r="G1416" s="832" t="s">
        <v>3791</v>
      </c>
      <c r="H1416" s="849">
        <v>2521</v>
      </c>
      <c r="I1416" s="849">
        <v>917644</v>
      </c>
      <c r="J1416" s="832">
        <v>1.2281842455715346</v>
      </c>
      <c r="K1416" s="832">
        <v>364</v>
      </c>
      <c r="L1416" s="849">
        <v>2047</v>
      </c>
      <c r="M1416" s="849">
        <v>747155</v>
      </c>
      <c r="N1416" s="832">
        <v>1</v>
      </c>
      <c r="O1416" s="832">
        <v>365</v>
      </c>
      <c r="P1416" s="849">
        <v>2109</v>
      </c>
      <c r="Q1416" s="849">
        <v>771894</v>
      </c>
      <c r="R1416" s="837">
        <v>1.0331109341435178</v>
      </c>
      <c r="S1416" s="850">
        <v>366</v>
      </c>
    </row>
    <row r="1417" spans="1:19" ht="14.4" customHeight="1" x14ac:dyDescent="0.3">
      <c r="A1417" s="831" t="s">
        <v>3470</v>
      </c>
      <c r="B1417" s="832" t="s">
        <v>3766</v>
      </c>
      <c r="C1417" s="832" t="s">
        <v>593</v>
      </c>
      <c r="D1417" s="832" t="s">
        <v>1489</v>
      </c>
      <c r="E1417" s="832" t="s">
        <v>3529</v>
      </c>
      <c r="F1417" s="832" t="s">
        <v>3694</v>
      </c>
      <c r="G1417" s="832" t="s">
        <v>3695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1</v>
      </c>
      <c r="Q1417" s="849">
        <v>121</v>
      </c>
      <c r="R1417" s="837"/>
      <c r="S1417" s="850">
        <v>121</v>
      </c>
    </row>
    <row r="1418" spans="1:19" ht="14.4" customHeight="1" x14ac:dyDescent="0.3">
      <c r="A1418" s="831" t="s">
        <v>3470</v>
      </c>
      <c r="B1418" s="832" t="s">
        <v>3766</v>
      </c>
      <c r="C1418" s="832" t="s">
        <v>593</v>
      </c>
      <c r="D1418" s="832" t="s">
        <v>1489</v>
      </c>
      <c r="E1418" s="832" t="s">
        <v>3529</v>
      </c>
      <c r="F1418" s="832" t="s">
        <v>3792</v>
      </c>
      <c r="G1418" s="832" t="s">
        <v>3793</v>
      </c>
      <c r="H1418" s="849">
        <v>1</v>
      </c>
      <c r="I1418" s="849">
        <v>222</v>
      </c>
      <c r="J1418" s="832"/>
      <c r="K1418" s="832">
        <v>222</v>
      </c>
      <c r="L1418" s="849"/>
      <c r="M1418" s="849"/>
      <c r="N1418" s="832"/>
      <c r="O1418" s="832"/>
      <c r="P1418" s="849">
        <v>1</v>
      </c>
      <c r="Q1418" s="849">
        <v>223</v>
      </c>
      <c r="R1418" s="837"/>
      <c r="S1418" s="850">
        <v>223</v>
      </c>
    </row>
    <row r="1419" spans="1:19" ht="14.4" customHeight="1" x14ac:dyDescent="0.3">
      <c r="A1419" s="831" t="s">
        <v>3470</v>
      </c>
      <c r="B1419" s="832" t="s">
        <v>3766</v>
      </c>
      <c r="C1419" s="832" t="s">
        <v>593</v>
      </c>
      <c r="D1419" s="832" t="s">
        <v>1489</v>
      </c>
      <c r="E1419" s="832" t="s">
        <v>3529</v>
      </c>
      <c r="F1419" s="832" t="s">
        <v>3792</v>
      </c>
      <c r="G1419" s="832" t="s">
        <v>3794</v>
      </c>
      <c r="H1419" s="849"/>
      <c r="I1419" s="849"/>
      <c r="J1419" s="832"/>
      <c r="K1419" s="832"/>
      <c r="L1419" s="849">
        <v>1</v>
      </c>
      <c r="M1419" s="849">
        <v>223</v>
      </c>
      <c r="N1419" s="832">
        <v>1</v>
      </c>
      <c r="O1419" s="832">
        <v>223</v>
      </c>
      <c r="P1419" s="849">
        <v>1</v>
      </c>
      <c r="Q1419" s="849">
        <v>223</v>
      </c>
      <c r="R1419" s="837">
        <v>1</v>
      </c>
      <c r="S1419" s="850">
        <v>223</v>
      </c>
    </row>
    <row r="1420" spans="1:19" ht="14.4" customHeight="1" x14ac:dyDescent="0.3">
      <c r="A1420" s="831" t="s">
        <v>3470</v>
      </c>
      <c r="B1420" s="832" t="s">
        <v>3766</v>
      </c>
      <c r="C1420" s="832" t="s">
        <v>593</v>
      </c>
      <c r="D1420" s="832" t="s">
        <v>1489</v>
      </c>
      <c r="E1420" s="832" t="s">
        <v>3529</v>
      </c>
      <c r="F1420" s="832" t="s">
        <v>3706</v>
      </c>
      <c r="G1420" s="832" t="s">
        <v>3707</v>
      </c>
      <c r="H1420" s="849">
        <v>28</v>
      </c>
      <c r="I1420" s="849">
        <v>4004</v>
      </c>
      <c r="J1420" s="832">
        <v>1.2173913043478262</v>
      </c>
      <c r="K1420" s="832">
        <v>143</v>
      </c>
      <c r="L1420" s="849">
        <v>23</v>
      </c>
      <c r="M1420" s="849">
        <v>3289</v>
      </c>
      <c r="N1420" s="832">
        <v>1</v>
      </c>
      <c r="O1420" s="832">
        <v>143</v>
      </c>
      <c r="P1420" s="849">
        <v>21</v>
      </c>
      <c r="Q1420" s="849">
        <v>3024</v>
      </c>
      <c r="R1420" s="837">
        <v>0.91942839768926721</v>
      </c>
      <c r="S1420" s="850">
        <v>144</v>
      </c>
    </row>
    <row r="1421" spans="1:19" ht="14.4" customHeight="1" x14ac:dyDescent="0.3">
      <c r="A1421" s="831" t="s">
        <v>3470</v>
      </c>
      <c r="B1421" s="832" t="s">
        <v>3766</v>
      </c>
      <c r="C1421" s="832" t="s">
        <v>593</v>
      </c>
      <c r="D1421" s="832" t="s">
        <v>1489</v>
      </c>
      <c r="E1421" s="832" t="s">
        <v>3529</v>
      </c>
      <c r="F1421" s="832" t="s">
        <v>3795</v>
      </c>
      <c r="G1421" s="832" t="s">
        <v>3796</v>
      </c>
      <c r="H1421" s="849">
        <v>9</v>
      </c>
      <c r="I1421" s="849">
        <v>1143</v>
      </c>
      <c r="J1421" s="832">
        <v>2.25</v>
      </c>
      <c r="K1421" s="832">
        <v>127</v>
      </c>
      <c r="L1421" s="849">
        <v>4</v>
      </c>
      <c r="M1421" s="849">
        <v>508</v>
      </c>
      <c r="N1421" s="832">
        <v>1</v>
      </c>
      <c r="O1421" s="832">
        <v>127</v>
      </c>
      <c r="P1421" s="849">
        <v>4</v>
      </c>
      <c r="Q1421" s="849">
        <v>512</v>
      </c>
      <c r="R1421" s="837">
        <v>1.0078740157480315</v>
      </c>
      <c r="S1421" s="850">
        <v>128</v>
      </c>
    </row>
    <row r="1422" spans="1:19" ht="14.4" customHeight="1" x14ac:dyDescent="0.3">
      <c r="A1422" s="831" t="s">
        <v>3470</v>
      </c>
      <c r="B1422" s="832" t="s">
        <v>3766</v>
      </c>
      <c r="C1422" s="832" t="s">
        <v>593</v>
      </c>
      <c r="D1422" s="832" t="s">
        <v>1489</v>
      </c>
      <c r="E1422" s="832" t="s">
        <v>3529</v>
      </c>
      <c r="F1422" s="832" t="s">
        <v>3742</v>
      </c>
      <c r="G1422" s="832" t="s">
        <v>3744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1</v>
      </c>
      <c r="Q1422" s="849">
        <v>135</v>
      </c>
      <c r="R1422" s="837"/>
      <c r="S1422" s="850">
        <v>135</v>
      </c>
    </row>
    <row r="1423" spans="1:19" ht="14.4" customHeight="1" x14ac:dyDescent="0.3">
      <c r="A1423" s="831" t="s">
        <v>3470</v>
      </c>
      <c r="B1423" s="832" t="s">
        <v>3766</v>
      </c>
      <c r="C1423" s="832" t="s">
        <v>593</v>
      </c>
      <c r="D1423" s="832" t="s">
        <v>1489</v>
      </c>
      <c r="E1423" s="832" t="s">
        <v>3529</v>
      </c>
      <c r="F1423" s="832" t="s">
        <v>3797</v>
      </c>
      <c r="G1423" s="832" t="s">
        <v>3799</v>
      </c>
      <c r="H1423" s="849">
        <v>80</v>
      </c>
      <c r="I1423" s="849">
        <v>36800</v>
      </c>
      <c r="J1423" s="832">
        <v>1.1267605633802817</v>
      </c>
      <c r="K1423" s="832">
        <v>460</v>
      </c>
      <c r="L1423" s="849">
        <v>71</v>
      </c>
      <c r="M1423" s="849">
        <v>32660</v>
      </c>
      <c r="N1423" s="832">
        <v>1</v>
      </c>
      <c r="O1423" s="832">
        <v>460</v>
      </c>
      <c r="P1423" s="849">
        <v>25</v>
      </c>
      <c r="Q1423" s="849">
        <v>11550</v>
      </c>
      <c r="R1423" s="837">
        <v>0.35364360073484385</v>
      </c>
      <c r="S1423" s="850">
        <v>462</v>
      </c>
    </row>
    <row r="1424" spans="1:19" ht="14.4" customHeight="1" x14ac:dyDescent="0.3">
      <c r="A1424" s="831" t="s">
        <v>3470</v>
      </c>
      <c r="B1424" s="832" t="s">
        <v>3766</v>
      </c>
      <c r="C1424" s="832" t="s">
        <v>593</v>
      </c>
      <c r="D1424" s="832" t="s">
        <v>1489</v>
      </c>
      <c r="E1424" s="832" t="s">
        <v>3529</v>
      </c>
      <c r="F1424" s="832" t="s">
        <v>3800</v>
      </c>
      <c r="G1424" s="832" t="s">
        <v>3801</v>
      </c>
      <c r="H1424" s="849"/>
      <c r="I1424" s="849"/>
      <c r="J1424" s="832"/>
      <c r="K1424" s="832"/>
      <c r="L1424" s="849">
        <v>1</v>
      </c>
      <c r="M1424" s="849">
        <v>122</v>
      </c>
      <c r="N1424" s="832">
        <v>1</v>
      </c>
      <c r="O1424" s="832">
        <v>122</v>
      </c>
      <c r="P1424" s="849">
        <v>1</v>
      </c>
      <c r="Q1424" s="849">
        <v>123</v>
      </c>
      <c r="R1424" s="837">
        <v>1.0081967213114753</v>
      </c>
      <c r="S1424" s="850">
        <v>123</v>
      </c>
    </row>
    <row r="1425" spans="1:19" ht="14.4" customHeight="1" x14ac:dyDescent="0.3">
      <c r="A1425" s="831" t="s">
        <v>3470</v>
      </c>
      <c r="B1425" s="832" t="s">
        <v>3766</v>
      </c>
      <c r="C1425" s="832" t="s">
        <v>593</v>
      </c>
      <c r="D1425" s="832" t="s">
        <v>1489</v>
      </c>
      <c r="E1425" s="832" t="s">
        <v>3529</v>
      </c>
      <c r="F1425" s="832" t="s">
        <v>3800</v>
      </c>
      <c r="G1425" s="832" t="s">
        <v>3802</v>
      </c>
      <c r="H1425" s="849">
        <v>1293</v>
      </c>
      <c r="I1425" s="849">
        <v>157746</v>
      </c>
      <c r="J1425" s="832">
        <v>1.349686847599165</v>
      </c>
      <c r="K1425" s="832">
        <v>122</v>
      </c>
      <c r="L1425" s="849">
        <v>958</v>
      </c>
      <c r="M1425" s="849">
        <v>116876</v>
      </c>
      <c r="N1425" s="832">
        <v>1</v>
      </c>
      <c r="O1425" s="832">
        <v>122</v>
      </c>
      <c r="P1425" s="849">
        <v>1001</v>
      </c>
      <c r="Q1425" s="849">
        <v>123123</v>
      </c>
      <c r="R1425" s="837">
        <v>1.0534498100551011</v>
      </c>
      <c r="S1425" s="850">
        <v>123</v>
      </c>
    </row>
    <row r="1426" spans="1:19" ht="14.4" customHeight="1" x14ac:dyDescent="0.3">
      <c r="A1426" s="831" t="s">
        <v>3470</v>
      </c>
      <c r="B1426" s="832" t="s">
        <v>3766</v>
      </c>
      <c r="C1426" s="832" t="s">
        <v>593</v>
      </c>
      <c r="D1426" s="832" t="s">
        <v>1489</v>
      </c>
      <c r="E1426" s="832" t="s">
        <v>3529</v>
      </c>
      <c r="F1426" s="832" t="s">
        <v>3803</v>
      </c>
      <c r="G1426" s="832" t="s">
        <v>3804</v>
      </c>
      <c r="H1426" s="849"/>
      <c r="I1426" s="849"/>
      <c r="J1426" s="832"/>
      <c r="K1426" s="832"/>
      <c r="L1426" s="849">
        <v>2</v>
      </c>
      <c r="M1426" s="849">
        <v>730</v>
      </c>
      <c r="N1426" s="832">
        <v>1</v>
      </c>
      <c r="O1426" s="832">
        <v>365</v>
      </c>
      <c r="P1426" s="849"/>
      <c r="Q1426" s="849"/>
      <c r="R1426" s="837"/>
      <c r="S1426" s="850"/>
    </row>
    <row r="1427" spans="1:19" ht="14.4" customHeight="1" x14ac:dyDescent="0.3">
      <c r="A1427" s="831" t="s">
        <v>3470</v>
      </c>
      <c r="B1427" s="832" t="s">
        <v>3766</v>
      </c>
      <c r="C1427" s="832" t="s">
        <v>593</v>
      </c>
      <c r="D1427" s="832" t="s">
        <v>1494</v>
      </c>
      <c r="E1427" s="832" t="s">
        <v>3529</v>
      </c>
      <c r="F1427" s="832" t="s">
        <v>3530</v>
      </c>
      <c r="G1427" s="832" t="s">
        <v>3532</v>
      </c>
      <c r="H1427" s="849">
        <v>1</v>
      </c>
      <c r="I1427" s="849">
        <v>346</v>
      </c>
      <c r="J1427" s="832"/>
      <c r="K1427" s="832">
        <v>346</v>
      </c>
      <c r="L1427" s="849"/>
      <c r="M1427" s="849"/>
      <c r="N1427" s="832"/>
      <c r="O1427" s="832"/>
      <c r="P1427" s="849"/>
      <c r="Q1427" s="849"/>
      <c r="R1427" s="837"/>
      <c r="S1427" s="850"/>
    </row>
    <row r="1428" spans="1:19" ht="14.4" customHeight="1" x14ac:dyDescent="0.3">
      <c r="A1428" s="831" t="s">
        <v>3470</v>
      </c>
      <c r="B1428" s="832" t="s">
        <v>3766</v>
      </c>
      <c r="C1428" s="832" t="s">
        <v>593</v>
      </c>
      <c r="D1428" s="832" t="s">
        <v>1494</v>
      </c>
      <c r="E1428" s="832" t="s">
        <v>3529</v>
      </c>
      <c r="F1428" s="832" t="s">
        <v>3544</v>
      </c>
      <c r="G1428" s="832" t="s">
        <v>3545</v>
      </c>
      <c r="H1428" s="849">
        <v>3</v>
      </c>
      <c r="I1428" s="849">
        <v>111</v>
      </c>
      <c r="J1428" s="832">
        <v>0.75</v>
      </c>
      <c r="K1428" s="832">
        <v>37</v>
      </c>
      <c r="L1428" s="849">
        <v>4</v>
      </c>
      <c r="M1428" s="849">
        <v>148</v>
      </c>
      <c r="N1428" s="832">
        <v>1</v>
      </c>
      <c r="O1428" s="832">
        <v>37</v>
      </c>
      <c r="P1428" s="849">
        <v>3</v>
      </c>
      <c r="Q1428" s="849">
        <v>111</v>
      </c>
      <c r="R1428" s="837">
        <v>0.75</v>
      </c>
      <c r="S1428" s="850">
        <v>37</v>
      </c>
    </row>
    <row r="1429" spans="1:19" ht="14.4" customHeight="1" x14ac:dyDescent="0.3">
      <c r="A1429" s="831" t="s">
        <v>3470</v>
      </c>
      <c r="B1429" s="832" t="s">
        <v>3766</v>
      </c>
      <c r="C1429" s="832" t="s">
        <v>593</v>
      </c>
      <c r="D1429" s="832" t="s">
        <v>1494</v>
      </c>
      <c r="E1429" s="832" t="s">
        <v>3529</v>
      </c>
      <c r="F1429" s="832" t="s">
        <v>3544</v>
      </c>
      <c r="G1429" s="832" t="s">
        <v>3546</v>
      </c>
      <c r="H1429" s="849"/>
      <c r="I1429" s="849"/>
      <c r="J1429" s="832"/>
      <c r="K1429" s="832"/>
      <c r="L1429" s="849">
        <v>1</v>
      </c>
      <c r="M1429" s="849">
        <v>37</v>
      </c>
      <c r="N1429" s="832">
        <v>1</v>
      </c>
      <c r="O1429" s="832">
        <v>37</v>
      </c>
      <c r="P1429" s="849">
        <v>1</v>
      </c>
      <c r="Q1429" s="849">
        <v>37</v>
      </c>
      <c r="R1429" s="837">
        <v>1</v>
      </c>
      <c r="S1429" s="850">
        <v>37</v>
      </c>
    </row>
    <row r="1430" spans="1:19" ht="14.4" customHeight="1" x14ac:dyDescent="0.3">
      <c r="A1430" s="831" t="s">
        <v>3470</v>
      </c>
      <c r="B1430" s="832" t="s">
        <v>3766</v>
      </c>
      <c r="C1430" s="832" t="s">
        <v>593</v>
      </c>
      <c r="D1430" s="832" t="s">
        <v>1494</v>
      </c>
      <c r="E1430" s="832" t="s">
        <v>3529</v>
      </c>
      <c r="F1430" s="832" t="s">
        <v>3559</v>
      </c>
      <c r="G1430" s="832" t="s">
        <v>3560</v>
      </c>
      <c r="H1430" s="849">
        <v>22</v>
      </c>
      <c r="I1430" s="849">
        <v>8184</v>
      </c>
      <c r="J1430" s="832">
        <v>0.43021605425011827</v>
      </c>
      <c r="K1430" s="832">
        <v>372</v>
      </c>
      <c r="L1430" s="849">
        <v>51</v>
      </c>
      <c r="M1430" s="849">
        <v>19023</v>
      </c>
      <c r="N1430" s="832">
        <v>1</v>
      </c>
      <c r="O1430" s="832">
        <v>373</v>
      </c>
      <c r="P1430" s="849">
        <v>75</v>
      </c>
      <c r="Q1430" s="849">
        <v>28050</v>
      </c>
      <c r="R1430" s="837">
        <v>1.4745308310991958</v>
      </c>
      <c r="S1430" s="850">
        <v>374</v>
      </c>
    </row>
    <row r="1431" spans="1:19" ht="14.4" customHeight="1" x14ac:dyDescent="0.3">
      <c r="A1431" s="831" t="s">
        <v>3470</v>
      </c>
      <c r="B1431" s="832" t="s">
        <v>3766</v>
      </c>
      <c r="C1431" s="832" t="s">
        <v>593</v>
      </c>
      <c r="D1431" s="832" t="s">
        <v>1494</v>
      </c>
      <c r="E1431" s="832" t="s">
        <v>3529</v>
      </c>
      <c r="F1431" s="832" t="s">
        <v>3559</v>
      </c>
      <c r="G1431" s="832" t="s">
        <v>3561</v>
      </c>
      <c r="H1431" s="849">
        <v>7</v>
      </c>
      <c r="I1431" s="849">
        <v>2604</v>
      </c>
      <c r="J1431" s="832">
        <v>2.3270777479892764</v>
      </c>
      <c r="K1431" s="832">
        <v>372</v>
      </c>
      <c r="L1431" s="849">
        <v>3</v>
      </c>
      <c r="M1431" s="849">
        <v>1119</v>
      </c>
      <c r="N1431" s="832">
        <v>1</v>
      </c>
      <c r="O1431" s="832">
        <v>373</v>
      </c>
      <c r="P1431" s="849"/>
      <c r="Q1431" s="849"/>
      <c r="R1431" s="837"/>
      <c r="S1431" s="850"/>
    </row>
    <row r="1432" spans="1:19" ht="14.4" customHeight="1" x14ac:dyDescent="0.3">
      <c r="A1432" s="831" t="s">
        <v>3470</v>
      </c>
      <c r="B1432" s="832" t="s">
        <v>3766</v>
      </c>
      <c r="C1432" s="832" t="s">
        <v>593</v>
      </c>
      <c r="D1432" s="832" t="s">
        <v>1494</v>
      </c>
      <c r="E1432" s="832" t="s">
        <v>3529</v>
      </c>
      <c r="F1432" s="832" t="s">
        <v>3562</v>
      </c>
      <c r="G1432" s="832" t="s">
        <v>3563</v>
      </c>
      <c r="H1432" s="849">
        <v>2</v>
      </c>
      <c r="I1432" s="849">
        <v>502</v>
      </c>
      <c r="J1432" s="832">
        <v>1</v>
      </c>
      <c r="K1432" s="832">
        <v>251</v>
      </c>
      <c r="L1432" s="849">
        <v>2</v>
      </c>
      <c r="M1432" s="849">
        <v>502</v>
      </c>
      <c r="N1432" s="832">
        <v>1</v>
      </c>
      <c r="O1432" s="832">
        <v>251</v>
      </c>
      <c r="P1432" s="849"/>
      <c r="Q1432" s="849"/>
      <c r="R1432" s="837"/>
      <c r="S1432" s="850"/>
    </row>
    <row r="1433" spans="1:19" ht="14.4" customHeight="1" x14ac:dyDescent="0.3">
      <c r="A1433" s="831" t="s">
        <v>3470</v>
      </c>
      <c r="B1433" s="832" t="s">
        <v>3766</v>
      </c>
      <c r="C1433" s="832" t="s">
        <v>593</v>
      </c>
      <c r="D1433" s="832" t="s">
        <v>1494</v>
      </c>
      <c r="E1433" s="832" t="s">
        <v>3529</v>
      </c>
      <c r="F1433" s="832" t="s">
        <v>3562</v>
      </c>
      <c r="G1433" s="832" t="s">
        <v>3564</v>
      </c>
      <c r="H1433" s="849"/>
      <c r="I1433" s="849"/>
      <c r="J1433" s="832"/>
      <c r="K1433" s="832"/>
      <c r="L1433" s="849">
        <v>1</v>
      </c>
      <c r="M1433" s="849">
        <v>251</v>
      </c>
      <c r="N1433" s="832">
        <v>1</v>
      </c>
      <c r="O1433" s="832">
        <v>251</v>
      </c>
      <c r="P1433" s="849">
        <v>30</v>
      </c>
      <c r="Q1433" s="849">
        <v>7560</v>
      </c>
      <c r="R1433" s="837">
        <v>30.119521912350599</v>
      </c>
      <c r="S1433" s="850">
        <v>252</v>
      </c>
    </row>
    <row r="1434" spans="1:19" ht="14.4" customHeight="1" x14ac:dyDescent="0.3">
      <c r="A1434" s="831" t="s">
        <v>3470</v>
      </c>
      <c r="B1434" s="832" t="s">
        <v>3766</v>
      </c>
      <c r="C1434" s="832" t="s">
        <v>593</v>
      </c>
      <c r="D1434" s="832" t="s">
        <v>1494</v>
      </c>
      <c r="E1434" s="832" t="s">
        <v>3529</v>
      </c>
      <c r="F1434" s="832" t="s">
        <v>3565</v>
      </c>
      <c r="G1434" s="832" t="s">
        <v>3566</v>
      </c>
      <c r="H1434" s="849">
        <v>6</v>
      </c>
      <c r="I1434" s="849">
        <v>756</v>
      </c>
      <c r="J1434" s="832">
        <v>3</v>
      </c>
      <c r="K1434" s="832">
        <v>126</v>
      </c>
      <c r="L1434" s="849">
        <v>2</v>
      </c>
      <c r="M1434" s="849">
        <v>252</v>
      </c>
      <c r="N1434" s="832">
        <v>1</v>
      </c>
      <c r="O1434" s="832">
        <v>126</v>
      </c>
      <c r="P1434" s="849">
        <v>4</v>
      </c>
      <c r="Q1434" s="849">
        <v>508</v>
      </c>
      <c r="R1434" s="837">
        <v>2.0158730158730158</v>
      </c>
      <c r="S1434" s="850">
        <v>127</v>
      </c>
    </row>
    <row r="1435" spans="1:19" ht="14.4" customHeight="1" x14ac:dyDescent="0.3">
      <c r="A1435" s="831" t="s">
        <v>3470</v>
      </c>
      <c r="B1435" s="832" t="s">
        <v>3766</v>
      </c>
      <c r="C1435" s="832" t="s">
        <v>593</v>
      </c>
      <c r="D1435" s="832" t="s">
        <v>1494</v>
      </c>
      <c r="E1435" s="832" t="s">
        <v>3529</v>
      </c>
      <c r="F1435" s="832" t="s">
        <v>3565</v>
      </c>
      <c r="G1435" s="832" t="s">
        <v>3567</v>
      </c>
      <c r="H1435" s="849">
        <v>24</v>
      </c>
      <c r="I1435" s="849">
        <v>3024</v>
      </c>
      <c r="J1435" s="832">
        <v>4.8</v>
      </c>
      <c r="K1435" s="832">
        <v>126</v>
      </c>
      <c r="L1435" s="849">
        <v>5</v>
      </c>
      <c r="M1435" s="849">
        <v>630</v>
      </c>
      <c r="N1435" s="832">
        <v>1</v>
      </c>
      <c r="O1435" s="832">
        <v>126</v>
      </c>
      <c r="P1435" s="849">
        <v>41</v>
      </c>
      <c r="Q1435" s="849">
        <v>5207</v>
      </c>
      <c r="R1435" s="837">
        <v>8.2650793650793659</v>
      </c>
      <c r="S1435" s="850">
        <v>127</v>
      </c>
    </row>
    <row r="1436" spans="1:19" ht="14.4" customHeight="1" x14ac:dyDescent="0.3">
      <c r="A1436" s="831" t="s">
        <v>3470</v>
      </c>
      <c r="B1436" s="832" t="s">
        <v>3766</v>
      </c>
      <c r="C1436" s="832" t="s">
        <v>593</v>
      </c>
      <c r="D1436" s="832" t="s">
        <v>1494</v>
      </c>
      <c r="E1436" s="832" t="s">
        <v>3529</v>
      </c>
      <c r="F1436" s="832" t="s">
        <v>3568</v>
      </c>
      <c r="G1436" s="832" t="s">
        <v>3569</v>
      </c>
      <c r="H1436" s="849">
        <v>4</v>
      </c>
      <c r="I1436" s="849">
        <v>364</v>
      </c>
      <c r="J1436" s="832">
        <v>2</v>
      </c>
      <c r="K1436" s="832">
        <v>91</v>
      </c>
      <c r="L1436" s="849">
        <v>2</v>
      </c>
      <c r="M1436" s="849">
        <v>182</v>
      </c>
      <c r="N1436" s="832">
        <v>1</v>
      </c>
      <c r="O1436" s="832">
        <v>91</v>
      </c>
      <c r="P1436" s="849"/>
      <c r="Q1436" s="849"/>
      <c r="R1436" s="837"/>
      <c r="S1436" s="850"/>
    </row>
    <row r="1437" spans="1:19" ht="14.4" customHeight="1" x14ac:dyDescent="0.3">
      <c r="A1437" s="831" t="s">
        <v>3470</v>
      </c>
      <c r="B1437" s="832" t="s">
        <v>3766</v>
      </c>
      <c r="C1437" s="832" t="s">
        <v>593</v>
      </c>
      <c r="D1437" s="832" t="s">
        <v>1494</v>
      </c>
      <c r="E1437" s="832" t="s">
        <v>3529</v>
      </c>
      <c r="F1437" s="832" t="s">
        <v>3568</v>
      </c>
      <c r="G1437" s="832" t="s">
        <v>3570</v>
      </c>
      <c r="H1437" s="849">
        <v>7</v>
      </c>
      <c r="I1437" s="849">
        <v>637</v>
      </c>
      <c r="J1437" s="832">
        <v>1</v>
      </c>
      <c r="K1437" s="832">
        <v>91</v>
      </c>
      <c r="L1437" s="849">
        <v>7</v>
      </c>
      <c r="M1437" s="849">
        <v>637</v>
      </c>
      <c r="N1437" s="832">
        <v>1</v>
      </c>
      <c r="O1437" s="832">
        <v>91</v>
      </c>
      <c r="P1437" s="849">
        <v>19</v>
      </c>
      <c r="Q1437" s="849">
        <v>1748</v>
      </c>
      <c r="R1437" s="837">
        <v>2.7441130298273158</v>
      </c>
      <c r="S1437" s="850">
        <v>92</v>
      </c>
    </row>
    <row r="1438" spans="1:19" ht="14.4" customHeight="1" x14ac:dyDescent="0.3">
      <c r="A1438" s="831" t="s">
        <v>3470</v>
      </c>
      <c r="B1438" s="832" t="s">
        <v>3766</v>
      </c>
      <c r="C1438" s="832" t="s">
        <v>593</v>
      </c>
      <c r="D1438" s="832" t="s">
        <v>1494</v>
      </c>
      <c r="E1438" s="832" t="s">
        <v>3529</v>
      </c>
      <c r="F1438" s="832" t="s">
        <v>3571</v>
      </c>
      <c r="G1438" s="832" t="s">
        <v>3572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1</v>
      </c>
      <c r="Q1438" s="849">
        <v>210</v>
      </c>
      <c r="R1438" s="837"/>
      <c r="S1438" s="850">
        <v>210</v>
      </c>
    </row>
    <row r="1439" spans="1:19" ht="14.4" customHeight="1" x14ac:dyDescent="0.3">
      <c r="A1439" s="831" t="s">
        <v>3470</v>
      </c>
      <c r="B1439" s="832" t="s">
        <v>3766</v>
      </c>
      <c r="C1439" s="832" t="s">
        <v>593</v>
      </c>
      <c r="D1439" s="832" t="s">
        <v>1494</v>
      </c>
      <c r="E1439" s="832" t="s">
        <v>3529</v>
      </c>
      <c r="F1439" s="832" t="s">
        <v>3579</v>
      </c>
      <c r="G1439" s="832" t="s">
        <v>3580</v>
      </c>
      <c r="H1439" s="849">
        <v>20</v>
      </c>
      <c r="I1439" s="849">
        <v>1180</v>
      </c>
      <c r="J1439" s="832">
        <v>1.1764705882352942</v>
      </c>
      <c r="K1439" s="832">
        <v>59</v>
      </c>
      <c r="L1439" s="849">
        <v>17</v>
      </c>
      <c r="M1439" s="849">
        <v>1003</v>
      </c>
      <c r="N1439" s="832">
        <v>1</v>
      </c>
      <c r="O1439" s="832">
        <v>59</v>
      </c>
      <c r="P1439" s="849">
        <v>31</v>
      </c>
      <c r="Q1439" s="849">
        <v>1860</v>
      </c>
      <c r="R1439" s="837">
        <v>1.8544366899302094</v>
      </c>
      <c r="S1439" s="850">
        <v>60</v>
      </c>
    </row>
    <row r="1440" spans="1:19" ht="14.4" customHeight="1" x14ac:dyDescent="0.3">
      <c r="A1440" s="831" t="s">
        <v>3470</v>
      </c>
      <c r="B1440" s="832" t="s">
        <v>3766</v>
      </c>
      <c r="C1440" s="832" t="s">
        <v>593</v>
      </c>
      <c r="D1440" s="832" t="s">
        <v>1494</v>
      </c>
      <c r="E1440" s="832" t="s">
        <v>3529</v>
      </c>
      <c r="F1440" s="832" t="s">
        <v>3589</v>
      </c>
      <c r="G1440" s="832" t="s">
        <v>3590</v>
      </c>
      <c r="H1440" s="849">
        <v>44</v>
      </c>
      <c r="I1440" s="849">
        <v>16896</v>
      </c>
      <c r="J1440" s="832">
        <v>0.82803234501347711</v>
      </c>
      <c r="K1440" s="832">
        <v>384</v>
      </c>
      <c r="L1440" s="849">
        <v>53</v>
      </c>
      <c r="M1440" s="849">
        <v>20405</v>
      </c>
      <c r="N1440" s="832">
        <v>1</v>
      </c>
      <c r="O1440" s="832">
        <v>385</v>
      </c>
      <c r="P1440" s="849">
        <v>114</v>
      </c>
      <c r="Q1440" s="849">
        <v>44004</v>
      </c>
      <c r="R1440" s="837">
        <v>2.1565302621906395</v>
      </c>
      <c r="S1440" s="850">
        <v>386</v>
      </c>
    </row>
    <row r="1441" spans="1:19" ht="14.4" customHeight="1" x14ac:dyDescent="0.3">
      <c r="A1441" s="831" t="s">
        <v>3470</v>
      </c>
      <c r="B1441" s="832" t="s">
        <v>3766</v>
      </c>
      <c r="C1441" s="832" t="s">
        <v>593</v>
      </c>
      <c r="D1441" s="832" t="s">
        <v>1494</v>
      </c>
      <c r="E1441" s="832" t="s">
        <v>3529</v>
      </c>
      <c r="F1441" s="832" t="s">
        <v>3591</v>
      </c>
      <c r="G1441" s="832" t="s">
        <v>3592</v>
      </c>
      <c r="H1441" s="849">
        <v>4</v>
      </c>
      <c r="I1441" s="849">
        <v>1556</v>
      </c>
      <c r="J1441" s="832">
        <v>0.39897435897435896</v>
      </c>
      <c r="K1441" s="832">
        <v>389</v>
      </c>
      <c r="L1441" s="849">
        <v>10</v>
      </c>
      <c r="M1441" s="849">
        <v>3900</v>
      </c>
      <c r="N1441" s="832">
        <v>1</v>
      </c>
      <c r="O1441" s="832">
        <v>390</v>
      </c>
      <c r="P1441" s="849"/>
      <c r="Q1441" s="849"/>
      <c r="R1441" s="837"/>
      <c r="S1441" s="850"/>
    </row>
    <row r="1442" spans="1:19" ht="14.4" customHeight="1" x14ac:dyDescent="0.3">
      <c r="A1442" s="831" t="s">
        <v>3470</v>
      </c>
      <c r="B1442" s="832" t="s">
        <v>3766</v>
      </c>
      <c r="C1442" s="832" t="s">
        <v>593</v>
      </c>
      <c r="D1442" s="832" t="s">
        <v>1494</v>
      </c>
      <c r="E1442" s="832" t="s">
        <v>3529</v>
      </c>
      <c r="F1442" s="832" t="s">
        <v>3591</v>
      </c>
      <c r="G1442" s="832" t="s">
        <v>3593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32</v>
      </c>
      <c r="Q1442" s="849">
        <v>12512</v>
      </c>
      <c r="R1442" s="837"/>
      <c r="S1442" s="850">
        <v>391</v>
      </c>
    </row>
    <row r="1443" spans="1:19" ht="14.4" customHeight="1" x14ac:dyDescent="0.3">
      <c r="A1443" s="831" t="s">
        <v>3470</v>
      </c>
      <c r="B1443" s="832" t="s">
        <v>3766</v>
      </c>
      <c r="C1443" s="832" t="s">
        <v>593</v>
      </c>
      <c r="D1443" s="832" t="s">
        <v>1494</v>
      </c>
      <c r="E1443" s="832" t="s">
        <v>3529</v>
      </c>
      <c r="F1443" s="832" t="s">
        <v>3771</v>
      </c>
      <c r="G1443" s="832" t="s">
        <v>3772</v>
      </c>
      <c r="H1443" s="849"/>
      <c r="I1443" s="849"/>
      <c r="J1443" s="832"/>
      <c r="K1443" s="832"/>
      <c r="L1443" s="849">
        <v>1</v>
      </c>
      <c r="M1443" s="849">
        <v>447</v>
      </c>
      <c r="N1443" s="832">
        <v>1</v>
      </c>
      <c r="O1443" s="832">
        <v>447</v>
      </c>
      <c r="P1443" s="849">
        <v>3</v>
      </c>
      <c r="Q1443" s="849">
        <v>1344</v>
      </c>
      <c r="R1443" s="837">
        <v>3.0067114093959733</v>
      </c>
      <c r="S1443" s="850">
        <v>448</v>
      </c>
    </row>
    <row r="1444" spans="1:19" ht="14.4" customHeight="1" x14ac:dyDescent="0.3">
      <c r="A1444" s="831" t="s">
        <v>3470</v>
      </c>
      <c r="B1444" s="832" t="s">
        <v>3766</v>
      </c>
      <c r="C1444" s="832" t="s">
        <v>593</v>
      </c>
      <c r="D1444" s="832" t="s">
        <v>1494</v>
      </c>
      <c r="E1444" s="832" t="s">
        <v>3529</v>
      </c>
      <c r="F1444" s="832" t="s">
        <v>3771</v>
      </c>
      <c r="G1444" s="832" t="s">
        <v>3773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2</v>
      </c>
      <c r="Q1444" s="849">
        <v>896</v>
      </c>
      <c r="R1444" s="837"/>
      <c r="S1444" s="850">
        <v>448</v>
      </c>
    </row>
    <row r="1445" spans="1:19" ht="14.4" customHeight="1" x14ac:dyDescent="0.3">
      <c r="A1445" s="831" t="s">
        <v>3470</v>
      </c>
      <c r="B1445" s="832" t="s">
        <v>3766</v>
      </c>
      <c r="C1445" s="832" t="s">
        <v>593</v>
      </c>
      <c r="D1445" s="832" t="s">
        <v>1494</v>
      </c>
      <c r="E1445" s="832" t="s">
        <v>3529</v>
      </c>
      <c r="F1445" s="832" t="s">
        <v>3649</v>
      </c>
      <c r="G1445" s="832" t="s">
        <v>3650</v>
      </c>
      <c r="H1445" s="849">
        <v>54</v>
      </c>
      <c r="I1445" s="849">
        <v>1799.9999999999998</v>
      </c>
      <c r="J1445" s="832">
        <v>17.999999999999996</v>
      </c>
      <c r="K1445" s="832">
        <v>33.333333333333329</v>
      </c>
      <c r="L1445" s="849">
        <v>3</v>
      </c>
      <c r="M1445" s="849">
        <v>100</v>
      </c>
      <c r="N1445" s="832">
        <v>1</v>
      </c>
      <c r="O1445" s="832">
        <v>33.333333333333336</v>
      </c>
      <c r="P1445" s="849"/>
      <c r="Q1445" s="849"/>
      <c r="R1445" s="837"/>
      <c r="S1445" s="850"/>
    </row>
    <row r="1446" spans="1:19" ht="14.4" customHeight="1" x14ac:dyDescent="0.3">
      <c r="A1446" s="831" t="s">
        <v>3470</v>
      </c>
      <c r="B1446" s="832" t="s">
        <v>3766</v>
      </c>
      <c r="C1446" s="832" t="s">
        <v>593</v>
      </c>
      <c r="D1446" s="832" t="s">
        <v>1494</v>
      </c>
      <c r="E1446" s="832" t="s">
        <v>3529</v>
      </c>
      <c r="F1446" s="832" t="s">
        <v>3649</v>
      </c>
      <c r="G1446" s="832" t="s">
        <v>3651</v>
      </c>
      <c r="H1446" s="849"/>
      <c r="I1446" s="849"/>
      <c r="J1446" s="832"/>
      <c r="K1446" s="832"/>
      <c r="L1446" s="849">
        <v>61</v>
      </c>
      <c r="M1446" s="849">
        <v>2033.3400000000001</v>
      </c>
      <c r="N1446" s="832">
        <v>1</v>
      </c>
      <c r="O1446" s="832">
        <v>33.33344262295082</v>
      </c>
      <c r="P1446" s="849">
        <v>104</v>
      </c>
      <c r="Q1446" s="849">
        <v>3466.67</v>
      </c>
      <c r="R1446" s="837">
        <v>1.7049140822489106</v>
      </c>
      <c r="S1446" s="850">
        <v>33.333365384615384</v>
      </c>
    </row>
    <row r="1447" spans="1:19" ht="14.4" customHeight="1" x14ac:dyDescent="0.3">
      <c r="A1447" s="831" t="s">
        <v>3470</v>
      </c>
      <c r="B1447" s="832" t="s">
        <v>3766</v>
      </c>
      <c r="C1447" s="832" t="s">
        <v>593</v>
      </c>
      <c r="D1447" s="832" t="s">
        <v>1494</v>
      </c>
      <c r="E1447" s="832" t="s">
        <v>3529</v>
      </c>
      <c r="F1447" s="832" t="s">
        <v>3655</v>
      </c>
      <c r="G1447" s="832" t="s">
        <v>3656</v>
      </c>
      <c r="H1447" s="849"/>
      <c r="I1447" s="849"/>
      <c r="J1447" s="832"/>
      <c r="K1447" s="832"/>
      <c r="L1447" s="849">
        <v>1</v>
      </c>
      <c r="M1447" s="849">
        <v>37</v>
      </c>
      <c r="N1447" s="832">
        <v>1</v>
      </c>
      <c r="O1447" s="832">
        <v>37</v>
      </c>
      <c r="P1447" s="849"/>
      <c r="Q1447" s="849"/>
      <c r="R1447" s="837"/>
      <c r="S1447" s="850"/>
    </row>
    <row r="1448" spans="1:19" ht="14.4" customHeight="1" x14ac:dyDescent="0.3">
      <c r="A1448" s="831" t="s">
        <v>3470</v>
      </c>
      <c r="B1448" s="832" t="s">
        <v>3766</v>
      </c>
      <c r="C1448" s="832" t="s">
        <v>593</v>
      </c>
      <c r="D1448" s="832" t="s">
        <v>1494</v>
      </c>
      <c r="E1448" s="832" t="s">
        <v>3529</v>
      </c>
      <c r="F1448" s="832" t="s">
        <v>3662</v>
      </c>
      <c r="G1448" s="832" t="s">
        <v>3664</v>
      </c>
      <c r="H1448" s="849"/>
      <c r="I1448" s="849"/>
      <c r="J1448" s="832"/>
      <c r="K1448" s="832"/>
      <c r="L1448" s="849">
        <v>1</v>
      </c>
      <c r="M1448" s="849">
        <v>32</v>
      </c>
      <c r="N1448" s="832">
        <v>1</v>
      </c>
      <c r="O1448" s="832">
        <v>32</v>
      </c>
      <c r="P1448" s="849"/>
      <c r="Q1448" s="849"/>
      <c r="R1448" s="837"/>
      <c r="S1448" s="850"/>
    </row>
    <row r="1449" spans="1:19" ht="14.4" customHeight="1" x14ac:dyDescent="0.3">
      <c r="A1449" s="831" t="s">
        <v>3470</v>
      </c>
      <c r="B1449" s="832" t="s">
        <v>3766</v>
      </c>
      <c r="C1449" s="832" t="s">
        <v>593</v>
      </c>
      <c r="D1449" s="832" t="s">
        <v>1494</v>
      </c>
      <c r="E1449" s="832" t="s">
        <v>3529</v>
      </c>
      <c r="F1449" s="832" t="s">
        <v>3683</v>
      </c>
      <c r="G1449" s="832" t="s">
        <v>3684</v>
      </c>
      <c r="H1449" s="849">
        <v>1</v>
      </c>
      <c r="I1449" s="849">
        <v>222</v>
      </c>
      <c r="J1449" s="832"/>
      <c r="K1449" s="832">
        <v>222</v>
      </c>
      <c r="L1449" s="849"/>
      <c r="M1449" s="849"/>
      <c r="N1449" s="832"/>
      <c r="O1449" s="832"/>
      <c r="P1449" s="849"/>
      <c r="Q1449" s="849"/>
      <c r="R1449" s="837"/>
      <c r="S1449" s="850"/>
    </row>
    <row r="1450" spans="1:19" ht="14.4" customHeight="1" x14ac:dyDescent="0.3">
      <c r="A1450" s="831" t="s">
        <v>3470</v>
      </c>
      <c r="B1450" s="832" t="s">
        <v>3766</v>
      </c>
      <c r="C1450" s="832" t="s">
        <v>593</v>
      </c>
      <c r="D1450" s="832" t="s">
        <v>1494</v>
      </c>
      <c r="E1450" s="832" t="s">
        <v>3529</v>
      </c>
      <c r="F1450" s="832" t="s">
        <v>3706</v>
      </c>
      <c r="G1450" s="832" t="s">
        <v>3707</v>
      </c>
      <c r="H1450" s="849">
        <v>6</v>
      </c>
      <c r="I1450" s="849">
        <v>858</v>
      </c>
      <c r="J1450" s="832">
        <v>1.2</v>
      </c>
      <c r="K1450" s="832">
        <v>143</v>
      </c>
      <c r="L1450" s="849">
        <v>5</v>
      </c>
      <c r="M1450" s="849">
        <v>715</v>
      </c>
      <c r="N1450" s="832">
        <v>1</v>
      </c>
      <c r="O1450" s="832">
        <v>143</v>
      </c>
      <c r="P1450" s="849">
        <v>12</v>
      </c>
      <c r="Q1450" s="849">
        <v>1728</v>
      </c>
      <c r="R1450" s="837">
        <v>2.4167832167832168</v>
      </c>
      <c r="S1450" s="850">
        <v>144</v>
      </c>
    </row>
    <row r="1451" spans="1:19" ht="14.4" customHeight="1" thickBot="1" x14ac:dyDescent="0.35">
      <c r="A1451" s="839" t="s">
        <v>3470</v>
      </c>
      <c r="B1451" s="840" t="s">
        <v>3766</v>
      </c>
      <c r="C1451" s="840" t="s">
        <v>593</v>
      </c>
      <c r="D1451" s="840" t="s">
        <v>1494</v>
      </c>
      <c r="E1451" s="840" t="s">
        <v>3529</v>
      </c>
      <c r="F1451" s="840" t="s">
        <v>3797</v>
      </c>
      <c r="G1451" s="840" t="s">
        <v>3798</v>
      </c>
      <c r="H1451" s="851"/>
      <c r="I1451" s="851"/>
      <c r="J1451" s="840"/>
      <c r="K1451" s="840"/>
      <c r="L1451" s="851">
        <v>2</v>
      </c>
      <c r="M1451" s="851">
        <v>920</v>
      </c>
      <c r="N1451" s="840">
        <v>1</v>
      </c>
      <c r="O1451" s="840">
        <v>460</v>
      </c>
      <c r="P1451" s="851"/>
      <c r="Q1451" s="851"/>
      <c r="R1451" s="845"/>
      <c r="S145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6857380.2800000003</v>
      </c>
      <c r="C3" s="344">
        <f t="shared" ref="C3:R3" si="0">SUBTOTAL(9,C6:C1048576)</f>
        <v>29.244812145992668</v>
      </c>
      <c r="D3" s="344">
        <f t="shared" si="0"/>
        <v>7703764</v>
      </c>
      <c r="E3" s="344">
        <f t="shared" si="0"/>
        <v>27</v>
      </c>
      <c r="F3" s="344">
        <f t="shared" si="0"/>
        <v>7162491.1600000011</v>
      </c>
      <c r="G3" s="347">
        <f>IF(D3&lt;&gt;0,F3/D3,"")</f>
        <v>0.92973917165686815</v>
      </c>
      <c r="H3" s="343">
        <f t="shared" si="0"/>
        <v>197562.85</v>
      </c>
      <c r="I3" s="344">
        <f t="shared" si="0"/>
        <v>0.74071190625472982</v>
      </c>
      <c r="J3" s="344">
        <f t="shared" si="0"/>
        <v>266774.57000000007</v>
      </c>
      <c r="K3" s="344">
        <f t="shared" si="0"/>
        <v>2</v>
      </c>
      <c r="L3" s="344">
        <f t="shared" si="0"/>
        <v>348533.56999999989</v>
      </c>
      <c r="M3" s="345">
        <f>IF(J3&lt;&gt;0,L3/J3,"")</f>
        <v>1.3064722398390514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3808</v>
      </c>
      <c r="B6" s="883">
        <v>76539</v>
      </c>
      <c r="C6" s="825">
        <v>0.79398126536582325</v>
      </c>
      <c r="D6" s="883">
        <v>96399</v>
      </c>
      <c r="E6" s="825">
        <v>1</v>
      </c>
      <c r="F6" s="883">
        <v>57864.66</v>
      </c>
      <c r="G6" s="830">
        <v>0.60026203591323568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3809</v>
      </c>
      <c r="B7" s="885">
        <v>9123.32</v>
      </c>
      <c r="C7" s="832">
        <v>1.2267473443592847</v>
      </c>
      <c r="D7" s="885">
        <v>7437</v>
      </c>
      <c r="E7" s="832">
        <v>1</v>
      </c>
      <c r="F7" s="885">
        <v>10577.33</v>
      </c>
      <c r="G7" s="837">
        <v>1.4222576307650934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3810</v>
      </c>
      <c r="B8" s="885">
        <v>48089.66</v>
      </c>
      <c r="C8" s="832">
        <v>0.8047535853540172</v>
      </c>
      <c r="D8" s="885">
        <v>59757</v>
      </c>
      <c r="E8" s="832">
        <v>1</v>
      </c>
      <c r="F8" s="885">
        <v>46806</v>
      </c>
      <c r="G8" s="837">
        <v>0.78327225262312361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3811</v>
      </c>
      <c r="B9" s="885">
        <v>14386</v>
      </c>
      <c r="C9" s="832">
        <v>1.4414829659318638</v>
      </c>
      <c r="D9" s="885">
        <v>9980</v>
      </c>
      <c r="E9" s="832">
        <v>1</v>
      </c>
      <c r="F9" s="885">
        <v>15344.33</v>
      </c>
      <c r="G9" s="837">
        <v>1.5375080160320642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3812</v>
      </c>
      <c r="B10" s="885">
        <v>6799</v>
      </c>
      <c r="C10" s="832">
        <v>0.58496085348016869</v>
      </c>
      <c r="D10" s="885">
        <v>11623</v>
      </c>
      <c r="E10" s="832">
        <v>1</v>
      </c>
      <c r="F10" s="885">
        <v>2641</v>
      </c>
      <c r="G10" s="837">
        <v>0.22722188763658263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3813</v>
      </c>
      <c r="B11" s="885">
        <v>5991</v>
      </c>
      <c r="C11" s="832">
        <v>0.65034737299174994</v>
      </c>
      <c r="D11" s="885">
        <v>9212</v>
      </c>
      <c r="E11" s="832">
        <v>1</v>
      </c>
      <c r="F11" s="885">
        <v>15363.66</v>
      </c>
      <c r="G11" s="837">
        <v>1.6677876682587929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3814</v>
      </c>
      <c r="B12" s="885">
        <v>2350</v>
      </c>
      <c r="C12" s="832">
        <v>0.70422535211267601</v>
      </c>
      <c r="D12" s="885">
        <v>3337</v>
      </c>
      <c r="E12" s="832">
        <v>1</v>
      </c>
      <c r="F12" s="885">
        <v>4440</v>
      </c>
      <c r="G12" s="837">
        <v>1.330536409949056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3815</v>
      </c>
      <c r="B13" s="885">
        <v>4356</v>
      </c>
      <c r="C13" s="832">
        <v>0.88807339449541289</v>
      </c>
      <c r="D13" s="885">
        <v>4905</v>
      </c>
      <c r="E13" s="832">
        <v>1</v>
      </c>
      <c r="F13" s="885">
        <v>3074.66</v>
      </c>
      <c r="G13" s="837">
        <v>0.62684199796126394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3816</v>
      </c>
      <c r="B14" s="885"/>
      <c r="C14" s="832"/>
      <c r="D14" s="885">
        <v>586</v>
      </c>
      <c r="E14" s="832">
        <v>1</v>
      </c>
      <c r="F14" s="885">
        <v>252</v>
      </c>
      <c r="G14" s="837">
        <v>0.43003412969283278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3817</v>
      </c>
      <c r="B15" s="885">
        <v>246879</v>
      </c>
      <c r="C15" s="832">
        <v>1.0781448566499989</v>
      </c>
      <c r="D15" s="885">
        <v>228985</v>
      </c>
      <c r="E15" s="832">
        <v>1</v>
      </c>
      <c r="F15" s="885">
        <v>244291.2999999999</v>
      </c>
      <c r="G15" s="837">
        <v>1.0668441164268399</v>
      </c>
      <c r="H15" s="885"/>
      <c r="I15" s="832"/>
      <c r="J15" s="885">
        <v>54.34</v>
      </c>
      <c r="K15" s="832">
        <v>1</v>
      </c>
      <c r="L15" s="885">
        <v>13.57</v>
      </c>
      <c r="M15" s="837">
        <v>0.24972396025027602</v>
      </c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3818</v>
      </c>
      <c r="B16" s="885">
        <v>10268.33</v>
      </c>
      <c r="C16" s="832">
        <v>1.4454293355855856</v>
      </c>
      <c r="D16" s="885">
        <v>7104</v>
      </c>
      <c r="E16" s="832">
        <v>1</v>
      </c>
      <c r="F16" s="885">
        <v>3523</v>
      </c>
      <c r="G16" s="837">
        <v>0.4959177927927928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3819</v>
      </c>
      <c r="B17" s="885">
        <v>1762</v>
      </c>
      <c r="C17" s="832">
        <v>0.92590646347871786</v>
      </c>
      <c r="D17" s="885">
        <v>1903</v>
      </c>
      <c r="E17" s="832">
        <v>1</v>
      </c>
      <c r="F17" s="885">
        <v>3082</v>
      </c>
      <c r="G17" s="837">
        <v>1.6195480819758277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1458</v>
      </c>
      <c r="B18" s="885">
        <v>6074163.6600000001</v>
      </c>
      <c r="C18" s="832">
        <v>0.88048673630451668</v>
      </c>
      <c r="D18" s="885">
        <v>6898643</v>
      </c>
      <c r="E18" s="832">
        <v>1</v>
      </c>
      <c r="F18" s="885">
        <v>6339068.9500000011</v>
      </c>
      <c r="G18" s="837">
        <v>0.91888635924485451</v>
      </c>
      <c r="H18" s="885">
        <v>197562.85</v>
      </c>
      <c r="I18" s="832">
        <v>0.74071190625472982</v>
      </c>
      <c r="J18" s="885">
        <v>266720.23000000004</v>
      </c>
      <c r="K18" s="832">
        <v>1</v>
      </c>
      <c r="L18" s="885">
        <v>348519.99999999988</v>
      </c>
      <c r="M18" s="837">
        <v>1.306687535474905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3820</v>
      </c>
      <c r="B19" s="885">
        <v>1849.33</v>
      </c>
      <c r="C19" s="832">
        <v>1.8813123092573754</v>
      </c>
      <c r="D19" s="885">
        <v>983</v>
      </c>
      <c r="E19" s="832">
        <v>1</v>
      </c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3821</v>
      </c>
      <c r="B20" s="885">
        <v>233414.66</v>
      </c>
      <c r="C20" s="832">
        <v>0.98109662396180097</v>
      </c>
      <c r="D20" s="885">
        <v>237912</v>
      </c>
      <c r="E20" s="832">
        <v>1</v>
      </c>
      <c r="F20" s="885">
        <v>285720.31</v>
      </c>
      <c r="G20" s="837">
        <v>1.2009495527758163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3822</v>
      </c>
      <c r="B21" s="885">
        <v>34203.33</v>
      </c>
      <c r="C21" s="832">
        <v>0.89814951945801169</v>
      </c>
      <c r="D21" s="885">
        <v>38082</v>
      </c>
      <c r="E21" s="832">
        <v>1</v>
      </c>
      <c r="F21" s="885">
        <v>28744.990000000005</v>
      </c>
      <c r="G21" s="837">
        <v>0.75481828685468211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3823</v>
      </c>
      <c r="B22" s="885">
        <v>3138</v>
      </c>
      <c r="C22" s="832">
        <v>0.58468418110676357</v>
      </c>
      <c r="D22" s="885">
        <v>5367</v>
      </c>
      <c r="E22" s="832">
        <v>1</v>
      </c>
      <c r="F22" s="885">
        <v>6322</v>
      </c>
      <c r="G22" s="837">
        <v>1.1779392584311534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3824</v>
      </c>
      <c r="B23" s="885">
        <v>9994</v>
      </c>
      <c r="C23" s="832">
        <v>5.4109366540335682</v>
      </c>
      <c r="D23" s="885">
        <v>1847</v>
      </c>
      <c r="E23" s="832">
        <v>1</v>
      </c>
      <c r="F23" s="885">
        <v>4440</v>
      </c>
      <c r="G23" s="837">
        <v>2.4038982133188953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3825</v>
      </c>
      <c r="B24" s="885">
        <v>10614</v>
      </c>
      <c r="C24" s="832">
        <v>0.8254783014465702</v>
      </c>
      <c r="D24" s="885">
        <v>12858</v>
      </c>
      <c r="E24" s="832">
        <v>1</v>
      </c>
      <c r="F24" s="885">
        <v>13113.66</v>
      </c>
      <c r="G24" s="837">
        <v>1.0198833411105925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3826</v>
      </c>
      <c r="B25" s="885">
        <v>886</v>
      </c>
      <c r="C25" s="832">
        <v>1.2657142857142858</v>
      </c>
      <c r="D25" s="885">
        <v>700</v>
      </c>
      <c r="E25" s="832">
        <v>1</v>
      </c>
      <c r="F25" s="885">
        <v>1127</v>
      </c>
      <c r="G25" s="837">
        <v>1.61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3827</v>
      </c>
      <c r="B26" s="885">
        <v>3792.33</v>
      </c>
      <c r="C26" s="832">
        <v>0.71539898132427837</v>
      </c>
      <c r="D26" s="885">
        <v>5301</v>
      </c>
      <c r="E26" s="832">
        <v>1</v>
      </c>
      <c r="F26" s="885">
        <v>8755.33</v>
      </c>
      <c r="G26" s="837">
        <v>1.6516374269005847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3828</v>
      </c>
      <c r="B27" s="885">
        <v>1083</v>
      </c>
      <c r="C27" s="832">
        <v>0.264404296875</v>
      </c>
      <c r="D27" s="885">
        <v>4096</v>
      </c>
      <c r="E27" s="832">
        <v>1</v>
      </c>
      <c r="F27" s="885">
        <v>3446.33</v>
      </c>
      <c r="G27" s="837">
        <v>0.84138916015624998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3829</v>
      </c>
      <c r="B28" s="885">
        <v>4742</v>
      </c>
      <c r="C28" s="832">
        <v>0.57409200968523</v>
      </c>
      <c r="D28" s="885">
        <v>8260</v>
      </c>
      <c r="E28" s="832">
        <v>1</v>
      </c>
      <c r="F28" s="885">
        <v>10382.33</v>
      </c>
      <c r="G28" s="837">
        <v>1.2569406779661016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3830</v>
      </c>
      <c r="B29" s="885">
        <v>13393.66</v>
      </c>
      <c r="C29" s="832">
        <v>2.2632071645826293</v>
      </c>
      <c r="D29" s="885">
        <v>5918</v>
      </c>
      <c r="E29" s="832">
        <v>1</v>
      </c>
      <c r="F29" s="885">
        <v>7983</v>
      </c>
      <c r="G29" s="837">
        <v>1.3489354511659344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3831</v>
      </c>
      <c r="B30" s="885">
        <v>33613</v>
      </c>
      <c r="C30" s="832">
        <v>1.2412939916540493</v>
      </c>
      <c r="D30" s="885">
        <v>27079</v>
      </c>
      <c r="E30" s="832">
        <v>1</v>
      </c>
      <c r="F30" s="885">
        <v>34455.660000000003</v>
      </c>
      <c r="G30" s="837">
        <v>1.2724125706266851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3832</v>
      </c>
      <c r="B31" s="885">
        <v>2801</v>
      </c>
      <c r="C31" s="832">
        <v>0.26280728091574407</v>
      </c>
      <c r="D31" s="885">
        <v>10658</v>
      </c>
      <c r="E31" s="832">
        <v>1</v>
      </c>
      <c r="F31" s="885">
        <v>4243</v>
      </c>
      <c r="G31" s="837">
        <v>0.39810471007693748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3833</v>
      </c>
      <c r="B32" s="887">
        <v>3149</v>
      </c>
      <c r="C32" s="840">
        <v>0.65169701986754969</v>
      </c>
      <c r="D32" s="887">
        <v>4832</v>
      </c>
      <c r="E32" s="840">
        <v>1</v>
      </c>
      <c r="F32" s="887">
        <v>7428.66</v>
      </c>
      <c r="G32" s="845">
        <v>1.5373882450331124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4254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14842.5</v>
      </c>
      <c r="G3" s="208">
        <f t="shared" si="0"/>
        <v>7054943.1300000008</v>
      </c>
      <c r="H3" s="208"/>
      <c r="I3" s="208"/>
      <c r="J3" s="208">
        <f t="shared" si="0"/>
        <v>16655</v>
      </c>
      <c r="K3" s="208">
        <f t="shared" si="0"/>
        <v>7970538.5700000003</v>
      </c>
      <c r="L3" s="208"/>
      <c r="M3" s="208"/>
      <c r="N3" s="208">
        <f t="shared" si="0"/>
        <v>14746.279999999999</v>
      </c>
      <c r="O3" s="208">
        <f t="shared" si="0"/>
        <v>7511024.7300000014</v>
      </c>
      <c r="P3" s="79">
        <f>IF(K3=0,0,O3/K3)</f>
        <v>0.94234845789097044</v>
      </c>
      <c r="Q3" s="209">
        <f>IF(N3=0,0,O3/N3)</f>
        <v>509.35047550975582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3834</v>
      </c>
      <c r="B6" s="825" t="s">
        <v>3471</v>
      </c>
      <c r="C6" s="825" t="s">
        <v>3529</v>
      </c>
      <c r="D6" s="825" t="s">
        <v>3544</v>
      </c>
      <c r="E6" s="825" t="s">
        <v>3545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3834</v>
      </c>
      <c r="B7" s="832" t="s">
        <v>3471</v>
      </c>
      <c r="C7" s="832" t="s">
        <v>3529</v>
      </c>
      <c r="D7" s="832" t="s">
        <v>3559</v>
      </c>
      <c r="E7" s="832" t="s">
        <v>3560</v>
      </c>
      <c r="F7" s="849"/>
      <c r="G7" s="849"/>
      <c r="H7" s="849"/>
      <c r="I7" s="849"/>
      <c r="J7" s="849">
        <v>18</v>
      </c>
      <c r="K7" s="849">
        <v>6714</v>
      </c>
      <c r="L7" s="849">
        <v>1</v>
      </c>
      <c r="M7" s="849">
        <v>373</v>
      </c>
      <c r="N7" s="849">
        <v>3</v>
      </c>
      <c r="O7" s="849">
        <v>1122</v>
      </c>
      <c r="P7" s="837">
        <v>0.16711349419124219</v>
      </c>
      <c r="Q7" s="850">
        <v>374</v>
      </c>
    </row>
    <row r="8" spans="1:17" ht="14.4" customHeight="1" x14ac:dyDescent="0.3">
      <c r="A8" s="831" t="s">
        <v>3834</v>
      </c>
      <c r="B8" s="832" t="s">
        <v>3471</v>
      </c>
      <c r="C8" s="832" t="s">
        <v>3529</v>
      </c>
      <c r="D8" s="832" t="s">
        <v>3559</v>
      </c>
      <c r="E8" s="832" t="s">
        <v>3561</v>
      </c>
      <c r="F8" s="849">
        <v>3</v>
      </c>
      <c r="G8" s="849">
        <v>1116</v>
      </c>
      <c r="H8" s="849"/>
      <c r="I8" s="849">
        <v>372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3834</v>
      </c>
      <c r="B9" s="832" t="s">
        <v>3471</v>
      </c>
      <c r="C9" s="832" t="s">
        <v>3529</v>
      </c>
      <c r="D9" s="832" t="s">
        <v>3562</v>
      </c>
      <c r="E9" s="832" t="s">
        <v>3563</v>
      </c>
      <c r="F9" s="849">
        <v>18</v>
      </c>
      <c r="G9" s="849">
        <v>4518</v>
      </c>
      <c r="H9" s="849">
        <v>1.2857142857142858</v>
      </c>
      <c r="I9" s="849">
        <v>251</v>
      </c>
      <c r="J9" s="849">
        <v>14</v>
      </c>
      <c r="K9" s="849">
        <v>3514</v>
      </c>
      <c r="L9" s="849">
        <v>1</v>
      </c>
      <c r="M9" s="849">
        <v>251</v>
      </c>
      <c r="N9" s="849">
        <v>8</v>
      </c>
      <c r="O9" s="849">
        <v>2016</v>
      </c>
      <c r="P9" s="837">
        <v>0.57370517928286857</v>
      </c>
      <c r="Q9" s="850">
        <v>252</v>
      </c>
    </row>
    <row r="10" spans="1:17" ht="14.4" customHeight="1" x14ac:dyDescent="0.3">
      <c r="A10" s="831" t="s">
        <v>3834</v>
      </c>
      <c r="B10" s="832" t="s">
        <v>3471</v>
      </c>
      <c r="C10" s="832" t="s">
        <v>3529</v>
      </c>
      <c r="D10" s="832" t="s">
        <v>3562</v>
      </c>
      <c r="E10" s="832" t="s">
        <v>3564</v>
      </c>
      <c r="F10" s="849">
        <v>58</v>
      </c>
      <c r="G10" s="849">
        <v>14558</v>
      </c>
      <c r="H10" s="849">
        <v>0.82857142857142863</v>
      </c>
      <c r="I10" s="849">
        <v>251</v>
      </c>
      <c r="J10" s="849">
        <v>70</v>
      </c>
      <c r="K10" s="849">
        <v>17570</v>
      </c>
      <c r="L10" s="849">
        <v>1</v>
      </c>
      <c r="M10" s="849">
        <v>251</v>
      </c>
      <c r="N10" s="849">
        <v>45</v>
      </c>
      <c r="O10" s="849">
        <v>11340</v>
      </c>
      <c r="P10" s="837">
        <v>0.64541832669322707</v>
      </c>
      <c r="Q10" s="850">
        <v>252</v>
      </c>
    </row>
    <row r="11" spans="1:17" ht="14.4" customHeight="1" x14ac:dyDescent="0.3">
      <c r="A11" s="831" t="s">
        <v>3834</v>
      </c>
      <c r="B11" s="832" t="s">
        <v>3471</v>
      </c>
      <c r="C11" s="832" t="s">
        <v>3529</v>
      </c>
      <c r="D11" s="832" t="s">
        <v>3565</v>
      </c>
      <c r="E11" s="832" t="s">
        <v>3566</v>
      </c>
      <c r="F11" s="849"/>
      <c r="G11" s="849"/>
      <c r="H11" s="849"/>
      <c r="I11" s="849"/>
      <c r="J11" s="849">
        <v>2</v>
      </c>
      <c r="K11" s="849">
        <v>252</v>
      </c>
      <c r="L11" s="849">
        <v>1</v>
      </c>
      <c r="M11" s="849">
        <v>126</v>
      </c>
      <c r="N11" s="849">
        <v>2</v>
      </c>
      <c r="O11" s="849">
        <v>254</v>
      </c>
      <c r="P11" s="837">
        <v>1.0079365079365079</v>
      </c>
      <c r="Q11" s="850">
        <v>127</v>
      </c>
    </row>
    <row r="12" spans="1:17" ht="14.4" customHeight="1" x14ac:dyDescent="0.3">
      <c r="A12" s="831" t="s">
        <v>3834</v>
      </c>
      <c r="B12" s="832" t="s">
        <v>3471</v>
      </c>
      <c r="C12" s="832" t="s">
        <v>3529</v>
      </c>
      <c r="D12" s="832" t="s">
        <v>3565</v>
      </c>
      <c r="E12" s="832" t="s">
        <v>3567</v>
      </c>
      <c r="F12" s="849"/>
      <c r="G12" s="849"/>
      <c r="H12" s="849"/>
      <c r="I12" s="849"/>
      <c r="J12" s="849">
        <v>3</v>
      </c>
      <c r="K12" s="849">
        <v>378</v>
      </c>
      <c r="L12" s="849">
        <v>1</v>
      </c>
      <c r="M12" s="849">
        <v>126</v>
      </c>
      <c r="N12" s="849">
        <v>3</v>
      </c>
      <c r="O12" s="849">
        <v>381</v>
      </c>
      <c r="P12" s="837">
        <v>1.0079365079365079</v>
      </c>
      <c r="Q12" s="850">
        <v>127</v>
      </c>
    </row>
    <row r="13" spans="1:17" ht="14.4" customHeight="1" x14ac:dyDescent="0.3">
      <c r="A13" s="831" t="s">
        <v>3834</v>
      </c>
      <c r="B13" s="832" t="s">
        <v>3471</v>
      </c>
      <c r="C13" s="832" t="s">
        <v>3529</v>
      </c>
      <c r="D13" s="832" t="s">
        <v>3568</v>
      </c>
      <c r="E13" s="832" t="s">
        <v>3569</v>
      </c>
      <c r="F13" s="849">
        <v>1</v>
      </c>
      <c r="G13" s="849">
        <v>91</v>
      </c>
      <c r="H13" s="849"/>
      <c r="I13" s="849">
        <v>91</v>
      </c>
      <c r="J13" s="849"/>
      <c r="K13" s="849"/>
      <c r="L13" s="849"/>
      <c r="M13" s="849"/>
      <c r="N13" s="849">
        <v>1</v>
      </c>
      <c r="O13" s="849">
        <v>92</v>
      </c>
      <c r="P13" s="837"/>
      <c r="Q13" s="850">
        <v>92</v>
      </c>
    </row>
    <row r="14" spans="1:17" ht="14.4" customHeight="1" x14ac:dyDescent="0.3">
      <c r="A14" s="831" t="s">
        <v>3834</v>
      </c>
      <c r="B14" s="832" t="s">
        <v>3471</v>
      </c>
      <c r="C14" s="832" t="s">
        <v>3529</v>
      </c>
      <c r="D14" s="832" t="s">
        <v>3568</v>
      </c>
      <c r="E14" s="832" t="s">
        <v>3570</v>
      </c>
      <c r="F14" s="849">
        <v>3</v>
      </c>
      <c r="G14" s="849">
        <v>273</v>
      </c>
      <c r="H14" s="849">
        <v>1</v>
      </c>
      <c r="I14" s="849">
        <v>91</v>
      </c>
      <c r="J14" s="849">
        <v>3</v>
      </c>
      <c r="K14" s="849">
        <v>273</v>
      </c>
      <c r="L14" s="849">
        <v>1</v>
      </c>
      <c r="M14" s="849">
        <v>91</v>
      </c>
      <c r="N14" s="849"/>
      <c r="O14" s="849"/>
      <c r="P14" s="837"/>
      <c r="Q14" s="850"/>
    </row>
    <row r="15" spans="1:17" ht="14.4" customHeight="1" x14ac:dyDescent="0.3">
      <c r="A15" s="831" t="s">
        <v>3834</v>
      </c>
      <c r="B15" s="832" t="s">
        <v>3471</v>
      </c>
      <c r="C15" s="832" t="s">
        <v>3529</v>
      </c>
      <c r="D15" s="832" t="s">
        <v>3579</v>
      </c>
      <c r="E15" s="832" t="s">
        <v>3580</v>
      </c>
      <c r="F15" s="849">
        <v>57</v>
      </c>
      <c r="G15" s="849">
        <v>3363</v>
      </c>
      <c r="H15" s="849">
        <v>0.72151898734177211</v>
      </c>
      <c r="I15" s="849">
        <v>59</v>
      </c>
      <c r="J15" s="849">
        <v>79</v>
      </c>
      <c r="K15" s="849">
        <v>4661</v>
      </c>
      <c r="L15" s="849">
        <v>1</v>
      </c>
      <c r="M15" s="849">
        <v>59</v>
      </c>
      <c r="N15" s="849">
        <v>27</v>
      </c>
      <c r="O15" s="849">
        <v>1620</v>
      </c>
      <c r="P15" s="837">
        <v>0.34756490023600084</v>
      </c>
      <c r="Q15" s="850">
        <v>60</v>
      </c>
    </row>
    <row r="16" spans="1:17" ht="14.4" customHeight="1" x14ac:dyDescent="0.3">
      <c r="A16" s="831" t="s">
        <v>3834</v>
      </c>
      <c r="B16" s="832" t="s">
        <v>3471</v>
      </c>
      <c r="C16" s="832" t="s">
        <v>3529</v>
      </c>
      <c r="D16" s="832" t="s">
        <v>3589</v>
      </c>
      <c r="E16" s="832" t="s">
        <v>3590</v>
      </c>
      <c r="F16" s="849">
        <v>69</v>
      </c>
      <c r="G16" s="849">
        <v>26496</v>
      </c>
      <c r="H16" s="849">
        <v>0.88231768231768237</v>
      </c>
      <c r="I16" s="849">
        <v>384</v>
      </c>
      <c r="J16" s="849">
        <v>78</v>
      </c>
      <c r="K16" s="849">
        <v>30030</v>
      </c>
      <c r="L16" s="849">
        <v>1</v>
      </c>
      <c r="M16" s="849">
        <v>385</v>
      </c>
      <c r="N16" s="849">
        <v>38</v>
      </c>
      <c r="O16" s="849">
        <v>14668</v>
      </c>
      <c r="P16" s="837">
        <v>0.48844488844488843</v>
      </c>
      <c r="Q16" s="850">
        <v>386</v>
      </c>
    </row>
    <row r="17" spans="1:17" ht="14.4" customHeight="1" x14ac:dyDescent="0.3">
      <c r="A17" s="831" t="s">
        <v>3834</v>
      </c>
      <c r="B17" s="832" t="s">
        <v>3471</v>
      </c>
      <c r="C17" s="832" t="s">
        <v>3529</v>
      </c>
      <c r="D17" s="832" t="s">
        <v>3591</v>
      </c>
      <c r="E17" s="832" t="s">
        <v>3592</v>
      </c>
      <c r="F17" s="849">
        <v>15</v>
      </c>
      <c r="G17" s="849">
        <v>5835</v>
      </c>
      <c r="H17" s="849">
        <v>1.4961538461538462</v>
      </c>
      <c r="I17" s="849">
        <v>389</v>
      </c>
      <c r="J17" s="849">
        <v>10</v>
      </c>
      <c r="K17" s="849">
        <v>3900</v>
      </c>
      <c r="L17" s="849">
        <v>1</v>
      </c>
      <c r="M17" s="849">
        <v>390</v>
      </c>
      <c r="N17" s="849">
        <v>9</v>
      </c>
      <c r="O17" s="849">
        <v>3519</v>
      </c>
      <c r="P17" s="837">
        <v>0.90230769230769226</v>
      </c>
      <c r="Q17" s="850">
        <v>391</v>
      </c>
    </row>
    <row r="18" spans="1:17" ht="14.4" customHeight="1" x14ac:dyDescent="0.3">
      <c r="A18" s="831" t="s">
        <v>3834</v>
      </c>
      <c r="B18" s="832" t="s">
        <v>3471</v>
      </c>
      <c r="C18" s="832" t="s">
        <v>3529</v>
      </c>
      <c r="D18" s="832" t="s">
        <v>3591</v>
      </c>
      <c r="E18" s="832" t="s">
        <v>3593</v>
      </c>
      <c r="F18" s="849">
        <v>46</v>
      </c>
      <c r="G18" s="849">
        <v>17894</v>
      </c>
      <c r="H18" s="849">
        <v>0.6848067355530042</v>
      </c>
      <c r="I18" s="849">
        <v>389</v>
      </c>
      <c r="J18" s="849">
        <v>67</v>
      </c>
      <c r="K18" s="849">
        <v>26130</v>
      </c>
      <c r="L18" s="849">
        <v>1</v>
      </c>
      <c r="M18" s="849">
        <v>390</v>
      </c>
      <c r="N18" s="849">
        <v>38</v>
      </c>
      <c r="O18" s="849">
        <v>14858</v>
      </c>
      <c r="P18" s="837">
        <v>0.56861844623038649</v>
      </c>
      <c r="Q18" s="850">
        <v>391</v>
      </c>
    </row>
    <row r="19" spans="1:17" ht="14.4" customHeight="1" x14ac:dyDescent="0.3">
      <c r="A19" s="831" t="s">
        <v>3834</v>
      </c>
      <c r="B19" s="832" t="s">
        <v>3471</v>
      </c>
      <c r="C19" s="832" t="s">
        <v>3529</v>
      </c>
      <c r="D19" s="832" t="s">
        <v>3594</v>
      </c>
      <c r="E19" s="832" t="s">
        <v>3595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126</v>
      </c>
      <c r="P19" s="837"/>
      <c r="Q19" s="850">
        <v>63</v>
      </c>
    </row>
    <row r="20" spans="1:17" ht="14.4" customHeight="1" x14ac:dyDescent="0.3">
      <c r="A20" s="831" t="s">
        <v>3834</v>
      </c>
      <c r="B20" s="832" t="s">
        <v>3471</v>
      </c>
      <c r="C20" s="832" t="s">
        <v>3529</v>
      </c>
      <c r="D20" s="832" t="s">
        <v>3594</v>
      </c>
      <c r="E20" s="832" t="s">
        <v>3596</v>
      </c>
      <c r="F20" s="849">
        <v>2</v>
      </c>
      <c r="G20" s="849">
        <v>126</v>
      </c>
      <c r="H20" s="849"/>
      <c r="I20" s="849">
        <v>63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3834</v>
      </c>
      <c r="B21" s="832" t="s">
        <v>3471</v>
      </c>
      <c r="C21" s="832" t="s">
        <v>3529</v>
      </c>
      <c r="D21" s="832" t="s">
        <v>3605</v>
      </c>
      <c r="E21" s="832" t="s">
        <v>3606</v>
      </c>
      <c r="F21" s="849"/>
      <c r="G21" s="849"/>
      <c r="H21" s="849"/>
      <c r="I21" s="849"/>
      <c r="J21" s="849">
        <v>1</v>
      </c>
      <c r="K21" s="849">
        <v>138</v>
      </c>
      <c r="L21" s="849">
        <v>1</v>
      </c>
      <c r="M21" s="849">
        <v>138</v>
      </c>
      <c r="N21" s="849"/>
      <c r="O21" s="849"/>
      <c r="P21" s="837"/>
      <c r="Q21" s="850"/>
    </row>
    <row r="22" spans="1:17" ht="14.4" customHeight="1" x14ac:dyDescent="0.3">
      <c r="A22" s="831" t="s">
        <v>3834</v>
      </c>
      <c r="B22" s="832" t="s">
        <v>3471</v>
      </c>
      <c r="C22" s="832" t="s">
        <v>3529</v>
      </c>
      <c r="D22" s="832" t="s">
        <v>3605</v>
      </c>
      <c r="E22" s="832" t="s">
        <v>3607</v>
      </c>
      <c r="F22" s="849"/>
      <c r="G22" s="849"/>
      <c r="H22" s="849"/>
      <c r="I22" s="849"/>
      <c r="J22" s="849">
        <v>1</v>
      </c>
      <c r="K22" s="849">
        <v>138</v>
      </c>
      <c r="L22" s="849">
        <v>1</v>
      </c>
      <c r="M22" s="849">
        <v>138</v>
      </c>
      <c r="N22" s="849"/>
      <c r="O22" s="849"/>
      <c r="P22" s="837"/>
      <c r="Q22" s="850"/>
    </row>
    <row r="23" spans="1:17" ht="14.4" customHeight="1" x14ac:dyDescent="0.3">
      <c r="A23" s="831" t="s">
        <v>3834</v>
      </c>
      <c r="B23" s="832" t="s">
        <v>3471</v>
      </c>
      <c r="C23" s="832" t="s">
        <v>3529</v>
      </c>
      <c r="D23" s="832" t="s">
        <v>3633</v>
      </c>
      <c r="E23" s="832" t="s">
        <v>3635</v>
      </c>
      <c r="F23" s="849"/>
      <c r="G23" s="849"/>
      <c r="H23" s="849"/>
      <c r="I23" s="849"/>
      <c r="J23" s="849">
        <v>1</v>
      </c>
      <c r="K23" s="849">
        <v>58</v>
      </c>
      <c r="L23" s="849">
        <v>1</v>
      </c>
      <c r="M23" s="849">
        <v>58</v>
      </c>
      <c r="N23" s="849"/>
      <c r="O23" s="849"/>
      <c r="P23" s="837"/>
      <c r="Q23" s="850"/>
    </row>
    <row r="24" spans="1:17" ht="14.4" customHeight="1" x14ac:dyDescent="0.3">
      <c r="A24" s="831" t="s">
        <v>3834</v>
      </c>
      <c r="B24" s="832" t="s">
        <v>3471</v>
      </c>
      <c r="C24" s="832" t="s">
        <v>3529</v>
      </c>
      <c r="D24" s="832" t="s">
        <v>3649</v>
      </c>
      <c r="E24" s="832" t="s">
        <v>3650</v>
      </c>
      <c r="F24" s="849"/>
      <c r="G24" s="849"/>
      <c r="H24" s="849"/>
      <c r="I24" s="849"/>
      <c r="J24" s="849"/>
      <c r="K24" s="849"/>
      <c r="L24" s="849"/>
      <c r="M24" s="849"/>
      <c r="N24" s="849">
        <v>7</v>
      </c>
      <c r="O24" s="849">
        <v>233.32999999999998</v>
      </c>
      <c r="P24" s="837"/>
      <c r="Q24" s="850">
        <v>33.332857142857144</v>
      </c>
    </row>
    <row r="25" spans="1:17" ht="14.4" customHeight="1" x14ac:dyDescent="0.3">
      <c r="A25" s="831" t="s">
        <v>3834</v>
      </c>
      <c r="B25" s="832" t="s">
        <v>3471</v>
      </c>
      <c r="C25" s="832" t="s">
        <v>3529</v>
      </c>
      <c r="D25" s="832" t="s">
        <v>3649</v>
      </c>
      <c r="E25" s="832" t="s">
        <v>3651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33.33</v>
      </c>
      <c r="P25" s="837"/>
      <c r="Q25" s="850">
        <v>33.33</v>
      </c>
    </row>
    <row r="26" spans="1:17" ht="14.4" customHeight="1" x14ac:dyDescent="0.3">
      <c r="A26" s="831" t="s">
        <v>3834</v>
      </c>
      <c r="B26" s="832" t="s">
        <v>3471</v>
      </c>
      <c r="C26" s="832" t="s">
        <v>3529</v>
      </c>
      <c r="D26" s="832" t="s">
        <v>3677</v>
      </c>
      <c r="E26" s="832" t="s">
        <v>3678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114</v>
      </c>
      <c r="P26" s="837"/>
      <c r="Q26" s="850">
        <v>114</v>
      </c>
    </row>
    <row r="27" spans="1:17" ht="14.4" customHeight="1" x14ac:dyDescent="0.3">
      <c r="A27" s="831" t="s">
        <v>3834</v>
      </c>
      <c r="B27" s="832" t="s">
        <v>3471</v>
      </c>
      <c r="C27" s="832" t="s">
        <v>3529</v>
      </c>
      <c r="D27" s="832" t="s">
        <v>3677</v>
      </c>
      <c r="E27" s="832" t="s">
        <v>3679</v>
      </c>
      <c r="F27" s="849"/>
      <c r="G27" s="849"/>
      <c r="H27" s="849"/>
      <c r="I27" s="849"/>
      <c r="J27" s="849">
        <v>1</v>
      </c>
      <c r="K27" s="849">
        <v>113</v>
      </c>
      <c r="L27" s="849">
        <v>1</v>
      </c>
      <c r="M27" s="849">
        <v>113</v>
      </c>
      <c r="N27" s="849"/>
      <c r="O27" s="849"/>
      <c r="P27" s="837"/>
      <c r="Q27" s="850"/>
    </row>
    <row r="28" spans="1:17" ht="14.4" customHeight="1" x14ac:dyDescent="0.3">
      <c r="A28" s="831" t="s">
        <v>3834</v>
      </c>
      <c r="B28" s="832" t="s">
        <v>3471</v>
      </c>
      <c r="C28" s="832" t="s">
        <v>3529</v>
      </c>
      <c r="D28" s="832" t="s">
        <v>3688</v>
      </c>
      <c r="E28" s="832" t="s">
        <v>3689</v>
      </c>
      <c r="F28" s="849">
        <v>1</v>
      </c>
      <c r="G28" s="849">
        <v>56</v>
      </c>
      <c r="H28" s="849"/>
      <c r="I28" s="849">
        <v>56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3834</v>
      </c>
      <c r="B29" s="832" t="s">
        <v>3471</v>
      </c>
      <c r="C29" s="832" t="s">
        <v>3529</v>
      </c>
      <c r="D29" s="832" t="s">
        <v>3688</v>
      </c>
      <c r="E29" s="832" t="s">
        <v>3690</v>
      </c>
      <c r="F29" s="849">
        <v>1</v>
      </c>
      <c r="G29" s="849">
        <v>56</v>
      </c>
      <c r="H29" s="849"/>
      <c r="I29" s="849">
        <v>56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3834</v>
      </c>
      <c r="B30" s="832" t="s">
        <v>3471</v>
      </c>
      <c r="C30" s="832" t="s">
        <v>3529</v>
      </c>
      <c r="D30" s="832" t="s">
        <v>3694</v>
      </c>
      <c r="E30" s="832" t="s">
        <v>3695</v>
      </c>
      <c r="F30" s="849">
        <v>3</v>
      </c>
      <c r="G30" s="849">
        <v>360</v>
      </c>
      <c r="H30" s="849"/>
      <c r="I30" s="849">
        <v>120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3834</v>
      </c>
      <c r="B31" s="832" t="s">
        <v>3471</v>
      </c>
      <c r="C31" s="832" t="s">
        <v>3529</v>
      </c>
      <c r="D31" s="832" t="s">
        <v>3704</v>
      </c>
      <c r="E31" s="832" t="s">
        <v>3705</v>
      </c>
      <c r="F31" s="849">
        <v>1</v>
      </c>
      <c r="G31" s="849">
        <v>155</v>
      </c>
      <c r="H31" s="849">
        <v>1</v>
      </c>
      <c r="I31" s="849">
        <v>155</v>
      </c>
      <c r="J31" s="849">
        <v>1</v>
      </c>
      <c r="K31" s="849">
        <v>155</v>
      </c>
      <c r="L31" s="849">
        <v>1</v>
      </c>
      <c r="M31" s="849">
        <v>155</v>
      </c>
      <c r="N31" s="849">
        <v>2</v>
      </c>
      <c r="O31" s="849">
        <v>312</v>
      </c>
      <c r="P31" s="837">
        <v>2.0129032258064514</v>
      </c>
      <c r="Q31" s="850">
        <v>156</v>
      </c>
    </row>
    <row r="32" spans="1:17" ht="14.4" customHeight="1" x14ac:dyDescent="0.3">
      <c r="A32" s="831" t="s">
        <v>3834</v>
      </c>
      <c r="B32" s="832" t="s">
        <v>3471</v>
      </c>
      <c r="C32" s="832" t="s">
        <v>3529</v>
      </c>
      <c r="D32" s="832" t="s">
        <v>3706</v>
      </c>
      <c r="E32" s="832" t="s">
        <v>3707</v>
      </c>
      <c r="F32" s="849">
        <v>2</v>
      </c>
      <c r="G32" s="849">
        <v>286</v>
      </c>
      <c r="H32" s="849">
        <v>1</v>
      </c>
      <c r="I32" s="849">
        <v>143</v>
      </c>
      <c r="J32" s="849">
        <v>2</v>
      </c>
      <c r="K32" s="849">
        <v>286</v>
      </c>
      <c r="L32" s="849">
        <v>1</v>
      </c>
      <c r="M32" s="849">
        <v>143</v>
      </c>
      <c r="N32" s="849">
        <v>1</v>
      </c>
      <c r="O32" s="849">
        <v>144</v>
      </c>
      <c r="P32" s="837">
        <v>0.50349650349650354</v>
      </c>
      <c r="Q32" s="850">
        <v>144</v>
      </c>
    </row>
    <row r="33" spans="1:17" ht="14.4" customHeight="1" x14ac:dyDescent="0.3">
      <c r="A33" s="831" t="s">
        <v>3834</v>
      </c>
      <c r="B33" s="832" t="s">
        <v>3471</v>
      </c>
      <c r="C33" s="832" t="s">
        <v>3529</v>
      </c>
      <c r="D33" s="832" t="s">
        <v>3720</v>
      </c>
      <c r="E33" s="832" t="s">
        <v>3721</v>
      </c>
      <c r="F33" s="849"/>
      <c r="G33" s="849"/>
      <c r="H33" s="849"/>
      <c r="I33" s="849"/>
      <c r="J33" s="849">
        <v>1</v>
      </c>
      <c r="K33" s="849">
        <v>99</v>
      </c>
      <c r="L33" s="849">
        <v>1</v>
      </c>
      <c r="M33" s="849">
        <v>99</v>
      </c>
      <c r="N33" s="849">
        <v>1</v>
      </c>
      <c r="O33" s="849">
        <v>100</v>
      </c>
      <c r="P33" s="837">
        <v>1.0101010101010102</v>
      </c>
      <c r="Q33" s="850">
        <v>100</v>
      </c>
    </row>
    <row r="34" spans="1:17" ht="14.4" customHeight="1" x14ac:dyDescent="0.3">
      <c r="A34" s="831" t="s">
        <v>3834</v>
      </c>
      <c r="B34" s="832" t="s">
        <v>3471</v>
      </c>
      <c r="C34" s="832" t="s">
        <v>3529</v>
      </c>
      <c r="D34" s="832" t="s">
        <v>3720</v>
      </c>
      <c r="E34" s="832" t="s">
        <v>3722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200</v>
      </c>
      <c r="P34" s="837"/>
      <c r="Q34" s="850">
        <v>100</v>
      </c>
    </row>
    <row r="35" spans="1:17" ht="14.4" customHeight="1" x14ac:dyDescent="0.3">
      <c r="A35" s="831" t="s">
        <v>3834</v>
      </c>
      <c r="B35" s="832" t="s">
        <v>3471</v>
      </c>
      <c r="C35" s="832" t="s">
        <v>3529</v>
      </c>
      <c r="D35" s="832" t="s">
        <v>3723</v>
      </c>
      <c r="E35" s="832" t="s">
        <v>3724</v>
      </c>
      <c r="F35" s="849">
        <v>1</v>
      </c>
      <c r="G35" s="849">
        <v>394</v>
      </c>
      <c r="H35" s="849">
        <v>0.24936708860759493</v>
      </c>
      <c r="I35" s="849">
        <v>394</v>
      </c>
      <c r="J35" s="849">
        <v>4</v>
      </c>
      <c r="K35" s="849">
        <v>1580</v>
      </c>
      <c r="L35" s="849">
        <v>1</v>
      </c>
      <c r="M35" s="849">
        <v>395</v>
      </c>
      <c r="N35" s="849">
        <v>17</v>
      </c>
      <c r="O35" s="849">
        <v>6732</v>
      </c>
      <c r="P35" s="837">
        <v>4.2607594936708857</v>
      </c>
      <c r="Q35" s="850">
        <v>396</v>
      </c>
    </row>
    <row r="36" spans="1:17" ht="14.4" customHeight="1" x14ac:dyDescent="0.3">
      <c r="A36" s="831" t="s">
        <v>3834</v>
      </c>
      <c r="B36" s="832" t="s">
        <v>3766</v>
      </c>
      <c r="C36" s="832" t="s">
        <v>3529</v>
      </c>
      <c r="D36" s="832" t="s">
        <v>3562</v>
      </c>
      <c r="E36" s="832" t="s">
        <v>3563</v>
      </c>
      <c r="F36" s="849"/>
      <c r="G36" s="849"/>
      <c r="H36" s="849"/>
      <c r="I36" s="849"/>
      <c r="J36" s="849">
        <v>1</v>
      </c>
      <c r="K36" s="849">
        <v>251</v>
      </c>
      <c r="L36" s="849">
        <v>1</v>
      </c>
      <c r="M36" s="849">
        <v>251</v>
      </c>
      <c r="N36" s="849"/>
      <c r="O36" s="849"/>
      <c r="P36" s="837"/>
      <c r="Q36" s="850"/>
    </row>
    <row r="37" spans="1:17" ht="14.4" customHeight="1" x14ac:dyDescent="0.3">
      <c r="A37" s="831" t="s">
        <v>3834</v>
      </c>
      <c r="B37" s="832" t="s">
        <v>3766</v>
      </c>
      <c r="C37" s="832" t="s">
        <v>3529</v>
      </c>
      <c r="D37" s="832" t="s">
        <v>3562</v>
      </c>
      <c r="E37" s="832" t="s">
        <v>3564</v>
      </c>
      <c r="F37" s="849">
        <v>1</v>
      </c>
      <c r="G37" s="849">
        <v>251</v>
      </c>
      <c r="H37" s="849"/>
      <c r="I37" s="849">
        <v>251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3834</v>
      </c>
      <c r="B38" s="832" t="s">
        <v>3766</v>
      </c>
      <c r="C38" s="832" t="s">
        <v>3529</v>
      </c>
      <c r="D38" s="832" t="s">
        <v>3589</v>
      </c>
      <c r="E38" s="832" t="s">
        <v>3590</v>
      </c>
      <c r="F38" s="849">
        <v>1</v>
      </c>
      <c r="G38" s="849">
        <v>384</v>
      </c>
      <c r="H38" s="849"/>
      <c r="I38" s="849">
        <v>384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3834</v>
      </c>
      <c r="B39" s="832" t="s">
        <v>3766</v>
      </c>
      <c r="C39" s="832" t="s">
        <v>3529</v>
      </c>
      <c r="D39" s="832" t="s">
        <v>3628</v>
      </c>
      <c r="E39" s="832" t="s">
        <v>3629</v>
      </c>
      <c r="F39" s="849">
        <v>1</v>
      </c>
      <c r="G39" s="849">
        <v>205</v>
      </c>
      <c r="H39" s="849"/>
      <c r="I39" s="849">
        <v>205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3834</v>
      </c>
      <c r="B40" s="832" t="s">
        <v>3766</v>
      </c>
      <c r="C40" s="832" t="s">
        <v>3529</v>
      </c>
      <c r="D40" s="832" t="s">
        <v>3800</v>
      </c>
      <c r="E40" s="832" t="s">
        <v>3801</v>
      </c>
      <c r="F40" s="849"/>
      <c r="G40" s="849"/>
      <c r="H40" s="849"/>
      <c r="I40" s="849"/>
      <c r="J40" s="849">
        <v>1</v>
      </c>
      <c r="K40" s="849">
        <v>122</v>
      </c>
      <c r="L40" s="849">
        <v>1</v>
      </c>
      <c r="M40" s="849">
        <v>122</v>
      </c>
      <c r="N40" s="849"/>
      <c r="O40" s="849"/>
      <c r="P40" s="837"/>
      <c r="Q40" s="850"/>
    </row>
    <row r="41" spans="1:17" ht="14.4" customHeight="1" x14ac:dyDescent="0.3">
      <c r="A41" s="831" t="s">
        <v>3834</v>
      </c>
      <c r="B41" s="832" t="s">
        <v>3766</v>
      </c>
      <c r="C41" s="832" t="s">
        <v>3529</v>
      </c>
      <c r="D41" s="832" t="s">
        <v>3800</v>
      </c>
      <c r="E41" s="832" t="s">
        <v>3802</v>
      </c>
      <c r="F41" s="849">
        <v>1</v>
      </c>
      <c r="G41" s="849">
        <v>122</v>
      </c>
      <c r="H41" s="849"/>
      <c r="I41" s="849">
        <v>122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3835</v>
      </c>
      <c r="B42" s="832" t="s">
        <v>3471</v>
      </c>
      <c r="C42" s="832" t="s">
        <v>3529</v>
      </c>
      <c r="D42" s="832" t="s">
        <v>3535</v>
      </c>
      <c r="E42" s="832" t="s">
        <v>3536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300</v>
      </c>
      <c r="P42" s="837"/>
      <c r="Q42" s="850">
        <v>300</v>
      </c>
    </row>
    <row r="43" spans="1:17" ht="14.4" customHeight="1" x14ac:dyDescent="0.3">
      <c r="A43" s="831" t="s">
        <v>3835</v>
      </c>
      <c r="B43" s="832" t="s">
        <v>3471</v>
      </c>
      <c r="C43" s="832" t="s">
        <v>3529</v>
      </c>
      <c r="D43" s="832" t="s">
        <v>3559</v>
      </c>
      <c r="E43" s="832" t="s">
        <v>3560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374</v>
      </c>
      <c r="P43" s="837"/>
      <c r="Q43" s="850">
        <v>374</v>
      </c>
    </row>
    <row r="44" spans="1:17" ht="14.4" customHeight="1" x14ac:dyDescent="0.3">
      <c r="A44" s="831" t="s">
        <v>3835</v>
      </c>
      <c r="B44" s="832" t="s">
        <v>3471</v>
      </c>
      <c r="C44" s="832" t="s">
        <v>3529</v>
      </c>
      <c r="D44" s="832" t="s">
        <v>3562</v>
      </c>
      <c r="E44" s="832" t="s">
        <v>3563</v>
      </c>
      <c r="F44" s="849">
        <v>4</v>
      </c>
      <c r="G44" s="849">
        <v>1004</v>
      </c>
      <c r="H44" s="849">
        <v>1</v>
      </c>
      <c r="I44" s="849">
        <v>251</v>
      </c>
      <c r="J44" s="849">
        <v>4</v>
      </c>
      <c r="K44" s="849">
        <v>1004</v>
      </c>
      <c r="L44" s="849">
        <v>1</v>
      </c>
      <c r="M44" s="849">
        <v>251</v>
      </c>
      <c r="N44" s="849">
        <v>5</v>
      </c>
      <c r="O44" s="849">
        <v>1260</v>
      </c>
      <c r="P44" s="837">
        <v>1.2549800796812749</v>
      </c>
      <c r="Q44" s="850">
        <v>252</v>
      </c>
    </row>
    <row r="45" spans="1:17" ht="14.4" customHeight="1" x14ac:dyDescent="0.3">
      <c r="A45" s="831" t="s">
        <v>3835</v>
      </c>
      <c r="B45" s="832" t="s">
        <v>3471</v>
      </c>
      <c r="C45" s="832" t="s">
        <v>3529</v>
      </c>
      <c r="D45" s="832" t="s">
        <v>3562</v>
      </c>
      <c r="E45" s="832" t="s">
        <v>3564</v>
      </c>
      <c r="F45" s="849">
        <v>7</v>
      </c>
      <c r="G45" s="849">
        <v>1757</v>
      </c>
      <c r="H45" s="849">
        <v>1.1666666666666667</v>
      </c>
      <c r="I45" s="849">
        <v>251</v>
      </c>
      <c r="J45" s="849">
        <v>6</v>
      </c>
      <c r="K45" s="849">
        <v>1506</v>
      </c>
      <c r="L45" s="849">
        <v>1</v>
      </c>
      <c r="M45" s="849">
        <v>251</v>
      </c>
      <c r="N45" s="849">
        <v>5</v>
      </c>
      <c r="O45" s="849">
        <v>1260</v>
      </c>
      <c r="P45" s="837">
        <v>0.8366533864541833</v>
      </c>
      <c r="Q45" s="850">
        <v>252</v>
      </c>
    </row>
    <row r="46" spans="1:17" ht="14.4" customHeight="1" x14ac:dyDescent="0.3">
      <c r="A46" s="831" t="s">
        <v>3835</v>
      </c>
      <c r="B46" s="832" t="s">
        <v>3471</v>
      </c>
      <c r="C46" s="832" t="s">
        <v>3529</v>
      </c>
      <c r="D46" s="832" t="s">
        <v>3565</v>
      </c>
      <c r="E46" s="832" t="s">
        <v>3566</v>
      </c>
      <c r="F46" s="849">
        <v>1</v>
      </c>
      <c r="G46" s="849">
        <v>126</v>
      </c>
      <c r="H46" s="849">
        <v>1</v>
      </c>
      <c r="I46" s="849">
        <v>126</v>
      </c>
      <c r="J46" s="849">
        <v>1</v>
      </c>
      <c r="K46" s="849">
        <v>126</v>
      </c>
      <c r="L46" s="849">
        <v>1</v>
      </c>
      <c r="M46" s="849">
        <v>126</v>
      </c>
      <c r="N46" s="849"/>
      <c r="O46" s="849"/>
      <c r="P46" s="837"/>
      <c r="Q46" s="850"/>
    </row>
    <row r="47" spans="1:17" ht="14.4" customHeight="1" x14ac:dyDescent="0.3">
      <c r="A47" s="831" t="s">
        <v>3835</v>
      </c>
      <c r="B47" s="832" t="s">
        <v>3471</v>
      </c>
      <c r="C47" s="832" t="s">
        <v>3529</v>
      </c>
      <c r="D47" s="832" t="s">
        <v>3565</v>
      </c>
      <c r="E47" s="832" t="s">
        <v>3567</v>
      </c>
      <c r="F47" s="849">
        <v>1</v>
      </c>
      <c r="G47" s="849">
        <v>126</v>
      </c>
      <c r="H47" s="849">
        <v>0.5</v>
      </c>
      <c r="I47" s="849">
        <v>126</v>
      </c>
      <c r="J47" s="849">
        <v>2</v>
      </c>
      <c r="K47" s="849">
        <v>252</v>
      </c>
      <c r="L47" s="849">
        <v>1</v>
      </c>
      <c r="M47" s="849">
        <v>126</v>
      </c>
      <c r="N47" s="849">
        <v>6</v>
      </c>
      <c r="O47" s="849">
        <v>762</v>
      </c>
      <c r="P47" s="837">
        <v>3.0238095238095237</v>
      </c>
      <c r="Q47" s="850">
        <v>127</v>
      </c>
    </row>
    <row r="48" spans="1:17" ht="14.4" customHeight="1" x14ac:dyDescent="0.3">
      <c r="A48" s="831" t="s">
        <v>3835</v>
      </c>
      <c r="B48" s="832" t="s">
        <v>3471</v>
      </c>
      <c r="C48" s="832" t="s">
        <v>3529</v>
      </c>
      <c r="D48" s="832" t="s">
        <v>3568</v>
      </c>
      <c r="E48" s="832" t="s">
        <v>3570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92</v>
      </c>
      <c r="P48" s="837"/>
      <c r="Q48" s="850">
        <v>92</v>
      </c>
    </row>
    <row r="49" spans="1:17" ht="14.4" customHeight="1" x14ac:dyDescent="0.3">
      <c r="A49" s="831" t="s">
        <v>3835</v>
      </c>
      <c r="B49" s="832" t="s">
        <v>3471</v>
      </c>
      <c r="C49" s="832" t="s">
        <v>3529</v>
      </c>
      <c r="D49" s="832" t="s">
        <v>3579</v>
      </c>
      <c r="E49" s="832" t="s">
        <v>3580</v>
      </c>
      <c r="F49" s="849">
        <v>2</v>
      </c>
      <c r="G49" s="849">
        <v>118</v>
      </c>
      <c r="H49" s="849">
        <v>0.66666666666666663</v>
      </c>
      <c r="I49" s="849">
        <v>59</v>
      </c>
      <c r="J49" s="849">
        <v>3</v>
      </c>
      <c r="K49" s="849">
        <v>177</v>
      </c>
      <c r="L49" s="849">
        <v>1</v>
      </c>
      <c r="M49" s="849">
        <v>59</v>
      </c>
      <c r="N49" s="849">
        <v>2</v>
      </c>
      <c r="O49" s="849">
        <v>120</v>
      </c>
      <c r="P49" s="837">
        <v>0.67796610169491522</v>
      </c>
      <c r="Q49" s="850">
        <v>60</v>
      </c>
    </row>
    <row r="50" spans="1:17" ht="14.4" customHeight="1" x14ac:dyDescent="0.3">
      <c r="A50" s="831" t="s">
        <v>3835</v>
      </c>
      <c r="B50" s="832" t="s">
        <v>3471</v>
      </c>
      <c r="C50" s="832" t="s">
        <v>3529</v>
      </c>
      <c r="D50" s="832" t="s">
        <v>3589</v>
      </c>
      <c r="E50" s="832" t="s">
        <v>3590</v>
      </c>
      <c r="F50" s="849">
        <v>3</v>
      </c>
      <c r="G50" s="849">
        <v>1152</v>
      </c>
      <c r="H50" s="849">
        <v>0.9974025974025974</v>
      </c>
      <c r="I50" s="849">
        <v>384</v>
      </c>
      <c r="J50" s="849">
        <v>3</v>
      </c>
      <c r="K50" s="849">
        <v>1155</v>
      </c>
      <c r="L50" s="849">
        <v>1</v>
      </c>
      <c r="M50" s="849">
        <v>385</v>
      </c>
      <c r="N50" s="849">
        <v>4</v>
      </c>
      <c r="O50" s="849">
        <v>1544</v>
      </c>
      <c r="P50" s="837">
        <v>1.3367965367965369</v>
      </c>
      <c r="Q50" s="850">
        <v>386</v>
      </c>
    </row>
    <row r="51" spans="1:17" ht="14.4" customHeight="1" x14ac:dyDescent="0.3">
      <c r="A51" s="831" t="s">
        <v>3835</v>
      </c>
      <c r="B51" s="832" t="s">
        <v>3471</v>
      </c>
      <c r="C51" s="832" t="s">
        <v>3529</v>
      </c>
      <c r="D51" s="832" t="s">
        <v>3591</v>
      </c>
      <c r="E51" s="832" t="s">
        <v>3592</v>
      </c>
      <c r="F51" s="849">
        <v>2</v>
      </c>
      <c r="G51" s="849">
        <v>778</v>
      </c>
      <c r="H51" s="849">
        <v>1.9948717948717949</v>
      </c>
      <c r="I51" s="849">
        <v>389</v>
      </c>
      <c r="J51" s="849">
        <v>1</v>
      </c>
      <c r="K51" s="849">
        <v>390</v>
      </c>
      <c r="L51" s="849">
        <v>1</v>
      </c>
      <c r="M51" s="849">
        <v>390</v>
      </c>
      <c r="N51" s="849">
        <v>3</v>
      </c>
      <c r="O51" s="849">
        <v>1173</v>
      </c>
      <c r="P51" s="837">
        <v>3.0076923076923077</v>
      </c>
      <c r="Q51" s="850">
        <v>391</v>
      </c>
    </row>
    <row r="52" spans="1:17" ht="14.4" customHeight="1" x14ac:dyDescent="0.3">
      <c r="A52" s="831" t="s">
        <v>3835</v>
      </c>
      <c r="B52" s="832" t="s">
        <v>3471</v>
      </c>
      <c r="C52" s="832" t="s">
        <v>3529</v>
      </c>
      <c r="D52" s="832" t="s">
        <v>3591</v>
      </c>
      <c r="E52" s="832" t="s">
        <v>3593</v>
      </c>
      <c r="F52" s="849">
        <v>2</v>
      </c>
      <c r="G52" s="849">
        <v>778</v>
      </c>
      <c r="H52" s="849">
        <v>1.9948717948717949</v>
      </c>
      <c r="I52" s="849">
        <v>389</v>
      </c>
      <c r="J52" s="849">
        <v>1</v>
      </c>
      <c r="K52" s="849">
        <v>390</v>
      </c>
      <c r="L52" s="849">
        <v>1</v>
      </c>
      <c r="M52" s="849">
        <v>390</v>
      </c>
      <c r="N52" s="849">
        <v>4</v>
      </c>
      <c r="O52" s="849">
        <v>1564</v>
      </c>
      <c r="P52" s="837">
        <v>4.0102564102564102</v>
      </c>
      <c r="Q52" s="850">
        <v>391</v>
      </c>
    </row>
    <row r="53" spans="1:17" ht="14.4" customHeight="1" x14ac:dyDescent="0.3">
      <c r="A53" s="831" t="s">
        <v>3835</v>
      </c>
      <c r="B53" s="832" t="s">
        <v>3471</v>
      </c>
      <c r="C53" s="832" t="s">
        <v>3529</v>
      </c>
      <c r="D53" s="832" t="s">
        <v>3605</v>
      </c>
      <c r="E53" s="832" t="s">
        <v>3607</v>
      </c>
      <c r="F53" s="849">
        <v>1</v>
      </c>
      <c r="G53" s="849">
        <v>138</v>
      </c>
      <c r="H53" s="849"/>
      <c r="I53" s="849">
        <v>138</v>
      </c>
      <c r="J53" s="849"/>
      <c r="K53" s="849"/>
      <c r="L53" s="849"/>
      <c r="M53" s="849"/>
      <c r="N53" s="849">
        <v>1</v>
      </c>
      <c r="O53" s="849">
        <v>139</v>
      </c>
      <c r="P53" s="837"/>
      <c r="Q53" s="850">
        <v>139</v>
      </c>
    </row>
    <row r="54" spans="1:17" ht="14.4" customHeight="1" x14ac:dyDescent="0.3">
      <c r="A54" s="831" t="s">
        <v>3835</v>
      </c>
      <c r="B54" s="832" t="s">
        <v>3471</v>
      </c>
      <c r="C54" s="832" t="s">
        <v>3529</v>
      </c>
      <c r="D54" s="832" t="s">
        <v>3649</v>
      </c>
      <c r="E54" s="832" t="s">
        <v>3650</v>
      </c>
      <c r="F54" s="849">
        <v>4</v>
      </c>
      <c r="G54" s="849">
        <v>133.32</v>
      </c>
      <c r="H54" s="849"/>
      <c r="I54" s="849">
        <v>33.33</v>
      </c>
      <c r="J54" s="849"/>
      <c r="K54" s="849"/>
      <c r="L54" s="849"/>
      <c r="M54" s="849"/>
      <c r="N54" s="849">
        <v>1</v>
      </c>
      <c r="O54" s="849">
        <v>33.33</v>
      </c>
      <c r="P54" s="837"/>
      <c r="Q54" s="850">
        <v>33.33</v>
      </c>
    </row>
    <row r="55" spans="1:17" ht="14.4" customHeight="1" x14ac:dyDescent="0.3">
      <c r="A55" s="831" t="s">
        <v>3835</v>
      </c>
      <c r="B55" s="832" t="s">
        <v>3471</v>
      </c>
      <c r="C55" s="832" t="s">
        <v>3529</v>
      </c>
      <c r="D55" s="832" t="s">
        <v>3665</v>
      </c>
      <c r="E55" s="832" t="s">
        <v>3666</v>
      </c>
      <c r="F55" s="849">
        <v>0</v>
      </c>
      <c r="G55" s="849">
        <v>0</v>
      </c>
      <c r="H55" s="849"/>
      <c r="I55" s="849"/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3835</v>
      </c>
      <c r="B56" s="832" t="s">
        <v>3471</v>
      </c>
      <c r="C56" s="832" t="s">
        <v>3529</v>
      </c>
      <c r="D56" s="832" t="s">
        <v>3677</v>
      </c>
      <c r="E56" s="832" t="s">
        <v>3678</v>
      </c>
      <c r="F56" s="849">
        <v>3</v>
      </c>
      <c r="G56" s="849">
        <v>339</v>
      </c>
      <c r="H56" s="849">
        <v>1.5</v>
      </c>
      <c r="I56" s="849">
        <v>113</v>
      </c>
      <c r="J56" s="849">
        <v>2</v>
      </c>
      <c r="K56" s="849">
        <v>226</v>
      </c>
      <c r="L56" s="849">
        <v>1</v>
      </c>
      <c r="M56" s="849">
        <v>113</v>
      </c>
      <c r="N56" s="849">
        <v>3</v>
      </c>
      <c r="O56" s="849">
        <v>342</v>
      </c>
      <c r="P56" s="837">
        <v>1.5132743362831858</v>
      </c>
      <c r="Q56" s="850">
        <v>114</v>
      </c>
    </row>
    <row r="57" spans="1:17" ht="14.4" customHeight="1" x14ac:dyDescent="0.3">
      <c r="A57" s="831" t="s">
        <v>3835</v>
      </c>
      <c r="B57" s="832" t="s">
        <v>3471</v>
      </c>
      <c r="C57" s="832" t="s">
        <v>3529</v>
      </c>
      <c r="D57" s="832" t="s">
        <v>3677</v>
      </c>
      <c r="E57" s="832" t="s">
        <v>3679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114</v>
      </c>
      <c r="P57" s="837"/>
      <c r="Q57" s="850">
        <v>114</v>
      </c>
    </row>
    <row r="58" spans="1:17" ht="14.4" customHeight="1" x14ac:dyDescent="0.3">
      <c r="A58" s="831" t="s">
        <v>3835</v>
      </c>
      <c r="B58" s="832" t="s">
        <v>3471</v>
      </c>
      <c r="C58" s="832" t="s">
        <v>3529</v>
      </c>
      <c r="D58" s="832" t="s">
        <v>3704</v>
      </c>
      <c r="E58" s="832" t="s">
        <v>3705</v>
      </c>
      <c r="F58" s="849">
        <v>2</v>
      </c>
      <c r="G58" s="849">
        <v>310</v>
      </c>
      <c r="H58" s="849">
        <v>2</v>
      </c>
      <c r="I58" s="849">
        <v>155</v>
      </c>
      <c r="J58" s="849">
        <v>1</v>
      </c>
      <c r="K58" s="849">
        <v>155</v>
      </c>
      <c r="L58" s="849">
        <v>1</v>
      </c>
      <c r="M58" s="849">
        <v>155</v>
      </c>
      <c r="N58" s="849">
        <v>2</v>
      </c>
      <c r="O58" s="849">
        <v>312</v>
      </c>
      <c r="P58" s="837">
        <v>2.0129032258064514</v>
      </c>
      <c r="Q58" s="850">
        <v>156</v>
      </c>
    </row>
    <row r="59" spans="1:17" ht="14.4" customHeight="1" x14ac:dyDescent="0.3">
      <c r="A59" s="831" t="s">
        <v>3835</v>
      </c>
      <c r="B59" s="832" t="s">
        <v>3471</v>
      </c>
      <c r="C59" s="832" t="s">
        <v>3529</v>
      </c>
      <c r="D59" s="832" t="s">
        <v>3723</v>
      </c>
      <c r="E59" s="832" t="s">
        <v>3724</v>
      </c>
      <c r="F59" s="849">
        <v>6</v>
      </c>
      <c r="G59" s="849">
        <v>2364</v>
      </c>
      <c r="H59" s="849">
        <v>5.9848101265822784</v>
      </c>
      <c r="I59" s="849">
        <v>394</v>
      </c>
      <c r="J59" s="849">
        <v>1</v>
      </c>
      <c r="K59" s="849">
        <v>395</v>
      </c>
      <c r="L59" s="849">
        <v>1</v>
      </c>
      <c r="M59" s="849">
        <v>395</v>
      </c>
      <c r="N59" s="849">
        <v>3</v>
      </c>
      <c r="O59" s="849">
        <v>1188</v>
      </c>
      <c r="P59" s="837">
        <v>3.0075949367088608</v>
      </c>
      <c r="Q59" s="850">
        <v>396</v>
      </c>
    </row>
    <row r="60" spans="1:17" ht="14.4" customHeight="1" x14ac:dyDescent="0.3">
      <c r="A60" s="831" t="s">
        <v>3835</v>
      </c>
      <c r="B60" s="832" t="s">
        <v>3766</v>
      </c>
      <c r="C60" s="832" t="s">
        <v>3529</v>
      </c>
      <c r="D60" s="832" t="s">
        <v>3782</v>
      </c>
      <c r="E60" s="832" t="s">
        <v>3783</v>
      </c>
      <c r="F60" s="849"/>
      <c r="G60" s="849"/>
      <c r="H60" s="849"/>
      <c r="I60" s="849"/>
      <c r="J60" s="849">
        <v>1</v>
      </c>
      <c r="K60" s="849">
        <v>150</v>
      </c>
      <c r="L60" s="849">
        <v>1</v>
      </c>
      <c r="M60" s="849">
        <v>150</v>
      </c>
      <c r="N60" s="849"/>
      <c r="O60" s="849"/>
      <c r="P60" s="837"/>
      <c r="Q60" s="850"/>
    </row>
    <row r="61" spans="1:17" ht="14.4" customHeight="1" x14ac:dyDescent="0.3">
      <c r="A61" s="831" t="s">
        <v>3835</v>
      </c>
      <c r="B61" s="832" t="s">
        <v>3766</v>
      </c>
      <c r="C61" s="832" t="s">
        <v>3529</v>
      </c>
      <c r="D61" s="832" t="s">
        <v>3633</v>
      </c>
      <c r="E61" s="832" t="s">
        <v>3635</v>
      </c>
      <c r="F61" s="849"/>
      <c r="G61" s="849"/>
      <c r="H61" s="849"/>
      <c r="I61" s="849"/>
      <c r="J61" s="849">
        <v>1</v>
      </c>
      <c r="K61" s="849">
        <v>58</v>
      </c>
      <c r="L61" s="849">
        <v>1</v>
      </c>
      <c r="M61" s="849">
        <v>58</v>
      </c>
      <c r="N61" s="849"/>
      <c r="O61" s="849"/>
      <c r="P61" s="837"/>
      <c r="Q61" s="850"/>
    </row>
    <row r="62" spans="1:17" ht="14.4" customHeight="1" x14ac:dyDescent="0.3">
      <c r="A62" s="831" t="s">
        <v>3835</v>
      </c>
      <c r="B62" s="832" t="s">
        <v>3766</v>
      </c>
      <c r="C62" s="832" t="s">
        <v>3529</v>
      </c>
      <c r="D62" s="832" t="s">
        <v>3788</v>
      </c>
      <c r="E62" s="832" t="s">
        <v>3789</v>
      </c>
      <c r="F62" s="849"/>
      <c r="G62" s="849"/>
      <c r="H62" s="849"/>
      <c r="I62" s="849"/>
      <c r="J62" s="849">
        <v>3</v>
      </c>
      <c r="K62" s="849">
        <v>723</v>
      </c>
      <c r="L62" s="849">
        <v>1</v>
      </c>
      <c r="M62" s="849">
        <v>241</v>
      </c>
      <c r="N62" s="849"/>
      <c r="O62" s="849"/>
      <c r="P62" s="837"/>
      <c r="Q62" s="850"/>
    </row>
    <row r="63" spans="1:17" ht="14.4" customHeight="1" x14ac:dyDescent="0.3">
      <c r="A63" s="831" t="s">
        <v>3835</v>
      </c>
      <c r="B63" s="832" t="s">
        <v>3766</v>
      </c>
      <c r="C63" s="832" t="s">
        <v>3529</v>
      </c>
      <c r="D63" s="832" t="s">
        <v>3790</v>
      </c>
      <c r="E63" s="832" t="s">
        <v>3791</v>
      </c>
      <c r="F63" s="849"/>
      <c r="G63" s="849"/>
      <c r="H63" s="849"/>
      <c r="I63" s="849"/>
      <c r="J63" s="849">
        <v>2</v>
      </c>
      <c r="K63" s="849">
        <v>730</v>
      </c>
      <c r="L63" s="849">
        <v>1</v>
      </c>
      <c r="M63" s="849">
        <v>365</v>
      </c>
      <c r="N63" s="849"/>
      <c r="O63" s="849"/>
      <c r="P63" s="837"/>
      <c r="Q63" s="850"/>
    </row>
    <row r="64" spans="1:17" ht="14.4" customHeight="1" x14ac:dyDescent="0.3">
      <c r="A64" s="831" t="s">
        <v>3836</v>
      </c>
      <c r="B64" s="832" t="s">
        <v>3471</v>
      </c>
      <c r="C64" s="832" t="s">
        <v>3529</v>
      </c>
      <c r="D64" s="832" t="s">
        <v>3544</v>
      </c>
      <c r="E64" s="832" t="s">
        <v>3545</v>
      </c>
      <c r="F64" s="849">
        <v>2</v>
      </c>
      <c r="G64" s="849">
        <v>74</v>
      </c>
      <c r="H64" s="849"/>
      <c r="I64" s="849">
        <v>37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3836</v>
      </c>
      <c r="B65" s="832" t="s">
        <v>3471</v>
      </c>
      <c r="C65" s="832" t="s">
        <v>3529</v>
      </c>
      <c r="D65" s="832" t="s">
        <v>3547</v>
      </c>
      <c r="E65" s="832" t="s">
        <v>3548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5</v>
      </c>
      <c r="P65" s="837"/>
      <c r="Q65" s="850">
        <v>5</v>
      </c>
    </row>
    <row r="66" spans="1:17" ht="14.4" customHeight="1" x14ac:dyDescent="0.3">
      <c r="A66" s="831" t="s">
        <v>3836</v>
      </c>
      <c r="B66" s="832" t="s">
        <v>3471</v>
      </c>
      <c r="C66" s="832" t="s">
        <v>3529</v>
      </c>
      <c r="D66" s="832" t="s">
        <v>3559</v>
      </c>
      <c r="E66" s="832" t="s">
        <v>3560</v>
      </c>
      <c r="F66" s="849">
        <v>5</v>
      </c>
      <c r="G66" s="849">
        <v>1860</v>
      </c>
      <c r="H66" s="849">
        <v>0.62332439678284179</v>
      </c>
      <c r="I66" s="849">
        <v>372</v>
      </c>
      <c r="J66" s="849">
        <v>8</v>
      </c>
      <c r="K66" s="849">
        <v>2984</v>
      </c>
      <c r="L66" s="849">
        <v>1</v>
      </c>
      <c r="M66" s="849">
        <v>373</v>
      </c>
      <c r="N66" s="849">
        <v>2</v>
      </c>
      <c r="O66" s="849">
        <v>748</v>
      </c>
      <c r="P66" s="837">
        <v>0.25067024128686327</v>
      </c>
      <c r="Q66" s="850">
        <v>374</v>
      </c>
    </row>
    <row r="67" spans="1:17" ht="14.4" customHeight="1" x14ac:dyDescent="0.3">
      <c r="A67" s="831" t="s">
        <v>3836</v>
      </c>
      <c r="B67" s="832" t="s">
        <v>3471</v>
      </c>
      <c r="C67" s="832" t="s">
        <v>3529</v>
      </c>
      <c r="D67" s="832" t="s">
        <v>3559</v>
      </c>
      <c r="E67" s="832" t="s">
        <v>3561</v>
      </c>
      <c r="F67" s="849"/>
      <c r="G67" s="849"/>
      <c r="H67" s="849"/>
      <c r="I67" s="849"/>
      <c r="J67" s="849">
        <v>1</v>
      </c>
      <c r="K67" s="849">
        <v>373</v>
      </c>
      <c r="L67" s="849">
        <v>1</v>
      </c>
      <c r="M67" s="849">
        <v>373</v>
      </c>
      <c r="N67" s="849">
        <v>1</v>
      </c>
      <c r="O67" s="849">
        <v>374</v>
      </c>
      <c r="P67" s="837">
        <v>1.0026809651474531</v>
      </c>
      <c r="Q67" s="850">
        <v>374</v>
      </c>
    </row>
    <row r="68" spans="1:17" ht="14.4" customHeight="1" x14ac:dyDescent="0.3">
      <c r="A68" s="831" t="s">
        <v>3836</v>
      </c>
      <c r="B68" s="832" t="s">
        <v>3471</v>
      </c>
      <c r="C68" s="832" t="s">
        <v>3529</v>
      </c>
      <c r="D68" s="832" t="s">
        <v>3562</v>
      </c>
      <c r="E68" s="832" t="s">
        <v>3563</v>
      </c>
      <c r="F68" s="849">
        <v>8</v>
      </c>
      <c r="G68" s="849">
        <v>2008</v>
      </c>
      <c r="H68" s="849">
        <v>0.5</v>
      </c>
      <c r="I68" s="849">
        <v>251</v>
      </c>
      <c r="J68" s="849">
        <v>16</v>
      </c>
      <c r="K68" s="849">
        <v>4016</v>
      </c>
      <c r="L68" s="849">
        <v>1</v>
      </c>
      <c r="M68" s="849">
        <v>251</v>
      </c>
      <c r="N68" s="849">
        <v>13</v>
      </c>
      <c r="O68" s="849">
        <v>3276</v>
      </c>
      <c r="P68" s="837">
        <v>0.81573705179282874</v>
      </c>
      <c r="Q68" s="850">
        <v>252</v>
      </c>
    </row>
    <row r="69" spans="1:17" ht="14.4" customHeight="1" x14ac:dyDescent="0.3">
      <c r="A69" s="831" t="s">
        <v>3836</v>
      </c>
      <c r="B69" s="832" t="s">
        <v>3471</v>
      </c>
      <c r="C69" s="832" t="s">
        <v>3529</v>
      </c>
      <c r="D69" s="832" t="s">
        <v>3562</v>
      </c>
      <c r="E69" s="832" t="s">
        <v>3564</v>
      </c>
      <c r="F69" s="849">
        <v>38</v>
      </c>
      <c r="G69" s="849">
        <v>9538</v>
      </c>
      <c r="H69" s="849">
        <v>0.97435897435897434</v>
      </c>
      <c r="I69" s="849">
        <v>251</v>
      </c>
      <c r="J69" s="849">
        <v>39</v>
      </c>
      <c r="K69" s="849">
        <v>9789</v>
      </c>
      <c r="L69" s="849">
        <v>1</v>
      </c>
      <c r="M69" s="849">
        <v>251</v>
      </c>
      <c r="N69" s="849">
        <v>34</v>
      </c>
      <c r="O69" s="849">
        <v>8568</v>
      </c>
      <c r="P69" s="837">
        <v>0.87526815813668402</v>
      </c>
      <c r="Q69" s="850">
        <v>252</v>
      </c>
    </row>
    <row r="70" spans="1:17" ht="14.4" customHeight="1" x14ac:dyDescent="0.3">
      <c r="A70" s="831" t="s">
        <v>3836</v>
      </c>
      <c r="B70" s="832" t="s">
        <v>3471</v>
      </c>
      <c r="C70" s="832" t="s">
        <v>3529</v>
      </c>
      <c r="D70" s="832" t="s">
        <v>3565</v>
      </c>
      <c r="E70" s="832" t="s">
        <v>3566</v>
      </c>
      <c r="F70" s="849">
        <v>3</v>
      </c>
      <c r="G70" s="849">
        <v>378</v>
      </c>
      <c r="H70" s="849">
        <v>3</v>
      </c>
      <c r="I70" s="849">
        <v>126</v>
      </c>
      <c r="J70" s="849">
        <v>1</v>
      </c>
      <c r="K70" s="849">
        <v>126</v>
      </c>
      <c r="L70" s="849">
        <v>1</v>
      </c>
      <c r="M70" s="849">
        <v>126</v>
      </c>
      <c r="N70" s="849">
        <v>3</v>
      </c>
      <c r="O70" s="849">
        <v>381</v>
      </c>
      <c r="P70" s="837">
        <v>3.0238095238095237</v>
      </c>
      <c r="Q70" s="850">
        <v>127</v>
      </c>
    </row>
    <row r="71" spans="1:17" ht="14.4" customHeight="1" x14ac:dyDescent="0.3">
      <c r="A71" s="831" t="s">
        <v>3836</v>
      </c>
      <c r="B71" s="832" t="s">
        <v>3471</v>
      </c>
      <c r="C71" s="832" t="s">
        <v>3529</v>
      </c>
      <c r="D71" s="832" t="s">
        <v>3565</v>
      </c>
      <c r="E71" s="832" t="s">
        <v>3567</v>
      </c>
      <c r="F71" s="849">
        <v>2</v>
      </c>
      <c r="G71" s="849">
        <v>252</v>
      </c>
      <c r="H71" s="849">
        <v>0.5</v>
      </c>
      <c r="I71" s="849">
        <v>126</v>
      </c>
      <c r="J71" s="849">
        <v>4</v>
      </c>
      <c r="K71" s="849">
        <v>504</v>
      </c>
      <c r="L71" s="849">
        <v>1</v>
      </c>
      <c r="M71" s="849">
        <v>126</v>
      </c>
      <c r="N71" s="849">
        <v>4</v>
      </c>
      <c r="O71" s="849">
        <v>508</v>
      </c>
      <c r="P71" s="837">
        <v>1.0079365079365079</v>
      </c>
      <c r="Q71" s="850">
        <v>127</v>
      </c>
    </row>
    <row r="72" spans="1:17" ht="14.4" customHeight="1" x14ac:dyDescent="0.3">
      <c r="A72" s="831" t="s">
        <v>3836</v>
      </c>
      <c r="B72" s="832" t="s">
        <v>3471</v>
      </c>
      <c r="C72" s="832" t="s">
        <v>3529</v>
      </c>
      <c r="D72" s="832" t="s">
        <v>3568</v>
      </c>
      <c r="E72" s="832" t="s">
        <v>3569</v>
      </c>
      <c r="F72" s="849">
        <v>4</v>
      </c>
      <c r="G72" s="849">
        <v>364</v>
      </c>
      <c r="H72" s="849">
        <v>1.3333333333333333</v>
      </c>
      <c r="I72" s="849">
        <v>91</v>
      </c>
      <c r="J72" s="849">
        <v>3</v>
      </c>
      <c r="K72" s="849">
        <v>273</v>
      </c>
      <c r="L72" s="849">
        <v>1</v>
      </c>
      <c r="M72" s="849">
        <v>91</v>
      </c>
      <c r="N72" s="849">
        <v>3</v>
      </c>
      <c r="O72" s="849">
        <v>276</v>
      </c>
      <c r="P72" s="837">
        <v>1.0109890109890109</v>
      </c>
      <c r="Q72" s="850">
        <v>92</v>
      </c>
    </row>
    <row r="73" spans="1:17" ht="14.4" customHeight="1" x14ac:dyDescent="0.3">
      <c r="A73" s="831" t="s">
        <v>3836</v>
      </c>
      <c r="B73" s="832" t="s">
        <v>3471</v>
      </c>
      <c r="C73" s="832" t="s">
        <v>3529</v>
      </c>
      <c r="D73" s="832" t="s">
        <v>3568</v>
      </c>
      <c r="E73" s="832" t="s">
        <v>3570</v>
      </c>
      <c r="F73" s="849">
        <v>6</v>
      </c>
      <c r="G73" s="849">
        <v>546</v>
      </c>
      <c r="H73" s="849">
        <v>0.75</v>
      </c>
      <c r="I73" s="849">
        <v>91</v>
      </c>
      <c r="J73" s="849">
        <v>8</v>
      </c>
      <c r="K73" s="849">
        <v>728</v>
      </c>
      <c r="L73" s="849">
        <v>1</v>
      </c>
      <c r="M73" s="849">
        <v>91</v>
      </c>
      <c r="N73" s="849">
        <v>3</v>
      </c>
      <c r="O73" s="849">
        <v>276</v>
      </c>
      <c r="P73" s="837">
        <v>0.37912087912087911</v>
      </c>
      <c r="Q73" s="850">
        <v>92</v>
      </c>
    </row>
    <row r="74" spans="1:17" ht="14.4" customHeight="1" x14ac:dyDescent="0.3">
      <c r="A74" s="831" t="s">
        <v>3836</v>
      </c>
      <c r="B74" s="832" t="s">
        <v>3471</v>
      </c>
      <c r="C74" s="832" t="s">
        <v>3529</v>
      </c>
      <c r="D74" s="832" t="s">
        <v>3579</v>
      </c>
      <c r="E74" s="832" t="s">
        <v>3580</v>
      </c>
      <c r="F74" s="849">
        <v>27</v>
      </c>
      <c r="G74" s="849">
        <v>1593</v>
      </c>
      <c r="H74" s="849">
        <v>0.57446808510638303</v>
      </c>
      <c r="I74" s="849">
        <v>59</v>
      </c>
      <c r="J74" s="849">
        <v>47</v>
      </c>
      <c r="K74" s="849">
        <v>2773</v>
      </c>
      <c r="L74" s="849">
        <v>1</v>
      </c>
      <c r="M74" s="849">
        <v>59</v>
      </c>
      <c r="N74" s="849">
        <v>15</v>
      </c>
      <c r="O74" s="849">
        <v>900</v>
      </c>
      <c r="P74" s="837">
        <v>0.3245582401730977</v>
      </c>
      <c r="Q74" s="850">
        <v>60</v>
      </c>
    </row>
    <row r="75" spans="1:17" ht="14.4" customHeight="1" x14ac:dyDescent="0.3">
      <c r="A75" s="831" t="s">
        <v>3836</v>
      </c>
      <c r="B75" s="832" t="s">
        <v>3471</v>
      </c>
      <c r="C75" s="832" t="s">
        <v>3529</v>
      </c>
      <c r="D75" s="832" t="s">
        <v>3581</v>
      </c>
      <c r="E75" s="832" t="s">
        <v>3582</v>
      </c>
      <c r="F75" s="849">
        <v>1</v>
      </c>
      <c r="G75" s="849">
        <v>253</v>
      </c>
      <c r="H75" s="849"/>
      <c r="I75" s="849">
        <v>253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3836</v>
      </c>
      <c r="B76" s="832" t="s">
        <v>3471</v>
      </c>
      <c r="C76" s="832" t="s">
        <v>3529</v>
      </c>
      <c r="D76" s="832" t="s">
        <v>3581</v>
      </c>
      <c r="E76" s="832" t="s">
        <v>3583</v>
      </c>
      <c r="F76" s="849">
        <v>1</v>
      </c>
      <c r="G76" s="849">
        <v>253</v>
      </c>
      <c r="H76" s="849"/>
      <c r="I76" s="849">
        <v>253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3836</v>
      </c>
      <c r="B77" s="832" t="s">
        <v>3471</v>
      </c>
      <c r="C77" s="832" t="s">
        <v>3529</v>
      </c>
      <c r="D77" s="832" t="s">
        <v>3589</v>
      </c>
      <c r="E77" s="832" t="s">
        <v>3590</v>
      </c>
      <c r="F77" s="849">
        <v>31</v>
      </c>
      <c r="G77" s="849">
        <v>11904</v>
      </c>
      <c r="H77" s="849">
        <v>0.81367053998632943</v>
      </c>
      <c r="I77" s="849">
        <v>384</v>
      </c>
      <c r="J77" s="849">
        <v>38</v>
      </c>
      <c r="K77" s="849">
        <v>14630</v>
      </c>
      <c r="L77" s="849">
        <v>1</v>
      </c>
      <c r="M77" s="849">
        <v>385</v>
      </c>
      <c r="N77" s="849">
        <v>27</v>
      </c>
      <c r="O77" s="849">
        <v>10422</v>
      </c>
      <c r="P77" s="837">
        <v>0.71237183868762821</v>
      </c>
      <c r="Q77" s="850">
        <v>386</v>
      </c>
    </row>
    <row r="78" spans="1:17" ht="14.4" customHeight="1" x14ac:dyDescent="0.3">
      <c r="A78" s="831" t="s">
        <v>3836</v>
      </c>
      <c r="B78" s="832" t="s">
        <v>3471</v>
      </c>
      <c r="C78" s="832" t="s">
        <v>3529</v>
      </c>
      <c r="D78" s="832" t="s">
        <v>3591</v>
      </c>
      <c r="E78" s="832" t="s">
        <v>3592</v>
      </c>
      <c r="F78" s="849">
        <v>4</v>
      </c>
      <c r="G78" s="849">
        <v>1556</v>
      </c>
      <c r="H78" s="849">
        <v>0.44330484330484332</v>
      </c>
      <c r="I78" s="849">
        <v>389</v>
      </c>
      <c r="J78" s="849">
        <v>9</v>
      </c>
      <c r="K78" s="849">
        <v>3510</v>
      </c>
      <c r="L78" s="849">
        <v>1</v>
      </c>
      <c r="M78" s="849">
        <v>390</v>
      </c>
      <c r="N78" s="849">
        <v>9</v>
      </c>
      <c r="O78" s="849">
        <v>3519</v>
      </c>
      <c r="P78" s="837">
        <v>1.0025641025641026</v>
      </c>
      <c r="Q78" s="850">
        <v>391</v>
      </c>
    </row>
    <row r="79" spans="1:17" ht="14.4" customHeight="1" x14ac:dyDescent="0.3">
      <c r="A79" s="831" t="s">
        <v>3836</v>
      </c>
      <c r="B79" s="832" t="s">
        <v>3471</v>
      </c>
      <c r="C79" s="832" t="s">
        <v>3529</v>
      </c>
      <c r="D79" s="832" t="s">
        <v>3591</v>
      </c>
      <c r="E79" s="832" t="s">
        <v>3593</v>
      </c>
      <c r="F79" s="849">
        <v>26</v>
      </c>
      <c r="G79" s="849">
        <v>10114</v>
      </c>
      <c r="H79" s="849">
        <v>0.96049382716049381</v>
      </c>
      <c r="I79" s="849">
        <v>389</v>
      </c>
      <c r="J79" s="849">
        <v>27</v>
      </c>
      <c r="K79" s="849">
        <v>10530</v>
      </c>
      <c r="L79" s="849">
        <v>1</v>
      </c>
      <c r="M79" s="849">
        <v>390</v>
      </c>
      <c r="N79" s="849">
        <v>26</v>
      </c>
      <c r="O79" s="849">
        <v>10166</v>
      </c>
      <c r="P79" s="837">
        <v>0.96543209876543212</v>
      </c>
      <c r="Q79" s="850">
        <v>391</v>
      </c>
    </row>
    <row r="80" spans="1:17" ht="14.4" customHeight="1" x14ac:dyDescent="0.3">
      <c r="A80" s="831" t="s">
        <v>3836</v>
      </c>
      <c r="B80" s="832" t="s">
        <v>3471</v>
      </c>
      <c r="C80" s="832" t="s">
        <v>3529</v>
      </c>
      <c r="D80" s="832" t="s">
        <v>3594</v>
      </c>
      <c r="E80" s="832" t="s">
        <v>3595</v>
      </c>
      <c r="F80" s="849"/>
      <c r="G80" s="849"/>
      <c r="H80" s="849"/>
      <c r="I80" s="849"/>
      <c r="J80" s="849">
        <v>1</v>
      </c>
      <c r="K80" s="849">
        <v>63</v>
      </c>
      <c r="L80" s="849">
        <v>1</v>
      </c>
      <c r="M80" s="849">
        <v>63</v>
      </c>
      <c r="N80" s="849"/>
      <c r="O80" s="849"/>
      <c r="P80" s="837"/>
      <c r="Q80" s="850"/>
    </row>
    <row r="81" spans="1:17" ht="14.4" customHeight="1" x14ac:dyDescent="0.3">
      <c r="A81" s="831" t="s">
        <v>3836</v>
      </c>
      <c r="B81" s="832" t="s">
        <v>3471</v>
      </c>
      <c r="C81" s="832" t="s">
        <v>3529</v>
      </c>
      <c r="D81" s="832" t="s">
        <v>3594</v>
      </c>
      <c r="E81" s="832" t="s">
        <v>3596</v>
      </c>
      <c r="F81" s="849"/>
      <c r="G81" s="849"/>
      <c r="H81" s="849"/>
      <c r="I81" s="849"/>
      <c r="J81" s="849">
        <v>2</v>
      </c>
      <c r="K81" s="849">
        <v>126</v>
      </c>
      <c r="L81" s="849">
        <v>1</v>
      </c>
      <c r="M81" s="849">
        <v>63</v>
      </c>
      <c r="N81" s="849"/>
      <c r="O81" s="849"/>
      <c r="P81" s="837"/>
      <c r="Q81" s="850"/>
    </row>
    <row r="82" spans="1:17" ht="14.4" customHeight="1" x14ac:dyDescent="0.3">
      <c r="A82" s="831" t="s">
        <v>3836</v>
      </c>
      <c r="B82" s="832" t="s">
        <v>3471</v>
      </c>
      <c r="C82" s="832" t="s">
        <v>3529</v>
      </c>
      <c r="D82" s="832" t="s">
        <v>3599</v>
      </c>
      <c r="E82" s="832" t="s">
        <v>3601</v>
      </c>
      <c r="F82" s="849">
        <v>1</v>
      </c>
      <c r="G82" s="849">
        <v>153</v>
      </c>
      <c r="H82" s="849"/>
      <c r="I82" s="849">
        <v>153</v>
      </c>
      <c r="J82" s="849"/>
      <c r="K82" s="849"/>
      <c r="L82" s="849"/>
      <c r="M82" s="849"/>
      <c r="N82" s="849">
        <v>1</v>
      </c>
      <c r="O82" s="849">
        <v>154</v>
      </c>
      <c r="P82" s="837"/>
      <c r="Q82" s="850">
        <v>154</v>
      </c>
    </row>
    <row r="83" spans="1:17" ht="14.4" customHeight="1" x14ac:dyDescent="0.3">
      <c r="A83" s="831" t="s">
        <v>3836</v>
      </c>
      <c r="B83" s="832" t="s">
        <v>3471</v>
      </c>
      <c r="C83" s="832" t="s">
        <v>3529</v>
      </c>
      <c r="D83" s="832" t="s">
        <v>3605</v>
      </c>
      <c r="E83" s="832" t="s">
        <v>3606</v>
      </c>
      <c r="F83" s="849">
        <v>1</v>
      </c>
      <c r="G83" s="849">
        <v>138</v>
      </c>
      <c r="H83" s="849"/>
      <c r="I83" s="849">
        <v>138</v>
      </c>
      <c r="J83" s="849"/>
      <c r="K83" s="849"/>
      <c r="L83" s="849"/>
      <c r="M83" s="849"/>
      <c r="N83" s="849">
        <v>1</v>
      </c>
      <c r="O83" s="849">
        <v>139</v>
      </c>
      <c r="P83" s="837"/>
      <c r="Q83" s="850">
        <v>139</v>
      </c>
    </row>
    <row r="84" spans="1:17" ht="14.4" customHeight="1" x14ac:dyDescent="0.3">
      <c r="A84" s="831" t="s">
        <v>3836</v>
      </c>
      <c r="B84" s="832" t="s">
        <v>3471</v>
      </c>
      <c r="C84" s="832" t="s">
        <v>3529</v>
      </c>
      <c r="D84" s="832" t="s">
        <v>3605</v>
      </c>
      <c r="E84" s="832" t="s">
        <v>3607</v>
      </c>
      <c r="F84" s="849">
        <v>1</v>
      </c>
      <c r="G84" s="849">
        <v>138</v>
      </c>
      <c r="H84" s="849"/>
      <c r="I84" s="849">
        <v>138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3836</v>
      </c>
      <c r="B85" s="832" t="s">
        <v>3471</v>
      </c>
      <c r="C85" s="832" t="s">
        <v>3529</v>
      </c>
      <c r="D85" s="832" t="s">
        <v>3611</v>
      </c>
      <c r="E85" s="832" t="s">
        <v>3613</v>
      </c>
      <c r="F85" s="849"/>
      <c r="G85" s="849"/>
      <c r="H85" s="849"/>
      <c r="I85" s="849"/>
      <c r="J85" s="849">
        <v>2</v>
      </c>
      <c r="K85" s="849">
        <v>192</v>
      </c>
      <c r="L85" s="849">
        <v>1</v>
      </c>
      <c r="M85" s="849">
        <v>96</v>
      </c>
      <c r="N85" s="849"/>
      <c r="O85" s="849"/>
      <c r="P85" s="837"/>
      <c r="Q85" s="850"/>
    </row>
    <row r="86" spans="1:17" ht="14.4" customHeight="1" x14ac:dyDescent="0.3">
      <c r="A86" s="831" t="s">
        <v>3836</v>
      </c>
      <c r="B86" s="832" t="s">
        <v>3471</v>
      </c>
      <c r="C86" s="832" t="s">
        <v>3529</v>
      </c>
      <c r="D86" s="832" t="s">
        <v>3614</v>
      </c>
      <c r="E86" s="832" t="s">
        <v>3615</v>
      </c>
      <c r="F86" s="849"/>
      <c r="G86" s="849"/>
      <c r="H86" s="849"/>
      <c r="I86" s="849"/>
      <c r="J86" s="849">
        <v>2</v>
      </c>
      <c r="K86" s="849">
        <v>474</v>
      </c>
      <c r="L86" s="849">
        <v>1</v>
      </c>
      <c r="M86" s="849">
        <v>237</v>
      </c>
      <c r="N86" s="849">
        <v>1</v>
      </c>
      <c r="O86" s="849">
        <v>238</v>
      </c>
      <c r="P86" s="837">
        <v>0.50210970464135019</v>
      </c>
      <c r="Q86" s="850">
        <v>238</v>
      </c>
    </row>
    <row r="87" spans="1:17" ht="14.4" customHeight="1" x14ac:dyDescent="0.3">
      <c r="A87" s="831" t="s">
        <v>3836</v>
      </c>
      <c r="B87" s="832" t="s">
        <v>3471</v>
      </c>
      <c r="C87" s="832" t="s">
        <v>3529</v>
      </c>
      <c r="D87" s="832" t="s">
        <v>3630</v>
      </c>
      <c r="E87" s="832" t="s">
        <v>3631</v>
      </c>
      <c r="F87" s="849"/>
      <c r="G87" s="849"/>
      <c r="H87" s="849"/>
      <c r="I87" s="849"/>
      <c r="J87" s="849">
        <v>1</v>
      </c>
      <c r="K87" s="849">
        <v>43</v>
      </c>
      <c r="L87" s="849">
        <v>1</v>
      </c>
      <c r="M87" s="849">
        <v>43</v>
      </c>
      <c r="N87" s="849">
        <v>1</v>
      </c>
      <c r="O87" s="849">
        <v>43</v>
      </c>
      <c r="P87" s="837">
        <v>1</v>
      </c>
      <c r="Q87" s="850">
        <v>43</v>
      </c>
    </row>
    <row r="88" spans="1:17" ht="14.4" customHeight="1" x14ac:dyDescent="0.3">
      <c r="A88" s="831" t="s">
        <v>3836</v>
      </c>
      <c r="B88" s="832" t="s">
        <v>3471</v>
      </c>
      <c r="C88" s="832" t="s">
        <v>3529</v>
      </c>
      <c r="D88" s="832" t="s">
        <v>3633</v>
      </c>
      <c r="E88" s="832" t="s">
        <v>3634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59</v>
      </c>
      <c r="P88" s="837"/>
      <c r="Q88" s="850">
        <v>59</v>
      </c>
    </row>
    <row r="89" spans="1:17" ht="14.4" customHeight="1" x14ac:dyDescent="0.3">
      <c r="A89" s="831" t="s">
        <v>3836</v>
      </c>
      <c r="B89" s="832" t="s">
        <v>3471</v>
      </c>
      <c r="C89" s="832" t="s">
        <v>3529</v>
      </c>
      <c r="D89" s="832" t="s">
        <v>3633</v>
      </c>
      <c r="E89" s="832" t="s">
        <v>3635</v>
      </c>
      <c r="F89" s="849">
        <v>1</v>
      </c>
      <c r="G89" s="849">
        <v>58</v>
      </c>
      <c r="H89" s="849"/>
      <c r="I89" s="849">
        <v>58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3836</v>
      </c>
      <c r="B90" s="832" t="s">
        <v>3471</v>
      </c>
      <c r="C90" s="832" t="s">
        <v>3529</v>
      </c>
      <c r="D90" s="832" t="s">
        <v>3649</v>
      </c>
      <c r="E90" s="832" t="s">
        <v>3650</v>
      </c>
      <c r="F90" s="849">
        <v>2</v>
      </c>
      <c r="G90" s="849">
        <v>66.66</v>
      </c>
      <c r="H90" s="849"/>
      <c r="I90" s="849">
        <v>33.33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3836</v>
      </c>
      <c r="B91" s="832" t="s">
        <v>3471</v>
      </c>
      <c r="C91" s="832" t="s">
        <v>3529</v>
      </c>
      <c r="D91" s="832" t="s">
        <v>3665</v>
      </c>
      <c r="E91" s="832" t="s">
        <v>3666</v>
      </c>
      <c r="F91" s="849">
        <v>0</v>
      </c>
      <c r="G91" s="849">
        <v>0</v>
      </c>
      <c r="H91" s="849"/>
      <c r="I91" s="849"/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3836</v>
      </c>
      <c r="B92" s="832" t="s">
        <v>3471</v>
      </c>
      <c r="C92" s="832" t="s">
        <v>3529</v>
      </c>
      <c r="D92" s="832" t="s">
        <v>3688</v>
      </c>
      <c r="E92" s="832" t="s">
        <v>3689</v>
      </c>
      <c r="F92" s="849">
        <v>3</v>
      </c>
      <c r="G92" s="849">
        <v>168</v>
      </c>
      <c r="H92" s="849"/>
      <c r="I92" s="849">
        <v>56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3836</v>
      </c>
      <c r="B93" s="832" t="s">
        <v>3471</v>
      </c>
      <c r="C93" s="832" t="s">
        <v>3529</v>
      </c>
      <c r="D93" s="832" t="s">
        <v>3688</v>
      </c>
      <c r="E93" s="832" t="s">
        <v>3690</v>
      </c>
      <c r="F93" s="849"/>
      <c r="G93" s="849"/>
      <c r="H93" s="849"/>
      <c r="I93" s="849"/>
      <c r="J93" s="849">
        <v>2</v>
      </c>
      <c r="K93" s="849">
        <v>112</v>
      </c>
      <c r="L93" s="849">
        <v>1</v>
      </c>
      <c r="M93" s="849">
        <v>56</v>
      </c>
      <c r="N93" s="849"/>
      <c r="O93" s="849"/>
      <c r="P93" s="837"/>
      <c r="Q93" s="850"/>
    </row>
    <row r="94" spans="1:17" ht="14.4" customHeight="1" x14ac:dyDescent="0.3">
      <c r="A94" s="831" t="s">
        <v>3836</v>
      </c>
      <c r="B94" s="832" t="s">
        <v>3471</v>
      </c>
      <c r="C94" s="832" t="s">
        <v>3529</v>
      </c>
      <c r="D94" s="832" t="s">
        <v>3694</v>
      </c>
      <c r="E94" s="832" t="s">
        <v>3695</v>
      </c>
      <c r="F94" s="849">
        <v>2</v>
      </c>
      <c r="G94" s="849">
        <v>240</v>
      </c>
      <c r="H94" s="849">
        <v>1</v>
      </c>
      <c r="I94" s="849">
        <v>120</v>
      </c>
      <c r="J94" s="849">
        <v>2</v>
      </c>
      <c r="K94" s="849">
        <v>240</v>
      </c>
      <c r="L94" s="849">
        <v>1</v>
      </c>
      <c r="M94" s="849">
        <v>120</v>
      </c>
      <c r="N94" s="849">
        <v>1</v>
      </c>
      <c r="O94" s="849">
        <v>121</v>
      </c>
      <c r="P94" s="837">
        <v>0.50416666666666665</v>
      </c>
      <c r="Q94" s="850">
        <v>121</v>
      </c>
    </row>
    <row r="95" spans="1:17" ht="14.4" customHeight="1" x14ac:dyDescent="0.3">
      <c r="A95" s="831" t="s">
        <v>3836</v>
      </c>
      <c r="B95" s="832" t="s">
        <v>3471</v>
      </c>
      <c r="C95" s="832" t="s">
        <v>3529</v>
      </c>
      <c r="D95" s="832" t="s">
        <v>3704</v>
      </c>
      <c r="E95" s="832" t="s">
        <v>3705</v>
      </c>
      <c r="F95" s="849">
        <v>2</v>
      </c>
      <c r="G95" s="849">
        <v>310</v>
      </c>
      <c r="H95" s="849">
        <v>1</v>
      </c>
      <c r="I95" s="849">
        <v>155</v>
      </c>
      <c r="J95" s="849">
        <v>2</v>
      </c>
      <c r="K95" s="849">
        <v>310</v>
      </c>
      <c r="L95" s="849">
        <v>1</v>
      </c>
      <c r="M95" s="849">
        <v>155</v>
      </c>
      <c r="N95" s="849">
        <v>2</v>
      </c>
      <c r="O95" s="849">
        <v>312</v>
      </c>
      <c r="P95" s="837">
        <v>1.0064516129032257</v>
      </c>
      <c r="Q95" s="850">
        <v>156</v>
      </c>
    </row>
    <row r="96" spans="1:17" ht="14.4" customHeight="1" x14ac:dyDescent="0.3">
      <c r="A96" s="831" t="s">
        <v>3836</v>
      </c>
      <c r="B96" s="832" t="s">
        <v>3471</v>
      </c>
      <c r="C96" s="832" t="s">
        <v>3529</v>
      </c>
      <c r="D96" s="832" t="s">
        <v>3706</v>
      </c>
      <c r="E96" s="832" t="s">
        <v>3707</v>
      </c>
      <c r="F96" s="849">
        <v>6</v>
      </c>
      <c r="G96" s="849">
        <v>858</v>
      </c>
      <c r="H96" s="849">
        <v>1</v>
      </c>
      <c r="I96" s="849">
        <v>143</v>
      </c>
      <c r="J96" s="849">
        <v>6</v>
      </c>
      <c r="K96" s="849">
        <v>858</v>
      </c>
      <c r="L96" s="849">
        <v>1</v>
      </c>
      <c r="M96" s="849">
        <v>143</v>
      </c>
      <c r="N96" s="849">
        <v>4</v>
      </c>
      <c r="O96" s="849">
        <v>576</v>
      </c>
      <c r="P96" s="837">
        <v>0.67132867132867136</v>
      </c>
      <c r="Q96" s="850">
        <v>144</v>
      </c>
    </row>
    <row r="97" spans="1:17" ht="14.4" customHeight="1" x14ac:dyDescent="0.3">
      <c r="A97" s="831" t="s">
        <v>3836</v>
      </c>
      <c r="B97" s="832" t="s">
        <v>3471</v>
      </c>
      <c r="C97" s="832" t="s">
        <v>3529</v>
      </c>
      <c r="D97" s="832" t="s">
        <v>3720</v>
      </c>
      <c r="E97" s="832" t="s">
        <v>3721</v>
      </c>
      <c r="F97" s="849">
        <v>1</v>
      </c>
      <c r="G97" s="849">
        <v>99</v>
      </c>
      <c r="H97" s="849"/>
      <c r="I97" s="849">
        <v>99</v>
      </c>
      <c r="J97" s="849"/>
      <c r="K97" s="849"/>
      <c r="L97" s="849"/>
      <c r="M97" s="849"/>
      <c r="N97" s="849">
        <v>1</v>
      </c>
      <c r="O97" s="849">
        <v>100</v>
      </c>
      <c r="P97" s="837"/>
      <c r="Q97" s="850">
        <v>100</v>
      </c>
    </row>
    <row r="98" spans="1:17" ht="14.4" customHeight="1" x14ac:dyDescent="0.3">
      <c r="A98" s="831" t="s">
        <v>3836</v>
      </c>
      <c r="B98" s="832" t="s">
        <v>3471</v>
      </c>
      <c r="C98" s="832" t="s">
        <v>3529</v>
      </c>
      <c r="D98" s="832" t="s">
        <v>3720</v>
      </c>
      <c r="E98" s="832" t="s">
        <v>3722</v>
      </c>
      <c r="F98" s="849"/>
      <c r="G98" s="849"/>
      <c r="H98" s="849"/>
      <c r="I98" s="849"/>
      <c r="J98" s="849"/>
      <c r="K98" s="849"/>
      <c r="L98" s="849"/>
      <c r="M98" s="849"/>
      <c r="N98" s="849">
        <v>5</v>
      </c>
      <c r="O98" s="849">
        <v>500</v>
      </c>
      <c r="P98" s="837"/>
      <c r="Q98" s="850">
        <v>100</v>
      </c>
    </row>
    <row r="99" spans="1:17" ht="14.4" customHeight="1" x14ac:dyDescent="0.3">
      <c r="A99" s="831" t="s">
        <v>3836</v>
      </c>
      <c r="B99" s="832" t="s">
        <v>3471</v>
      </c>
      <c r="C99" s="832" t="s">
        <v>3529</v>
      </c>
      <c r="D99" s="832" t="s">
        <v>3723</v>
      </c>
      <c r="E99" s="832" t="s">
        <v>3724</v>
      </c>
      <c r="F99" s="849">
        <v>4</v>
      </c>
      <c r="G99" s="849">
        <v>1576</v>
      </c>
      <c r="H99" s="849">
        <v>0.66497890295358653</v>
      </c>
      <c r="I99" s="849">
        <v>394</v>
      </c>
      <c r="J99" s="849">
        <v>6</v>
      </c>
      <c r="K99" s="849">
        <v>2370</v>
      </c>
      <c r="L99" s="849">
        <v>1</v>
      </c>
      <c r="M99" s="849">
        <v>395</v>
      </c>
      <c r="N99" s="849">
        <v>11</v>
      </c>
      <c r="O99" s="849">
        <v>4356</v>
      </c>
      <c r="P99" s="837">
        <v>1.8379746835443038</v>
      </c>
      <c r="Q99" s="850">
        <v>396</v>
      </c>
    </row>
    <row r="100" spans="1:17" ht="14.4" customHeight="1" x14ac:dyDescent="0.3">
      <c r="A100" s="831" t="s">
        <v>3836</v>
      </c>
      <c r="B100" s="832" t="s">
        <v>3471</v>
      </c>
      <c r="C100" s="832" t="s">
        <v>3529</v>
      </c>
      <c r="D100" s="832" t="s">
        <v>3738</v>
      </c>
      <c r="E100" s="832" t="s">
        <v>3739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141</v>
      </c>
      <c r="P100" s="837"/>
      <c r="Q100" s="850">
        <v>141</v>
      </c>
    </row>
    <row r="101" spans="1:17" ht="14.4" customHeight="1" x14ac:dyDescent="0.3">
      <c r="A101" s="831" t="s">
        <v>3836</v>
      </c>
      <c r="B101" s="832" t="s">
        <v>3471</v>
      </c>
      <c r="C101" s="832" t="s">
        <v>3529</v>
      </c>
      <c r="D101" s="832" t="s">
        <v>3742</v>
      </c>
      <c r="E101" s="832" t="s">
        <v>3744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135</v>
      </c>
      <c r="P101" s="837"/>
      <c r="Q101" s="850">
        <v>135</v>
      </c>
    </row>
    <row r="102" spans="1:17" ht="14.4" customHeight="1" x14ac:dyDescent="0.3">
      <c r="A102" s="831" t="s">
        <v>3836</v>
      </c>
      <c r="B102" s="832" t="s">
        <v>3766</v>
      </c>
      <c r="C102" s="832" t="s">
        <v>3529</v>
      </c>
      <c r="D102" s="832" t="s">
        <v>3562</v>
      </c>
      <c r="E102" s="832" t="s">
        <v>3564</v>
      </c>
      <c r="F102" s="849">
        <v>1</v>
      </c>
      <c r="G102" s="849">
        <v>251</v>
      </c>
      <c r="H102" s="849">
        <v>0.33333333333333331</v>
      </c>
      <c r="I102" s="849">
        <v>251</v>
      </c>
      <c r="J102" s="849">
        <v>3</v>
      </c>
      <c r="K102" s="849">
        <v>753</v>
      </c>
      <c r="L102" s="849">
        <v>1</v>
      </c>
      <c r="M102" s="849">
        <v>251</v>
      </c>
      <c r="N102" s="849"/>
      <c r="O102" s="849"/>
      <c r="P102" s="837"/>
      <c r="Q102" s="850"/>
    </row>
    <row r="103" spans="1:17" ht="14.4" customHeight="1" x14ac:dyDescent="0.3">
      <c r="A103" s="831" t="s">
        <v>3836</v>
      </c>
      <c r="B103" s="832" t="s">
        <v>3766</v>
      </c>
      <c r="C103" s="832" t="s">
        <v>3529</v>
      </c>
      <c r="D103" s="832" t="s">
        <v>3565</v>
      </c>
      <c r="E103" s="832" t="s">
        <v>3566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127</v>
      </c>
      <c r="P103" s="837"/>
      <c r="Q103" s="850">
        <v>127</v>
      </c>
    </row>
    <row r="104" spans="1:17" ht="14.4" customHeight="1" x14ac:dyDescent="0.3">
      <c r="A104" s="831" t="s">
        <v>3836</v>
      </c>
      <c r="B104" s="832" t="s">
        <v>3766</v>
      </c>
      <c r="C104" s="832" t="s">
        <v>3529</v>
      </c>
      <c r="D104" s="832" t="s">
        <v>3589</v>
      </c>
      <c r="E104" s="832" t="s">
        <v>3590</v>
      </c>
      <c r="F104" s="849">
        <v>1</v>
      </c>
      <c r="G104" s="849">
        <v>384</v>
      </c>
      <c r="H104" s="849">
        <v>0.33246753246753247</v>
      </c>
      <c r="I104" s="849">
        <v>384</v>
      </c>
      <c r="J104" s="849">
        <v>3</v>
      </c>
      <c r="K104" s="849">
        <v>1155</v>
      </c>
      <c r="L104" s="849">
        <v>1</v>
      </c>
      <c r="M104" s="849">
        <v>385</v>
      </c>
      <c r="N104" s="849">
        <v>1</v>
      </c>
      <c r="O104" s="849">
        <v>386</v>
      </c>
      <c r="P104" s="837">
        <v>0.33419913419913422</v>
      </c>
      <c r="Q104" s="850">
        <v>386</v>
      </c>
    </row>
    <row r="105" spans="1:17" ht="14.4" customHeight="1" x14ac:dyDescent="0.3">
      <c r="A105" s="831" t="s">
        <v>3836</v>
      </c>
      <c r="B105" s="832" t="s">
        <v>3766</v>
      </c>
      <c r="C105" s="832" t="s">
        <v>3529</v>
      </c>
      <c r="D105" s="832" t="s">
        <v>3767</v>
      </c>
      <c r="E105" s="832" t="s">
        <v>3768</v>
      </c>
      <c r="F105" s="849">
        <v>1</v>
      </c>
      <c r="G105" s="849">
        <v>1261</v>
      </c>
      <c r="H105" s="849"/>
      <c r="I105" s="849">
        <v>1261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3836</v>
      </c>
      <c r="B106" s="832" t="s">
        <v>3766</v>
      </c>
      <c r="C106" s="832" t="s">
        <v>3529</v>
      </c>
      <c r="D106" s="832" t="s">
        <v>3769</v>
      </c>
      <c r="E106" s="832" t="s">
        <v>3770</v>
      </c>
      <c r="F106" s="849">
        <v>1</v>
      </c>
      <c r="G106" s="849">
        <v>354</v>
      </c>
      <c r="H106" s="849"/>
      <c r="I106" s="849">
        <v>354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3836</v>
      </c>
      <c r="B107" s="832" t="s">
        <v>3766</v>
      </c>
      <c r="C107" s="832" t="s">
        <v>3529</v>
      </c>
      <c r="D107" s="832" t="s">
        <v>3628</v>
      </c>
      <c r="E107" s="832" t="s">
        <v>3629</v>
      </c>
      <c r="F107" s="849">
        <v>1</v>
      </c>
      <c r="G107" s="849">
        <v>205</v>
      </c>
      <c r="H107" s="849"/>
      <c r="I107" s="849">
        <v>205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3836</v>
      </c>
      <c r="B108" s="832" t="s">
        <v>3766</v>
      </c>
      <c r="C108" s="832" t="s">
        <v>3529</v>
      </c>
      <c r="D108" s="832" t="s">
        <v>3780</v>
      </c>
      <c r="E108" s="832" t="s">
        <v>3781</v>
      </c>
      <c r="F108" s="849">
        <v>1</v>
      </c>
      <c r="G108" s="849">
        <v>287</v>
      </c>
      <c r="H108" s="849"/>
      <c r="I108" s="849">
        <v>287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3836</v>
      </c>
      <c r="B109" s="832" t="s">
        <v>3766</v>
      </c>
      <c r="C109" s="832" t="s">
        <v>3529</v>
      </c>
      <c r="D109" s="832" t="s">
        <v>3782</v>
      </c>
      <c r="E109" s="832" t="s">
        <v>3783</v>
      </c>
      <c r="F109" s="849"/>
      <c r="G109" s="849"/>
      <c r="H109" s="849"/>
      <c r="I109" s="849"/>
      <c r="J109" s="849">
        <v>1</v>
      </c>
      <c r="K109" s="849">
        <v>150</v>
      </c>
      <c r="L109" s="849">
        <v>1</v>
      </c>
      <c r="M109" s="849">
        <v>150</v>
      </c>
      <c r="N109" s="849"/>
      <c r="O109" s="849"/>
      <c r="P109" s="837"/>
      <c r="Q109" s="850"/>
    </row>
    <row r="110" spans="1:17" ht="14.4" customHeight="1" x14ac:dyDescent="0.3">
      <c r="A110" s="831" t="s">
        <v>3836</v>
      </c>
      <c r="B110" s="832" t="s">
        <v>3766</v>
      </c>
      <c r="C110" s="832" t="s">
        <v>3529</v>
      </c>
      <c r="D110" s="832" t="s">
        <v>3788</v>
      </c>
      <c r="E110" s="832" t="s">
        <v>3789</v>
      </c>
      <c r="F110" s="849"/>
      <c r="G110" s="849"/>
      <c r="H110" s="849"/>
      <c r="I110" s="849"/>
      <c r="J110" s="849">
        <v>1</v>
      </c>
      <c r="K110" s="849">
        <v>241</v>
      </c>
      <c r="L110" s="849">
        <v>1</v>
      </c>
      <c r="M110" s="849">
        <v>241</v>
      </c>
      <c r="N110" s="849"/>
      <c r="O110" s="849"/>
      <c r="P110" s="837"/>
      <c r="Q110" s="850"/>
    </row>
    <row r="111" spans="1:17" ht="14.4" customHeight="1" x14ac:dyDescent="0.3">
      <c r="A111" s="831" t="s">
        <v>3836</v>
      </c>
      <c r="B111" s="832" t="s">
        <v>3766</v>
      </c>
      <c r="C111" s="832" t="s">
        <v>3529</v>
      </c>
      <c r="D111" s="832" t="s">
        <v>3790</v>
      </c>
      <c r="E111" s="832" t="s">
        <v>3791</v>
      </c>
      <c r="F111" s="849">
        <v>1</v>
      </c>
      <c r="G111" s="849">
        <v>364</v>
      </c>
      <c r="H111" s="849">
        <v>0.16621004566210046</v>
      </c>
      <c r="I111" s="849">
        <v>364</v>
      </c>
      <c r="J111" s="849">
        <v>6</v>
      </c>
      <c r="K111" s="849">
        <v>2190</v>
      </c>
      <c r="L111" s="849">
        <v>1</v>
      </c>
      <c r="M111" s="849">
        <v>365</v>
      </c>
      <c r="N111" s="849"/>
      <c r="O111" s="849"/>
      <c r="P111" s="837"/>
      <c r="Q111" s="850"/>
    </row>
    <row r="112" spans="1:17" ht="14.4" customHeight="1" x14ac:dyDescent="0.3">
      <c r="A112" s="831" t="s">
        <v>3836</v>
      </c>
      <c r="B112" s="832" t="s">
        <v>3766</v>
      </c>
      <c r="C112" s="832" t="s">
        <v>3529</v>
      </c>
      <c r="D112" s="832" t="s">
        <v>3790</v>
      </c>
      <c r="E112" s="832" t="s">
        <v>3837</v>
      </c>
      <c r="F112" s="849">
        <v>1</v>
      </c>
      <c r="G112" s="849">
        <v>364</v>
      </c>
      <c r="H112" s="849"/>
      <c r="I112" s="849">
        <v>364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3836</v>
      </c>
      <c r="B113" s="832" t="s">
        <v>3766</v>
      </c>
      <c r="C113" s="832" t="s">
        <v>3529</v>
      </c>
      <c r="D113" s="832" t="s">
        <v>3800</v>
      </c>
      <c r="E113" s="832" t="s">
        <v>3802</v>
      </c>
      <c r="F113" s="849">
        <v>1</v>
      </c>
      <c r="G113" s="849">
        <v>122</v>
      </c>
      <c r="H113" s="849">
        <v>0.5</v>
      </c>
      <c r="I113" s="849">
        <v>122</v>
      </c>
      <c r="J113" s="849">
        <v>2</v>
      </c>
      <c r="K113" s="849">
        <v>244</v>
      </c>
      <c r="L113" s="849">
        <v>1</v>
      </c>
      <c r="M113" s="849">
        <v>122</v>
      </c>
      <c r="N113" s="849"/>
      <c r="O113" s="849"/>
      <c r="P113" s="837"/>
      <c r="Q113" s="850"/>
    </row>
    <row r="114" spans="1:17" ht="14.4" customHeight="1" x14ac:dyDescent="0.3">
      <c r="A114" s="831" t="s">
        <v>3838</v>
      </c>
      <c r="B114" s="832" t="s">
        <v>3471</v>
      </c>
      <c r="C114" s="832" t="s">
        <v>3529</v>
      </c>
      <c r="D114" s="832" t="s">
        <v>3559</v>
      </c>
      <c r="E114" s="832" t="s">
        <v>3561</v>
      </c>
      <c r="F114" s="849">
        <v>1</v>
      </c>
      <c r="G114" s="849">
        <v>372</v>
      </c>
      <c r="H114" s="849"/>
      <c r="I114" s="849">
        <v>372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3838</v>
      </c>
      <c r="B115" s="832" t="s">
        <v>3471</v>
      </c>
      <c r="C115" s="832" t="s">
        <v>3529</v>
      </c>
      <c r="D115" s="832" t="s">
        <v>3562</v>
      </c>
      <c r="E115" s="832" t="s">
        <v>3563</v>
      </c>
      <c r="F115" s="849">
        <v>2</v>
      </c>
      <c r="G115" s="849">
        <v>502</v>
      </c>
      <c r="H115" s="849">
        <v>0.66666666666666663</v>
      </c>
      <c r="I115" s="849">
        <v>251</v>
      </c>
      <c r="J115" s="849">
        <v>3</v>
      </c>
      <c r="K115" s="849">
        <v>753</v>
      </c>
      <c r="L115" s="849">
        <v>1</v>
      </c>
      <c r="M115" s="849">
        <v>251</v>
      </c>
      <c r="N115" s="849">
        <v>4</v>
      </c>
      <c r="O115" s="849">
        <v>1008</v>
      </c>
      <c r="P115" s="837">
        <v>1.3386454183266931</v>
      </c>
      <c r="Q115" s="850">
        <v>252</v>
      </c>
    </row>
    <row r="116" spans="1:17" ht="14.4" customHeight="1" x14ac:dyDescent="0.3">
      <c r="A116" s="831" t="s">
        <v>3838</v>
      </c>
      <c r="B116" s="832" t="s">
        <v>3471</v>
      </c>
      <c r="C116" s="832" t="s">
        <v>3529</v>
      </c>
      <c r="D116" s="832" t="s">
        <v>3562</v>
      </c>
      <c r="E116" s="832" t="s">
        <v>3564</v>
      </c>
      <c r="F116" s="849">
        <v>10</v>
      </c>
      <c r="G116" s="849">
        <v>2510</v>
      </c>
      <c r="H116" s="849">
        <v>1.1111111111111112</v>
      </c>
      <c r="I116" s="849">
        <v>251</v>
      </c>
      <c r="J116" s="849">
        <v>9</v>
      </c>
      <c r="K116" s="849">
        <v>2259</v>
      </c>
      <c r="L116" s="849">
        <v>1</v>
      </c>
      <c r="M116" s="849">
        <v>251</v>
      </c>
      <c r="N116" s="849">
        <v>9</v>
      </c>
      <c r="O116" s="849">
        <v>2268</v>
      </c>
      <c r="P116" s="837">
        <v>1.0039840637450199</v>
      </c>
      <c r="Q116" s="850">
        <v>252</v>
      </c>
    </row>
    <row r="117" spans="1:17" ht="14.4" customHeight="1" x14ac:dyDescent="0.3">
      <c r="A117" s="831" t="s">
        <v>3838</v>
      </c>
      <c r="B117" s="832" t="s">
        <v>3471</v>
      </c>
      <c r="C117" s="832" t="s">
        <v>3529</v>
      </c>
      <c r="D117" s="832" t="s">
        <v>3565</v>
      </c>
      <c r="E117" s="832" t="s">
        <v>3566</v>
      </c>
      <c r="F117" s="849">
        <v>2</v>
      </c>
      <c r="G117" s="849">
        <v>252</v>
      </c>
      <c r="H117" s="849">
        <v>2</v>
      </c>
      <c r="I117" s="849">
        <v>126</v>
      </c>
      <c r="J117" s="849">
        <v>1</v>
      </c>
      <c r="K117" s="849">
        <v>126</v>
      </c>
      <c r="L117" s="849">
        <v>1</v>
      </c>
      <c r="M117" s="849">
        <v>126</v>
      </c>
      <c r="N117" s="849"/>
      <c r="O117" s="849"/>
      <c r="P117" s="837"/>
      <c r="Q117" s="850"/>
    </row>
    <row r="118" spans="1:17" ht="14.4" customHeight="1" x14ac:dyDescent="0.3">
      <c r="A118" s="831" t="s">
        <v>3838</v>
      </c>
      <c r="B118" s="832" t="s">
        <v>3471</v>
      </c>
      <c r="C118" s="832" t="s">
        <v>3529</v>
      </c>
      <c r="D118" s="832" t="s">
        <v>3565</v>
      </c>
      <c r="E118" s="832" t="s">
        <v>3567</v>
      </c>
      <c r="F118" s="849"/>
      <c r="G118" s="849"/>
      <c r="H118" s="849"/>
      <c r="I118" s="849"/>
      <c r="J118" s="849"/>
      <c r="K118" s="849"/>
      <c r="L118" s="849"/>
      <c r="M118" s="849"/>
      <c r="N118" s="849">
        <v>2</v>
      </c>
      <c r="O118" s="849">
        <v>254</v>
      </c>
      <c r="P118" s="837"/>
      <c r="Q118" s="850">
        <v>127</v>
      </c>
    </row>
    <row r="119" spans="1:17" ht="14.4" customHeight="1" x14ac:dyDescent="0.3">
      <c r="A119" s="831" t="s">
        <v>3838</v>
      </c>
      <c r="B119" s="832" t="s">
        <v>3471</v>
      </c>
      <c r="C119" s="832" t="s">
        <v>3529</v>
      </c>
      <c r="D119" s="832" t="s">
        <v>3568</v>
      </c>
      <c r="E119" s="832" t="s">
        <v>3569</v>
      </c>
      <c r="F119" s="849"/>
      <c r="G119" s="849"/>
      <c r="H119" s="849"/>
      <c r="I119" s="849"/>
      <c r="J119" s="849">
        <v>1</v>
      </c>
      <c r="K119" s="849">
        <v>91</v>
      </c>
      <c r="L119" s="849">
        <v>1</v>
      </c>
      <c r="M119" s="849">
        <v>91</v>
      </c>
      <c r="N119" s="849"/>
      <c r="O119" s="849"/>
      <c r="P119" s="837"/>
      <c r="Q119" s="850"/>
    </row>
    <row r="120" spans="1:17" ht="14.4" customHeight="1" x14ac:dyDescent="0.3">
      <c r="A120" s="831" t="s">
        <v>3838</v>
      </c>
      <c r="B120" s="832" t="s">
        <v>3471</v>
      </c>
      <c r="C120" s="832" t="s">
        <v>3529</v>
      </c>
      <c r="D120" s="832" t="s">
        <v>3579</v>
      </c>
      <c r="E120" s="832" t="s">
        <v>3580</v>
      </c>
      <c r="F120" s="849">
        <v>5</v>
      </c>
      <c r="G120" s="849">
        <v>295</v>
      </c>
      <c r="H120" s="849">
        <v>0.83333333333333337</v>
      </c>
      <c r="I120" s="849">
        <v>59</v>
      </c>
      <c r="J120" s="849">
        <v>6</v>
      </c>
      <c r="K120" s="849">
        <v>354</v>
      </c>
      <c r="L120" s="849">
        <v>1</v>
      </c>
      <c r="M120" s="849">
        <v>59</v>
      </c>
      <c r="N120" s="849">
        <v>1</v>
      </c>
      <c r="O120" s="849">
        <v>60</v>
      </c>
      <c r="P120" s="837">
        <v>0.16949152542372881</v>
      </c>
      <c r="Q120" s="850">
        <v>60</v>
      </c>
    </row>
    <row r="121" spans="1:17" ht="14.4" customHeight="1" x14ac:dyDescent="0.3">
      <c r="A121" s="831" t="s">
        <v>3838</v>
      </c>
      <c r="B121" s="832" t="s">
        <v>3471</v>
      </c>
      <c r="C121" s="832" t="s">
        <v>3529</v>
      </c>
      <c r="D121" s="832" t="s">
        <v>3589</v>
      </c>
      <c r="E121" s="832" t="s">
        <v>3590</v>
      </c>
      <c r="F121" s="849">
        <v>11</v>
      </c>
      <c r="G121" s="849">
        <v>4224</v>
      </c>
      <c r="H121" s="849">
        <v>1.2190476190476192</v>
      </c>
      <c r="I121" s="849">
        <v>384</v>
      </c>
      <c r="J121" s="849">
        <v>9</v>
      </c>
      <c r="K121" s="849">
        <v>3465</v>
      </c>
      <c r="L121" s="849">
        <v>1</v>
      </c>
      <c r="M121" s="849">
        <v>385</v>
      </c>
      <c r="N121" s="849">
        <v>11</v>
      </c>
      <c r="O121" s="849">
        <v>4246</v>
      </c>
      <c r="P121" s="837">
        <v>1.2253968253968255</v>
      </c>
      <c r="Q121" s="850">
        <v>386</v>
      </c>
    </row>
    <row r="122" spans="1:17" ht="14.4" customHeight="1" x14ac:dyDescent="0.3">
      <c r="A122" s="831" t="s">
        <v>3838</v>
      </c>
      <c r="B122" s="832" t="s">
        <v>3471</v>
      </c>
      <c r="C122" s="832" t="s">
        <v>3529</v>
      </c>
      <c r="D122" s="832" t="s">
        <v>3591</v>
      </c>
      <c r="E122" s="832" t="s">
        <v>3592</v>
      </c>
      <c r="F122" s="849">
        <v>1</v>
      </c>
      <c r="G122" s="849">
        <v>389</v>
      </c>
      <c r="H122" s="849">
        <v>0.99743589743589745</v>
      </c>
      <c r="I122" s="849">
        <v>389</v>
      </c>
      <c r="J122" s="849">
        <v>1</v>
      </c>
      <c r="K122" s="849">
        <v>390</v>
      </c>
      <c r="L122" s="849">
        <v>1</v>
      </c>
      <c r="M122" s="849">
        <v>390</v>
      </c>
      <c r="N122" s="849">
        <v>1</v>
      </c>
      <c r="O122" s="849">
        <v>391</v>
      </c>
      <c r="P122" s="837">
        <v>1.0025641025641026</v>
      </c>
      <c r="Q122" s="850">
        <v>391</v>
      </c>
    </row>
    <row r="123" spans="1:17" ht="14.4" customHeight="1" x14ac:dyDescent="0.3">
      <c r="A123" s="831" t="s">
        <v>3838</v>
      </c>
      <c r="B123" s="832" t="s">
        <v>3471</v>
      </c>
      <c r="C123" s="832" t="s">
        <v>3529</v>
      </c>
      <c r="D123" s="832" t="s">
        <v>3591</v>
      </c>
      <c r="E123" s="832" t="s">
        <v>3593</v>
      </c>
      <c r="F123" s="849">
        <v>3</v>
      </c>
      <c r="G123" s="849">
        <v>1167</v>
      </c>
      <c r="H123" s="849">
        <v>0.59846153846153849</v>
      </c>
      <c r="I123" s="849">
        <v>389</v>
      </c>
      <c r="J123" s="849">
        <v>5</v>
      </c>
      <c r="K123" s="849">
        <v>1950</v>
      </c>
      <c r="L123" s="849">
        <v>1</v>
      </c>
      <c r="M123" s="849">
        <v>390</v>
      </c>
      <c r="N123" s="849">
        <v>3</v>
      </c>
      <c r="O123" s="849">
        <v>1173</v>
      </c>
      <c r="P123" s="837">
        <v>0.60153846153846158</v>
      </c>
      <c r="Q123" s="850">
        <v>391</v>
      </c>
    </row>
    <row r="124" spans="1:17" ht="14.4" customHeight="1" x14ac:dyDescent="0.3">
      <c r="A124" s="831" t="s">
        <v>3838</v>
      </c>
      <c r="B124" s="832" t="s">
        <v>3471</v>
      </c>
      <c r="C124" s="832" t="s">
        <v>3529</v>
      </c>
      <c r="D124" s="832" t="s">
        <v>3599</v>
      </c>
      <c r="E124" s="832" t="s">
        <v>3600</v>
      </c>
      <c r="F124" s="849"/>
      <c r="G124" s="849"/>
      <c r="H124" s="849"/>
      <c r="I124" s="849"/>
      <c r="J124" s="849">
        <v>2</v>
      </c>
      <c r="K124" s="849">
        <v>306</v>
      </c>
      <c r="L124" s="849">
        <v>1</v>
      </c>
      <c r="M124" s="849">
        <v>153</v>
      </c>
      <c r="N124" s="849"/>
      <c r="O124" s="849"/>
      <c r="P124" s="837"/>
      <c r="Q124" s="850"/>
    </row>
    <row r="125" spans="1:17" ht="14.4" customHeight="1" x14ac:dyDescent="0.3">
      <c r="A125" s="831" t="s">
        <v>3838</v>
      </c>
      <c r="B125" s="832" t="s">
        <v>3471</v>
      </c>
      <c r="C125" s="832" t="s">
        <v>3529</v>
      </c>
      <c r="D125" s="832" t="s">
        <v>3605</v>
      </c>
      <c r="E125" s="832" t="s">
        <v>3607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139</v>
      </c>
      <c r="P125" s="837"/>
      <c r="Q125" s="850">
        <v>139</v>
      </c>
    </row>
    <row r="126" spans="1:17" ht="14.4" customHeight="1" x14ac:dyDescent="0.3">
      <c r="A126" s="831" t="s">
        <v>3838</v>
      </c>
      <c r="B126" s="832" t="s">
        <v>3471</v>
      </c>
      <c r="C126" s="832" t="s">
        <v>3529</v>
      </c>
      <c r="D126" s="832" t="s">
        <v>3649</v>
      </c>
      <c r="E126" s="832" t="s">
        <v>3650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33.33</v>
      </c>
      <c r="P126" s="837"/>
      <c r="Q126" s="850">
        <v>33.33</v>
      </c>
    </row>
    <row r="127" spans="1:17" ht="14.4" customHeight="1" x14ac:dyDescent="0.3">
      <c r="A127" s="831" t="s">
        <v>3838</v>
      </c>
      <c r="B127" s="832" t="s">
        <v>3471</v>
      </c>
      <c r="C127" s="832" t="s">
        <v>3529</v>
      </c>
      <c r="D127" s="832" t="s">
        <v>3677</v>
      </c>
      <c r="E127" s="832" t="s">
        <v>3678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114</v>
      </c>
      <c r="P127" s="837"/>
      <c r="Q127" s="850">
        <v>114</v>
      </c>
    </row>
    <row r="128" spans="1:17" ht="14.4" customHeight="1" x14ac:dyDescent="0.3">
      <c r="A128" s="831" t="s">
        <v>3838</v>
      </c>
      <c r="B128" s="832" t="s">
        <v>3471</v>
      </c>
      <c r="C128" s="832" t="s">
        <v>3529</v>
      </c>
      <c r="D128" s="832" t="s">
        <v>3704</v>
      </c>
      <c r="E128" s="832" t="s">
        <v>3705</v>
      </c>
      <c r="F128" s="849">
        <v>1</v>
      </c>
      <c r="G128" s="849">
        <v>155</v>
      </c>
      <c r="H128" s="849"/>
      <c r="I128" s="849">
        <v>155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3838</v>
      </c>
      <c r="B129" s="832" t="s">
        <v>3471</v>
      </c>
      <c r="C129" s="832" t="s">
        <v>3529</v>
      </c>
      <c r="D129" s="832" t="s">
        <v>3706</v>
      </c>
      <c r="E129" s="832" t="s">
        <v>3707</v>
      </c>
      <c r="F129" s="849"/>
      <c r="G129" s="849"/>
      <c r="H129" s="849"/>
      <c r="I129" s="849"/>
      <c r="J129" s="849">
        <v>2</v>
      </c>
      <c r="K129" s="849">
        <v>286</v>
      </c>
      <c r="L129" s="849">
        <v>1</v>
      </c>
      <c r="M129" s="849">
        <v>143</v>
      </c>
      <c r="N129" s="849"/>
      <c r="O129" s="849"/>
      <c r="P129" s="837"/>
      <c r="Q129" s="850"/>
    </row>
    <row r="130" spans="1:17" ht="14.4" customHeight="1" x14ac:dyDescent="0.3">
      <c r="A130" s="831" t="s">
        <v>3838</v>
      </c>
      <c r="B130" s="832" t="s">
        <v>3471</v>
      </c>
      <c r="C130" s="832" t="s">
        <v>3529</v>
      </c>
      <c r="D130" s="832" t="s">
        <v>3720</v>
      </c>
      <c r="E130" s="832" t="s">
        <v>3722</v>
      </c>
      <c r="F130" s="849"/>
      <c r="G130" s="849"/>
      <c r="H130" s="849"/>
      <c r="I130" s="849"/>
      <c r="J130" s="849"/>
      <c r="K130" s="849"/>
      <c r="L130" s="849"/>
      <c r="M130" s="849"/>
      <c r="N130" s="849">
        <v>2</v>
      </c>
      <c r="O130" s="849">
        <v>200</v>
      </c>
      <c r="P130" s="837"/>
      <c r="Q130" s="850">
        <v>100</v>
      </c>
    </row>
    <row r="131" spans="1:17" ht="14.4" customHeight="1" x14ac:dyDescent="0.3">
      <c r="A131" s="831" t="s">
        <v>3838</v>
      </c>
      <c r="B131" s="832" t="s">
        <v>3471</v>
      </c>
      <c r="C131" s="832" t="s">
        <v>3529</v>
      </c>
      <c r="D131" s="832" t="s">
        <v>3723</v>
      </c>
      <c r="E131" s="832" t="s">
        <v>3724</v>
      </c>
      <c r="F131" s="849">
        <v>1</v>
      </c>
      <c r="G131" s="849">
        <v>394</v>
      </c>
      <c r="H131" s="849"/>
      <c r="I131" s="849">
        <v>394</v>
      </c>
      <c r="J131" s="849"/>
      <c r="K131" s="849"/>
      <c r="L131" s="849"/>
      <c r="M131" s="849"/>
      <c r="N131" s="849">
        <v>2</v>
      </c>
      <c r="O131" s="849">
        <v>792</v>
      </c>
      <c r="P131" s="837"/>
      <c r="Q131" s="850">
        <v>396</v>
      </c>
    </row>
    <row r="132" spans="1:17" ht="14.4" customHeight="1" x14ac:dyDescent="0.3">
      <c r="A132" s="831" t="s">
        <v>3838</v>
      </c>
      <c r="B132" s="832" t="s">
        <v>3766</v>
      </c>
      <c r="C132" s="832" t="s">
        <v>3529</v>
      </c>
      <c r="D132" s="832" t="s">
        <v>3562</v>
      </c>
      <c r="E132" s="832" t="s">
        <v>3564</v>
      </c>
      <c r="F132" s="849">
        <v>4</v>
      </c>
      <c r="G132" s="849">
        <v>1004</v>
      </c>
      <c r="H132" s="849"/>
      <c r="I132" s="849">
        <v>251</v>
      </c>
      <c r="J132" s="849"/>
      <c r="K132" s="849"/>
      <c r="L132" s="849"/>
      <c r="M132" s="849"/>
      <c r="N132" s="849">
        <v>1</v>
      </c>
      <c r="O132" s="849">
        <v>252</v>
      </c>
      <c r="P132" s="837"/>
      <c r="Q132" s="850">
        <v>252</v>
      </c>
    </row>
    <row r="133" spans="1:17" ht="14.4" customHeight="1" x14ac:dyDescent="0.3">
      <c r="A133" s="831" t="s">
        <v>3838</v>
      </c>
      <c r="B133" s="832" t="s">
        <v>3766</v>
      </c>
      <c r="C133" s="832" t="s">
        <v>3529</v>
      </c>
      <c r="D133" s="832" t="s">
        <v>3568</v>
      </c>
      <c r="E133" s="832" t="s">
        <v>3570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92</v>
      </c>
      <c r="P133" s="837"/>
      <c r="Q133" s="850">
        <v>92</v>
      </c>
    </row>
    <row r="134" spans="1:17" ht="14.4" customHeight="1" x14ac:dyDescent="0.3">
      <c r="A134" s="831" t="s">
        <v>3838</v>
      </c>
      <c r="B134" s="832" t="s">
        <v>3766</v>
      </c>
      <c r="C134" s="832" t="s">
        <v>3529</v>
      </c>
      <c r="D134" s="832" t="s">
        <v>3589</v>
      </c>
      <c r="E134" s="832" t="s">
        <v>3590</v>
      </c>
      <c r="F134" s="849">
        <v>2</v>
      </c>
      <c r="G134" s="849">
        <v>768</v>
      </c>
      <c r="H134" s="849"/>
      <c r="I134" s="849">
        <v>384</v>
      </c>
      <c r="J134" s="849"/>
      <c r="K134" s="849"/>
      <c r="L134" s="849"/>
      <c r="M134" s="849"/>
      <c r="N134" s="849">
        <v>1</v>
      </c>
      <c r="O134" s="849">
        <v>386</v>
      </c>
      <c r="P134" s="837"/>
      <c r="Q134" s="850">
        <v>386</v>
      </c>
    </row>
    <row r="135" spans="1:17" ht="14.4" customHeight="1" x14ac:dyDescent="0.3">
      <c r="A135" s="831" t="s">
        <v>3838</v>
      </c>
      <c r="B135" s="832" t="s">
        <v>3766</v>
      </c>
      <c r="C135" s="832" t="s">
        <v>3529</v>
      </c>
      <c r="D135" s="832" t="s">
        <v>3591</v>
      </c>
      <c r="E135" s="832" t="s">
        <v>3593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391</v>
      </c>
      <c r="P135" s="837"/>
      <c r="Q135" s="850">
        <v>391</v>
      </c>
    </row>
    <row r="136" spans="1:17" ht="14.4" customHeight="1" x14ac:dyDescent="0.3">
      <c r="A136" s="831" t="s">
        <v>3838</v>
      </c>
      <c r="B136" s="832" t="s">
        <v>3766</v>
      </c>
      <c r="C136" s="832" t="s">
        <v>3529</v>
      </c>
      <c r="D136" s="832" t="s">
        <v>3767</v>
      </c>
      <c r="E136" s="832" t="s">
        <v>3768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1831</v>
      </c>
      <c r="P136" s="837"/>
      <c r="Q136" s="850">
        <v>1831</v>
      </c>
    </row>
    <row r="137" spans="1:17" ht="14.4" customHeight="1" x14ac:dyDescent="0.3">
      <c r="A137" s="831" t="s">
        <v>3838</v>
      </c>
      <c r="B137" s="832" t="s">
        <v>3766</v>
      </c>
      <c r="C137" s="832" t="s">
        <v>3529</v>
      </c>
      <c r="D137" s="832" t="s">
        <v>3628</v>
      </c>
      <c r="E137" s="832" t="s">
        <v>3629</v>
      </c>
      <c r="F137" s="849">
        <v>2</v>
      </c>
      <c r="G137" s="849">
        <v>410</v>
      </c>
      <c r="H137" s="849"/>
      <c r="I137" s="849">
        <v>205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3838</v>
      </c>
      <c r="B138" s="832" t="s">
        <v>3766</v>
      </c>
      <c r="C138" s="832" t="s">
        <v>3529</v>
      </c>
      <c r="D138" s="832" t="s">
        <v>3780</v>
      </c>
      <c r="E138" s="832" t="s">
        <v>3781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288</v>
      </c>
      <c r="P138" s="837"/>
      <c r="Q138" s="850">
        <v>288</v>
      </c>
    </row>
    <row r="139" spans="1:17" ht="14.4" customHeight="1" x14ac:dyDescent="0.3">
      <c r="A139" s="831" t="s">
        <v>3838</v>
      </c>
      <c r="B139" s="832" t="s">
        <v>3766</v>
      </c>
      <c r="C139" s="832" t="s">
        <v>3529</v>
      </c>
      <c r="D139" s="832" t="s">
        <v>3633</v>
      </c>
      <c r="E139" s="832" t="s">
        <v>3635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59</v>
      </c>
      <c r="P139" s="837"/>
      <c r="Q139" s="850">
        <v>59</v>
      </c>
    </row>
    <row r="140" spans="1:17" ht="14.4" customHeight="1" x14ac:dyDescent="0.3">
      <c r="A140" s="831" t="s">
        <v>3838</v>
      </c>
      <c r="B140" s="832" t="s">
        <v>3766</v>
      </c>
      <c r="C140" s="832" t="s">
        <v>3529</v>
      </c>
      <c r="D140" s="832" t="s">
        <v>3669</v>
      </c>
      <c r="E140" s="832" t="s">
        <v>3670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123</v>
      </c>
      <c r="P140" s="837"/>
      <c r="Q140" s="850">
        <v>123</v>
      </c>
    </row>
    <row r="141" spans="1:17" ht="14.4" customHeight="1" x14ac:dyDescent="0.3">
      <c r="A141" s="831" t="s">
        <v>3838</v>
      </c>
      <c r="B141" s="832" t="s">
        <v>3766</v>
      </c>
      <c r="C141" s="832" t="s">
        <v>3529</v>
      </c>
      <c r="D141" s="832" t="s">
        <v>3671</v>
      </c>
      <c r="E141" s="832" t="s">
        <v>3672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147</v>
      </c>
      <c r="P141" s="837"/>
      <c r="Q141" s="850">
        <v>147</v>
      </c>
    </row>
    <row r="142" spans="1:17" ht="14.4" customHeight="1" x14ac:dyDescent="0.3">
      <c r="A142" s="831" t="s">
        <v>3838</v>
      </c>
      <c r="B142" s="832" t="s">
        <v>3766</v>
      </c>
      <c r="C142" s="832" t="s">
        <v>3529</v>
      </c>
      <c r="D142" s="832" t="s">
        <v>3788</v>
      </c>
      <c r="E142" s="832" t="s">
        <v>3789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242</v>
      </c>
      <c r="P142" s="837"/>
      <c r="Q142" s="850">
        <v>242</v>
      </c>
    </row>
    <row r="143" spans="1:17" ht="14.4" customHeight="1" x14ac:dyDescent="0.3">
      <c r="A143" s="831" t="s">
        <v>3838</v>
      </c>
      <c r="B143" s="832" t="s">
        <v>3766</v>
      </c>
      <c r="C143" s="832" t="s">
        <v>3529</v>
      </c>
      <c r="D143" s="832" t="s">
        <v>3790</v>
      </c>
      <c r="E143" s="832" t="s">
        <v>3791</v>
      </c>
      <c r="F143" s="849">
        <v>4</v>
      </c>
      <c r="G143" s="849">
        <v>1456</v>
      </c>
      <c r="H143" s="849"/>
      <c r="I143" s="849">
        <v>364</v>
      </c>
      <c r="J143" s="849"/>
      <c r="K143" s="849"/>
      <c r="L143" s="849"/>
      <c r="M143" s="849"/>
      <c r="N143" s="849">
        <v>2</v>
      </c>
      <c r="O143" s="849">
        <v>732</v>
      </c>
      <c r="P143" s="837"/>
      <c r="Q143" s="850">
        <v>366</v>
      </c>
    </row>
    <row r="144" spans="1:17" ht="14.4" customHeight="1" x14ac:dyDescent="0.3">
      <c r="A144" s="831" t="s">
        <v>3838</v>
      </c>
      <c r="B144" s="832" t="s">
        <v>3766</v>
      </c>
      <c r="C144" s="832" t="s">
        <v>3529</v>
      </c>
      <c r="D144" s="832" t="s">
        <v>3800</v>
      </c>
      <c r="E144" s="832" t="s">
        <v>3802</v>
      </c>
      <c r="F144" s="849">
        <v>4</v>
      </c>
      <c r="G144" s="849">
        <v>488</v>
      </c>
      <c r="H144" s="849"/>
      <c r="I144" s="849">
        <v>122</v>
      </c>
      <c r="J144" s="849"/>
      <c r="K144" s="849"/>
      <c r="L144" s="849"/>
      <c r="M144" s="849"/>
      <c r="N144" s="849">
        <v>1</v>
      </c>
      <c r="O144" s="849">
        <v>123</v>
      </c>
      <c r="P144" s="837"/>
      <c r="Q144" s="850">
        <v>123</v>
      </c>
    </row>
    <row r="145" spans="1:17" ht="14.4" customHeight="1" x14ac:dyDescent="0.3">
      <c r="A145" s="831" t="s">
        <v>3839</v>
      </c>
      <c r="B145" s="832" t="s">
        <v>3471</v>
      </c>
      <c r="C145" s="832" t="s">
        <v>3529</v>
      </c>
      <c r="D145" s="832" t="s">
        <v>3559</v>
      </c>
      <c r="E145" s="832" t="s">
        <v>3561</v>
      </c>
      <c r="F145" s="849"/>
      <c r="G145" s="849"/>
      <c r="H145" s="849"/>
      <c r="I145" s="849"/>
      <c r="J145" s="849">
        <v>1</v>
      </c>
      <c r="K145" s="849">
        <v>373</v>
      </c>
      <c r="L145" s="849">
        <v>1</v>
      </c>
      <c r="M145" s="849">
        <v>373</v>
      </c>
      <c r="N145" s="849"/>
      <c r="O145" s="849"/>
      <c r="P145" s="837"/>
      <c r="Q145" s="850"/>
    </row>
    <row r="146" spans="1:17" ht="14.4" customHeight="1" x14ac:dyDescent="0.3">
      <c r="A146" s="831" t="s">
        <v>3839</v>
      </c>
      <c r="B146" s="832" t="s">
        <v>3471</v>
      </c>
      <c r="C146" s="832" t="s">
        <v>3529</v>
      </c>
      <c r="D146" s="832" t="s">
        <v>3562</v>
      </c>
      <c r="E146" s="832" t="s">
        <v>3563</v>
      </c>
      <c r="F146" s="849">
        <v>1</v>
      </c>
      <c r="G146" s="849">
        <v>251</v>
      </c>
      <c r="H146" s="849"/>
      <c r="I146" s="849">
        <v>251</v>
      </c>
      <c r="J146" s="849"/>
      <c r="K146" s="849"/>
      <c r="L146" s="849"/>
      <c r="M146" s="849"/>
      <c r="N146" s="849">
        <v>1</v>
      </c>
      <c r="O146" s="849">
        <v>252</v>
      </c>
      <c r="P146" s="837"/>
      <c r="Q146" s="850">
        <v>252</v>
      </c>
    </row>
    <row r="147" spans="1:17" ht="14.4" customHeight="1" x14ac:dyDescent="0.3">
      <c r="A147" s="831" t="s">
        <v>3839</v>
      </c>
      <c r="B147" s="832" t="s">
        <v>3471</v>
      </c>
      <c r="C147" s="832" t="s">
        <v>3529</v>
      </c>
      <c r="D147" s="832" t="s">
        <v>3562</v>
      </c>
      <c r="E147" s="832" t="s">
        <v>3564</v>
      </c>
      <c r="F147" s="849">
        <v>6</v>
      </c>
      <c r="G147" s="849">
        <v>1506</v>
      </c>
      <c r="H147" s="849">
        <v>3</v>
      </c>
      <c r="I147" s="849">
        <v>251</v>
      </c>
      <c r="J147" s="849">
        <v>2</v>
      </c>
      <c r="K147" s="849">
        <v>502</v>
      </c>
      <c r="L147" s="849">
        <v>1</v>
      </c>
      <c r="M147" s="849">
        <v>251</v>
      </c>
      <c r="N147" s="849">
        <v>1</v>
      </c>
      <c r="O147" s="849">
        <v>252</v>
      </c>
      <c r="P147" s="837">
        <v>0.50199203187250996</v>
      </c>
      <c r="Q147" s="850">
        <v>252</v>
      </c>
    </row>
    <row r="148" spans="1:17" ht="14.4" customHeight="1" x14ac:dyDescent="0.3">
      <c r="A148" s="831" t="s">
        <v>3839</v>
      </c>
      <c r="B148" s="832" t="s">
        <v>3471</v>
      </c>
      <c r="C148" s="832" t="s">
        <v>3529</v>
      </c>
      <c r="D148" s="832" t="s">
        <v>3565</v>
      </c>
      <c r="E148" s="832" t="s">
        <v>3567</v>
      </c>
      <c r="F148" s="849">
        <v>3</v>
      </c>
      <c r="G148" s="849">
        <v>378</v>
      </c>
      <c r="H148" s="849"/>
      <c r="I148" s="849">
        <v>126</v>
      </c>
      <c r="J148" s="849"/>
      <c r="K148" s="849"/>
      <c r="L148" s="849"/>
      <c r="M148" s="849"/>
      <c r="N148" s="849">
        <v>1</v>
      </c>
      <c r="O148" s="849">
        <v>127</v>
      </c>
      <c r="P148" s="837"/>
      <c r="Q148" s="850">
        <v>127</v>
      </c>
    </row>
    <row r="149" spans="1:17" ht="14.4" customHeight="1" x14ac:dyDescent="0.3">
      <c r="A149" s="831" t="s">
        <v>3839</v>
      </c>
      <c r="B149" s="832" t="s">
        <v>3471</v>
      </c>
      <c r="C149" s="832" t="s">
        <v>3529</v>
      </c>
      <c r="D149" s="832" t="s">
        <v>3579</v>
      </c>
      <c r="E149" s="832" t="s">
        <v>3580</v>
      </c>
      <c r="F149" s="849">
        <v>5</v>
      </c>
      <c r="G149" s="849">
        <v>295</v>
      </c>
      <c r="H149" s="849">
        <v>5</v>
      </c>
      <c r="I149" s="849">
        <v>59</v>
      </c>
      <c r="J149" s="849">
        <v>1</v>
      </c>
      <c r="K149" s="849">
        <v>59</v>
      </c>
      <c r="L149" s="849">
        <v>1</v>
      </c>
      <c r="M149" s="849">
        <v>59</v>
      </c>
      <c r="N149" s="849">
        <v>1</v>
      </c>
      <c r="O149" s="849">
        <v>60</v>
      </c>
      <c r="P149" s="837">
        <v>1.0169491525423728</v>
      </c>
      <c r="Q149" s="850">
        <v>60</v>
      </c>
    </row>
    <row r="150" spans="1:17" ht="14.4" customHeight="1" x14ac:dyDescent="0.3">
      <c r="A150" s="831" t="s">
        <v>3839</v>
      </c>
      <c r="B150" s="832" t="s">
        <v>3471</v>
      </c>
      <c r="C150" s="832" t="s">
        <v>3529</v>
      </c>
      <c r="D150" s="832" t="s">
        <v>3589</v>
      </c>
      <c r="E150" s="832" t="s">
        <v>3590</v>
      </c>
      <c r="F150" s="849">
        <v>6</v>
      </c>
      <c r="G150" s="849">
        <v>2304</v>
      </c>
      <c r="H150" s="849">
        <v>2.9922077922077923</v>
      </c>
      <c r="I150" s="849">
        <v>384</v>
      </c>
      <c r="J150" s="849">
        <v>2</v>
      </c>
      <c r="K150" s="849">
        <v>770</v>
      </c>
      <c r="L150" s="849">
        <v>1</v>
      </c>
      <c r="M150" s="849">
        <v>385</v>
      </c>
      <c r="N150" s="849">
        <v>2</v>
      </c>
      <c r="O150" s="849">
        <v>772</v>
      </c>
      <c r="P150" s="837">
        <v>1.0025974025974025</v>
      </c>
      <c r="Q150" s="850">
        <v>386</v>
      </c>
    </row>
    <row r="151" spans="1:17" ht="14.4" customHeight="1" x14ac:dyDescent="0.3">
      <c r="A151" s="831" t="s">
        <v>3839</v>
      </c>
      <c r="B151" s="832" t="s">
        <v>3471</v>
      </c>
      <c r="C151" s="832" t="s">
        <v>3529</v>
      </c>
      <c r="D151" s="832" t="s">
        <v>3591</v>
      </c>
      <c r="E151" s="832" t="s">
        <v>3592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391</v>
      </c>
      <c r="P151" s="837"/>
      <c r="Q151" s="850">
        <v>391</v>
      </c>
    </row>
    <row r="152" spans="1:17" ht="14.4" customHeight="1" x14ac:dyDescent="0.3">
      <c r="A152" s="831" t="s">
        <v>3839</v>
      </c>
      <c r="B152" s="832" t="s">
        <v>3471</v>
      </c>
      <c r="C152" s="832" t="s">
        <v>3529</v>
      </c>
      <c r="D152" s="832" t="s">
        <v>3591</v>
      </c>
      <c r="E152" s="832" t="s">
        <v>3593</v>
      </c>
      <c r="F152" s="849">
        <v>5</v>
      </c>
      <c r="G152" s="849">
        <v>1945</v>
      </c>
      <c r="H152" s="849"/>
      <c r="I152" s="849">
        <v>389</v>
      </c>
      <c r="J152" s="849"/>
      <c r="K152" s="849"/>
      <c r="L152" s="849"/>
      <c r="M152" s="849"/>
      <c r="N152" s="849">
        <v>1</v>
      </c>
      <c r="O152" s="849">
        <v>391</v>
      </c>
      <c r="P152" s="837"/>
      <c r="Q152" s="850">
        <v>391</v>
      </c>
    </row>
    <row r="153" spans="1:17" ht="14.4" customHeight="1" x14ac:dyDescent="0.3">
      <c r="A153" s="831" t="s">
        <v>3839</v>
      </c>
      <c r="B153" s="832" t="s">
        <v>3471</v>
      </c>
      <c r="C153" s="832" t="s">
        <v>3529</v>
      </c>
      <c r="D153" s="832" t="s">
        <v>3694</v>
      </c>
      <c r="E153" s="832" t="s">
        <v>3695</v>
      </c>
      <c r="F153" s="849">
        <v>1</v>
      </c>
      <c r="G153" s="849">
        <v>120</v>
      </c>
      <c r="H153" s="849"/>
      <c r="I153" s="849">
        <v>120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3839</v>
      </c>
      <c r="B154" s="832" t="s">
        <v>3471</v>
      </c>
      <c r="C154" s="832" t="s">
        <v>3529</v>
      </c>
      <c r="D154" s="832" t="s">
        <v>3723</v>
      </c>
      <c r="E154" s="832" t="s">
        <v>3724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396</v>
      </c>
      <c r="P154" s="837"/>
      <c r="Q154" s="850">
        <v>396</v>
      </c>
    </row>
    <row r="155" spans="1:17" ht="14.4" customHeight="1" x14ac:dyDescent="0.3">
      <c r="A155" s="831" t="s">
        <v>3839</v>
      </c>
      <c r="B155" s="832" t="s">
        <v>3766</v>
      </c>
      <c r="C155" s="832" t="s">
        <v>3529</v>
      </c>
      <c r="D155" s="832" t="s">
        <v>3562</v>
      </c>
      <c r="E155" s="832" t="s">
        <v>3563</v>
      </c>
      <c r="F155" s="849"/>
      <c r="G155" s="849"/>
      <c r="H155" s="849"/>
      <c r="I155" s="849"/>
      <c r="J155" s="849">
        <v>5</v>
      </c>
      <c r="K155" s="849">
        <v>1255</v>
      </c>
      <c r="L155" s="849">
        <v>1</v>
      </c>
      <c r="M155" s="849">
        <v>251</v>
      </c>
      <c r="N155" s="849"/>
      <c r="O155" s="849"/>
      <c r="P155" s="837"/>
      <c r="Q155" s="850"/>
    </row>
    <row r="156" spans="1:17" ht="14.4" customHeight="1" x14ac:dyDescent="0.3">
      <c r="A156" s="831" t="s">
        <v>3839</v>
      </c>
      <c r="B156" s="832" t="s">
        <v>3766</v>
      </c>
      <c r="C156" s="832" t="s">
        <v>3529</v>
      </c>
      <c r="D156" s="832" t="s">
        <v>3562</v>
      </c>
      <c r="E156" s="832" t="s">
        <v>3564</v>
      </c>
      <c r="F156" s="849"/>
      <c r="G156" s="849"/>
      <c r="H156" s="849"/>
      <c r="I156" s="849"/>
      <c r="J156" s="849">
        <v>1</v>
      </c>
      <c r="K156" s="849">
        <v>251</v>
      </c>
      <c r="L156" s="849">
        <v>1</v>
      </c>
      <c r="M156" s="849">
        <v>251</v>
      </c>
      <c r="N156" s="849"/>
      <c r="O156" s="849"/>
      <c r="P156" s="837"/>
      <c r="Q156" s="850"/>
    </row>
    <row r="157" spans="1:17" ht="14.4" customHeight="1" x14ac:dyDescent="0.3">
      <c r="A157" s="831" t="s">
        <v>3839</v>
      </c>
      <c r="B157" s="832" t="s">
        <v>3766</v>
      </c>
      <c r="C157" s="832" t="s">
        <v>3529</v>
      </c>
      <c r="D157" s="832" t="s">
        <v>3565</v>
      </c>
      <c r="E157" s="832" t="s">
        <v>3566</v>
      </c>
      <c r="F157" s="849"/>
      <c r="G157" s="849"/>
      <c r="H157" s="849"/>
      <c r="I157" s="849"/>
      <c r="J157" s="849">
        <v>3</v>
      </c>
      <c r="K157" s="849">
        <v>378</v>
      </c>
      <c r="L157" s="849">
        <v>1</v>
      </c>
      <c r="M157" s="849">
        <v>126</v>
      </c>
      <c r="N157" s="849"/>
      <c r="O157" s="849"/>
      <c r="P157" s="837"/>
      <c r="Q157" s="850"/>
    </row>
    <row r="158" spans="1:17" ht="14.4" customHeight="1" x14ac:dyDescent="0.3">
      <c r="A158" s="831" t="s">
        <v>3839</v>
      </c>
      <c r="B158" s="832" t="s">
        <v>3766</v>
      </c>
      <c r="C158" s="832" t="s">
        <v>3529</v>
      </c>
      <c r="D158" s="832" t="s">
        <v>3589</v>
      </c>
      <c r="E158" s="832" t="s">
        <v>3590</v>
      </c>
      <c r="F158" s="849"/>
      <c r="G158" s="849"/>
      <c r="H158" s="849"/>
      <c r="I158" s="849"/>
      <c r="J158" s="849">
        <v>10</v>
      </c>
      <c r="K158" s="849">
        <v>3850</v>
      </c>
      <c r="L158" s="849">
        <v>1</v>
      </c>
      <c r="M158" s="849">
        <v>385</v>
      </c>
      <c r="N158" s="849"/>
      <c r="O158" s="849"/>
      <c r="P158" s="837"/>
      <c r="Q158" s="850"/>
    </row>
    <row r="159" spans="1:17" ht="14.4" customHeight="1" x14ac:dyDescent="0.3">
      <c r="A159" s="831" t="s">
        <v>3839</v>
      </c>
      <c r="B159" s="832" t="s">
        <v>3766</v>
      </c>
      <c r="C159" s="832" t="s">
        <v>3529</v>
      </c>
      <c r="D159" s="832" t="s">
        <v>3628</v>
      </c>
      <c r="E159" s="832" t="s">
        <v>3629</v>
      </c>
      <c r="F159" s="849"/>
      <c r="G159" s="849"/>
      <c r="H159" s="849"/>
      <c r="I159" s="849"/>
      <c r="J159" s="849">
        <v>2</v>
      </c>
      <c r="K159" s="849">
        <v>410</v>
      </c>
      <c r="L159" s="849">
        <v>1</v>
      </c>
      <c r="M159" s="849">
        <v>205</v>
      </c>
      <c r="N159" s="849"/>
      <c r="O159" s="849"/>
      <c r="P159" s="837"/>
      <c r="Q159" s="850"/>
    </row>
    <row r="160" spans="1:17" ht="14.4" customHeight="1" x14ac:dyDescent="0.3">
      <c r="A160" s="831" t="s">
        <v>3839</v>
      </c>
      <c r="B160" s="832" t="s">
        <v>3766</v>
      </c>
      <c r="C160" s="832" t="s">
        <v>3529</v>
      </c>
      <c r="D160" s="832" t="s">
        <v>3790</v>
      </c>
      <c r="E160" s="832" t="s">
        <v>3791</v>
      </c>
      <c r="F160" s="849"/>
      <c r="G160" s="849"/>
      <c r="H160" s="849"/>
      <c r="I160" s="849"/>
      <c r="J160" s="849">
        <v>1</v>
      </c>
      <c r="K160" s="849">
        <v>365</v>
      </c>
      <c r="L160" s="849">
        <v>1</v>
      </c>
      <c r="M160" s="849">
        <v>365</v>
      </c>
      <c r="N160" s="849"/>
      <c r="O160" s="849"/>
      <c r="P160" s="837"/>
      <c r="Q160" s="850"/>
    </row>
    <row r="161" spans="1:17" ht="14.4" customHeight="1" x14ac:dyDescent="0.3">
      <c r="A161" s="831" t="s">
        <v>3839</v>
      </c>
      <c r="B161" s="832" t="s">
        <v>3766</v>
      </c>
      <c r="C161" s="832" t="s">
        <v>3529</v>
      </c>
      <c r="D161" s="832" t="s">
        <v>3790</v>
      </c>
      <c r="E161" s="832" t="s">
        <v>3837</v>
      </c>
      <c r="F161" s="849"/>
      <c r="G161" s="849"/>
      <c r="H161" s="849"/>
      <c r="I161" s="849"/>
      <c r="J161" s="849">
        <v>6</v>
      </c>
      <c r="K161" s="849">
        <v>2190</v>
      </c>
      <c r="L161" s="849">
        <v>1</v>
      </c>
      <c r="M161" s="849">
        <v>365</v>
      </c>
      <c r="N161" s="849"/>
      <c r="O161" s="849"/>
      <c r="P161" s="837"/>
      <c r="Q161" s="850"/>
    </row>
    <row r="162" spans="1:17" ht="14.4" customHeight="1" x14ac:dyDescent="0.3">
      <c r="A162" s="831" t="s">
        <v>3839</v>
      </c>
      <c r="B162" s="832" t="s">
        <v>3766</v>
      </c>
      <c r="C162" s="832" t="s">
        <v>3529</v>
      </c>
      <c r="D162" s="832" t="s">
        <v>3800</v>
      </c>
      <c r="E162" s="832" t="s">
        <v>3801</v>
      </c>
      <c r="F162" s="849"/>
      <c r="G162" s="849"/>
      <c r="H162" s="849"/>
      <c r="I162" s="849"/>
      <c r="J162" s="849">
        <v>9</v>
      </c>
      <c r="K162" s="849">
        <v>1098</v>
      </c>
      <c r="L162" s="849">
        <v>1</v>
      </c>
      <c r="M162" s="849">
        <v>122</v>
      </c>
      <c r="N162" s="849"/>
      <c r="O162" s="849"/>
      <c r="P162" s="837"/>
      <c r="Q162" s="850"/>
    </row>
    <row r="163" spans="1:17" ht="14.4" customHeight="1" x14ac:dyDescent="0.3">
      <c r="A163" s="831" t="s">
        <v>3839</v>
      </c>
      <c r="B163" s="832" t="s">
        <v>3766</v>
      </c>
      <c r="C163" s="832" t="s">
        <v>3529</v>
      </c>
      <c r="D163" s="832" t="s">
        <v>3800</v>
      </c>
      <c r="E163" s="832" t="s">
        <v>3802</v>
      </c>
      <c r="F163" s="849"/>
      <c r="G163" s="849"/>
      <c r="H163" s="849"/>
      <c r="I163" s="849"/>
      <c r="J163" s="849">
        <v>1</v>
      </c>
      <c r="K163" s="849">
        <v>122</v>
      </c>
      <c r="L163" s="849">
        <v>1</v>
      </c>
      <c r="M163" s="849">
        <v>122</v>
      </c>
      <c r="N163" s="849"/>
      <c r="O163" s="849"/>
      <c r="P163" s="837"/>
      <c r="Q163" s="850"/>
    </row>
    <row r="164" spans="1:17" ht="14.4" customHeight="1" x14ac:dyDescent="0.3">
      <c r="A164" s="831" t="s">
        <v>3470</v>
      </c>
      <c r="B164" s="832" t="s">
        <v>3471</v>
      </c>
      <c r="C164" s="832" t="s">
        <v>3529</v>
      </c>
      <c r="D164" s="832" t="s">
        <v>3559</v>
      </c>
      <c r="E164" s="832" t="s">
        <v>3560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374</v>
      </c>
      <c r="P164" s="837"/>
      <c r="Q164" s="850">
        <v>374</v>
      </c>
    </row>
    <row r="165" spans="1:17" ht="14.4" customHeight="1" x14ac:dyDescent="0.3">
      <c r="A165" s="831" t="s">
        <v>3470</v>
      </c>
      <c r="B165" s="832" t="s">
        <v>3471</v>
      </c>
      <c r="C165" s="832" t="s">
        <v>3529</v>
      </c>
      <c r="D165" s="832" t="s">
        <v>3562</v>
      </c>
      <c r="E165" s="832" t="s">
        <v>3563</v>
      </c>
      <c r="F165" s="849">
        <v>3</v>
      </c>
      <c r="G165" s="849">
        <v>753</v>
      </c>
      <c r="H165" s="849"/>
      <c r="I165" s="849">
        <v>251</v>
      </c>
      <c r="J165" s="849"/>
      <c r="K165" s="849"/>
      <c r="L165" s="849"/>
      <c r="M165" s="849"/>
      <c r="N165" s="849">
        <v>2</v>
      </c>
      <c r="O165" s="849">
        <v>504</v>
      </c>
      <c r="P165" s="837"/>
      <c r="Q165" s="850">
        <v>252</v>
      </c>
    </row>
    <row r="166" spans="1:17" ht="14.4" customHeight="1" x14ac:dyDescent="0.3">
      <c r="A166" s="831" t="s">
        <v>3470</v>
      </c>
      <c r="B166" s="832" t="s">
        <v>3471</v>
      </c>
      <c r="C166" s="832" t="s">
        <v>3529</v>
      </c>
      <c r="D166" s="832" t="s">
        <v>3562</v>
      </c>
      <c r="E166" s="832" t="s">
        <v>3564</v>
      </c>
      <c r="F166" s="849">
        <v>8</v>
      </c>
      <c r="G166" s="849">
        <v>2008</v>
      </c>
      <c r="H166" s="849">
        <v>0.66666666666666663</v>
      </c>
      <c r="I166" s="849">
        <v>251</v>
      </c>
      <c r="J166" s="849">
        <v>12</v>
      </c>
      <c r="K166" s="849">
        <v>3012</v>
      </c>
      <c r="L166" s="849">
        <v>1</v>
      </c>
      <c r="M166" s="849">
        <v>251</v>
      </c>
      <c r="N166" s="849">
        <v>19</v>
      </c>
      <c r="O166" s="849">
        <v>4788</v>
      </c>
      <c r="P166" s="837">
        <v>1.5896414342629481</v>
      </c>
      <c r="Q166" s="850">
        <v>252</v>
      </c>
    </row>
    <row r="167" spans="1:17" ht="14.4" customHeight="1" x14ac:dyDescent="0.3">
      <c r="A167" s="831" t="s">
        <v>3470</v>
      </c>
      <c r="B167" s="832" t="s">
        <v>3471</v>
      </c>
      <c r="C167" s="832" t="s">
        <v>3529</v>
      </c>
      <c r="D167" s="832" t="s">
        <v>3565</v>
      </c>
      <c r="E167" s="832" t="s">
        <v>3567</v>
      </c>
      <c r="F167" s="849"/>
      <c r="G167" s="849"/>
      <c r="H167" s="849"/>
      <c r="I167" s="849"/>
      <c r="J167" s="849">
        <v>2</v>
      </c>
      <c r="K167" s="849">
        <v>252</v>
      </c>
      <c r="L167" s="849">
        <v>1</v>
      </c>
      <c r="M167" s="849">
        <v>126</v>
      </c>
      <c r="N167" s="849">
        <v>1</v>
      </c>
      <c r="O167" s="849">
        <v>127</v>
      </c>
      <c r="P167" s="837">
        <v>0.50396825396825395</v>
      </c>
      <c r="Q167" s="850">
        <v>127</v>
      </c>
    </row>
    <row r="168" spans="1:17" ht="14.4" customHeight="1" x14ac:dyDescent="0.3">
      <c r="A168" s="831" t="s">
        <v>3470</v>
      </c>
      <c r="B168" s="832" t="s">
        <v>3471</v>
      </c>
      <c r="C168" s="832" t="s">
        <v>3529</v>
      </c>
      <c r="D168" s="832" t="s">
        <v>3568</v>
      </c>
      <c r="E168" s="832" t="s">
        <v>3570</v>
      </c>
      <c r="F168" s="849"/>
      <c r="G168" s="849"/>
      <c r="H168" s="849"/>
      <c r="I168" s="849"/>
      <c r="J168" s="849">
        <v>1</v>
      </c>
      <c r="K168" s="849">
        <v>91</v>
      </c>
      <c r="L168" s="849">
        <v>1</v>
      </c>
      <c r="M168" s="849">
        <v>91</v>
      </c>
      <c r="N168" s="849">
        <v>1</v>
      </c>
      <c r="O168" s="849">
        <v>92</v>
      </c>
      <c r="P168" s="837">
        <v>1.0109890109890109</v>
      </c>
      <c r="Q168" s="850">
        <v>92</v>
      </c>
    </row>
    <row r="169" spans="1:17" ht="14.4" customHeight="1" x14ac:dyDescent="0.3">
      <c r="A169" s="831" t="s">
        <v>3470</v>
      </c>
      <c r="B169" s="832" t="s">
        <v>3471</v>
      </c>
      <c r="C169" s="832" t="s">
        <v>3529</v>
      </c>
      <c r="D169" s="832" t="s">
        <v>3579</v>
      </c>
      <c r="E169" s="832" t="s">
        <v>3580</v>
      </c>
      <c r="F169" s="849">
        <v>2</v>
      </c>
      <c r="G169" s="849">
        <v>118</v>
      </c>
      <c r="H169" s="849">
        <v>0.4</v>
      </c>
      <c r="I169" s="849">
        <v>59</v>
      </c>
      <c r="J169" s="849">
        <v>5</v>
      </c>
      <c r="K169" s="849">
        <v>295</v>
      </c>
      <c r="L169" s="849">
        <v>1</v>
      </c>
      <c r="M169" s="849">
        <v>59</v>
      </c>
      <c r="N169" s="849">
        <v>1</v>
      </c>
      <c r="O169" s="849">
        <v>60</v>
      </c>
      <c r="P169" s="837">
        <v>0.20338983050847459</v>
      </c>
      <c r="Q169" s="850">
        <v>60</v>
      </c>
    </row>
    <row r="170" spans="1:17" ht="14.4" customHeight="1" x14ac:dyDescent="0.3">
      <c r="A170" s="831" t="s">
        <v>3470</v>
      </c>
      <c r="B170" s="832" t="s">
        <v>3471</v>
      </c>
      <c r="C170" s="832" t="s">
        <v>3529</v>
      </c>
      <c r="D170" s="832" t="s">
        <v>3587</v>
      </c>
      <c r="E170" s="832" t="s">
        <v>3588</v>
      </c>
      <c r="F170" s="849"/>
      <c r="G170" s="849"/>
      <c r="H170" s="849"/>
      <c r="I170" s="849"/>
      <c r="J170" s="849"/>
      <c r="K170" s="849"/>
      <c r="L170" s="849"/>
      <c r="M170" s="849"/>
      <c r="N170" s="849">
        <v>5</v>
      </c>
      <c r="O170" s="849">
        <v>2165</v>
      </c>
      <c r="P170" s="837"/>
      <c r="Q170" s="850">
        <v>433</v>
      </c>
    </row>
    <row r="171" spans="1:17" ht="14.4" customHeight="1" x14ac:dyDescent="0.3">
      <c r="A171" s="831" t="s">
        <v>3470</v>
      </c>
      <c r="B171" s="832" t="s">
        <v>3471</v>
      </c>
      <c r="C171" s="832" t="s">
        <v>3529</v>
      </c>
      <c r="D171" s="832" t="s">
        <v>3589</v>
      </c>
      <c r="E171" s="832" t="s">
        <v>3590</v>
      </c>
      <c r="F171" s="849"/>
      <c r="G171" s="849"/>
      <c r="H171" s="849"/>
      <c r="I171" s="849"/>
      <c r="J171" s="849">
        <v>3</v>
      </c>
      <c r="K171" s="849">
        <v>1155</v>
      </c>
      <c r="L171" s="849">
        <v>1</v>
      </c>
      <c r="M171" s="849">
        <v>385</v>
      </c>
      <c r="N171" s="849">
        <v>1</v>
      </c>
      <c r="O171" s="849">
        <v>386</v>
      </c>
      <c r="P171" s="837">
        <v>0.33419913419913422</v>
      </c>
      <c r="Q171" s="850">
        <v>386</v>
      </c>
    </row>
    <row r="172" spans="1:17" ht="14.4" customHeight="1" x14ac:dyDescent="0.3">
      <c r="A172" s="831" t="s">
        <v>3470</v>
      </c>
      <c r="B172" s="832" t="s">
        <v>3471</v>
      </c>
      <c r="C172" s="832" t="s">
        <v>3529</v>
      </c>
      <c r="D172" s="832" t="s">
        <v>3591</v>
      </c>
      <c r="E172" s="832" t="s">
        <v>3592</v>
      </c>
      <c r="F172" s="849">
        <v>1</v>
      </c>
      <c r="G172" s="849">
        <v>389</v>
      </c>
      <c r="H172" s="849"/>
      <c r="I172" s="849">
        <v>389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3470</v>
      </c>
      <c r="B173" s="832" t="s">
        <v>3471</v>
      </c>
      <c r="C173" s="832" t="s">
        <v>3529</v>
      </c>
      <c r="D173" s="832" t="s">
        <v>3591</v>
      </c>
      <c r="E173" s="832" t="s">
        <v>3593</v>
      </c>
      <c r="F173" s="849">
        <v>7</v>
      </c>
      <c r="G173" s="849">
        <v>2723</v>
      </c>
      <c r="H173" s="849">
        <v>0.69820512820512826</v>
      </c>
      <c r="I173" s="849">
        <v>389</v>
      </c>
      <c r="J173" s="849">
        <v>10</v>
      </c>
      <c r="K173" s="849">
        <v>3900</v>
      </c>
      <c r="L173" s="849">
        <v>1</v>
      </c>
      <c r="M173" s="849">
        <v>390</v>
      </c>
      <c r="N173" s="849">
        <v>15</v>
      </c>
      <c r="O173" s="849">
        <v>5865</v>
      </c>
      <c r="P173" s="837">
        <v>1.5038461538461538</v>
      </c>
      <c r="Q173" s="850">
        <v>391</v>
      </c>
    </row>
    <row r="174" spans="1:17" ht="14.4" customHeight="1" x14ac:dyDescent="0.3">
      <c r="A174" s="831" t="s">
        <v>3470</v>
      </c>
      <c r="B174" s="832" t="s">
        <v>3471</v>
      </c>
      <c r="C174" s="832" t="s">
        <v>3529</v>
      </c>
      <c r="D174" s="832" t="s">
        <v>3599</v>
      </c>
      <c r="E174" s="832" t="s">
        <v>3601</v>
      </c>
      <c r="F174" s="849"/>
      <c r="G174" s="849"/>
      <c r="H174" s="849"/>
      <c r="I174" s="849"/>
      <c r="J174" s="849">
        <v>2</v>
      </c>
      <c r="K174" s="849">
        <v>306</v>
      </c>
      <c r="L174" s="849">
        <v>1</v>
      </c>
      <c r="M174" s="849">
        <v>153</v>
      </c>
      <c r="N174" s="849"/>
      <c r="O174" s="849"/>
      <c r="P174" s="837"/>
      <c r="Q174" s="850"/>
    </row>
    <row r="175" spans="1:17" ht="14.4" customHeight="1" x14ac:dyDescent="0.3">
      <c r="A175" s="831" t="s">
        <v>3470</v>
      </c>
      <c r="B175" s="832" t="s">
        <v>3471</v>
      </c>
      <c r="C175" s="832" t="s">
        <v>3529</v>
      </c>
      <c r="D175" s="832" t="s">
        <v>3633</v>
      </c>
      <c r="E175" s="832" t="s">
        <v>3635</v>
      </c>
      <c r="F175" s="849"/>
      <c r="G175" s="849"/>
      <c r="H175" s="849"/>
      <c r="I175" s="849"/>
      <c r="J175" s="849">
        <v>1</v>
      </c>
      <c r="K175" s="849">
        <v>58</v>
      </c>
      <c r="L175" s="849">
        <v>1</v>
      </c>
      <c r="M175" s="849">
        <v>58</v>
      </c>
      <c r="N175" s="849"/>
      <c r="O175" s="849"/>
      <c r="P175" s="837"/>
      <c r="Q175" s="850"/>
    </row>
    <row r="176" spans="1:17" ht="14.4" customHeight="1" x14ac:dyDescent="0.3">
      <c r="A176" s="831" t="s">
        <v>3470</v>
      </c>
      <c r="B176" s="832" t="s">
        <v>3471</v>
      </c>
      <c r="C176" s="832" t="s">
        <v>3529</v>
      </c>
      <c r="D176" s="832" t="s">
        <v>3649</v>
      </c>
      <c r="E176" s="832" t="s">
        <v>3650</v>
      </c>
      <c r="F176" s="849"/>
      <c r="G176" s="849"/>
      <c r="H176" s="849"/>
      <c r="I176" s="849"/>
      <c r="J176" s="849"/>
      <c r="K176" s="849"/>
      <c r="L176" s="849"/>
      <c r="M176" s="849"/>
      <c r="N176" s="849">
        <v>2</v>
      </c>
      <c r="O176" s="849">
        <v>66.66</v>
      </c>
      <c r="P176" s="837"/>
      <c r="Q176" s="850">
        <v>33.33</v>
      </c>
    </row>
    <row r="177" spans="1:17" ht="14.4" customHeight="1" x14ac:dyDescent="0.3">
      <c r="A177" s="831" t="s">
        <v>3470</v>
      </c>
      <c r="B177" s="832" t="s">
        <v>3471</v>
      </c>
      <c r="C177" s="832" t="s">
        <v>3529</v>
      </c>
      <c r="D177" s="832" t="s">
        <v>3706</v>
      </c>
      <c r="E177" s="832" t="s">
        <v>3707</v>
      </c>
      <c r="F177" s="849"/>
      <c r="G177" s="849"/>
      <c r="H177" s="849"/>
      <c r="I177" s="849"/>
      <c r="J177" s="849">
        <v>1</v>
      </c>
      <c r="K177" s="849">
        <v>143</v>
      </c>
      <c r="L177" s="849">
        <v>1</v>
      </c>
      <c r="M177" s="849">
        <v>143</v>
      </c>
      <c r="N177" s="849">
        <v>1</v>
      </c>
      <c r="O177" s="849">
        <v>144</v>
      </c>
      <c r="P177" s="837">
        <v>1.0069930069930071</v>
      </c>
      <c r="Q177" s="850">
        <v>144</v>
      </c>
    </row>
    <row r="178" spans="1:17" ht="14.4" customHeight="1" x14ac:dyDescent="0.3">
      <c r="A178" s="831" t="s">
        <v>3470</v>
      </c>
      <c r="B178" s="832" t="s">
        <v>3471</v>
      </c>
      <c r="C178" s="832" t="s">
        <v>3529</v>
      </c>
      <c r="D178" s="832" t="s">
        <v>3723</v>
      </c>
      <c r="E178" s="832" t="s">
        <v>3724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792</v>
      </c>
      <c r="P178" s="837"/>
      <c r="Q178" s="850">
        <v>396</v>
      </c>
    </row>
    <row r="179" spans="1:17" ht="14.4" customHeight="1" x14ac:dyDescent="0.3">
      <c r="A179" s="831" t="s">
        <v>3840</v>
      </c>
      <c r="B179" s="832" t="s">
        <v>3471</v>
      </c>
      <c r="C179" s="832" t="s">
        <v>3529</v>
      </c>
      <c r="D179" s="832" t="s">
        <v>3544</v>
      </c>
      <c r="E179" s="832" t="s">
        <v>3545</v>
      </c>
      <c r="F179" s="849">
        <v>1</v>
      </c>
      <c r="G179" s="849">
        <v>37</v>
      </c>
      <c r="H179" s="849"/>
      <c r="I179" s="849">
        <v>37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3840</v>
      </c>
      <c r="B180" s="832" t="s">
        <v>3471</v>
      </c>
      <c r="C180" s="832" t="s">
        <v>3529</v>
      </c>
      <c r="D180" s="832" t="s">
        <v>3544</v>
      </c>
      <c r="E180" s="832" t="s">
        <v>3546</v>
      </c>
      <c r="F180" s="849"/>
      <c r="G180" s="849"/>
      <c r="H180" s="849"/>
      <c r="I180" s="849"/>
      <c r="J180" s="849">
        <v>1</v>
      </c>
      <c r="K180" s="849">
        <v>37</v>
      </c>
      <c r="L180" s="849">
        <v>1</v>
      </c>
      <c r="M180" s="849">
        <v>37</v>
      </c>
      <c r="N180" s="849"/>
      <c r="O180" s="849"/>
      <c r="P180" s="837"/>
      <c r="Q180" s="850"/>
    </row>
    <row r="181" spans="1:17" ht="14.4" customHeight="1" x14ac:dyDescent="0.3">
      <c r="A181" s="831" t="s">
        <v>3840</v>
      </c>
      <c r="B181" s="832" t="s">
        <v>3471</v>
      </c>
      <c r="C181" s="832" t="s">
        <v>3529</v>
      </c>
      <c r="D181" s="832" t="s">
        <v>3556</v>
      </c>
      <c r="E181" s="832" t="s">
        <v>3558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680</v>
      </c>
      <c r="P181" s="837"/>
      <c r="Q181" s="850">
        <v>680</v>
      </c>
    </row>
    <row r="182" spans="1:17" ht="14.4" customHeight="1" x14ac:dyDescent="0.3">
      <c r="A182" s="831" t="s">
        <v>3840</v>
      </c>
      <c r="B182" s="832" t="s">
        <v>3471</v>
      </c>
      <c r="C182" s="832" t="s">
        <v>3529</v>
      </c>
      <c r="D182" s="832" t="s">
        <v>3562</v>
      </c>
      <c r="E182" s="832" t="s">
        <v>3563</v>
      </c>
      <c r="F182" s="849">
        <v>1</v>
      </c>
      <c r="G182" s="849">
        <v>251</v>
      </c>
      <c r="H182" s="849">
        <v>0.5</v>
      </c>
      <c r="I182" s="849">
        <v>251</v>
      </c>
      <c r="J182" s="849">
        <v>2</v>
      </c>
      <c r="K182" s="849">
        <v>502</v>
      </c>
      <c r="L182" s="849">
        <v>1</v>
      </c>
      <c r="M182" s="849">
        <v>251</v>
      </c>
      <c r="N182" s="849">
        <v>1</v>
      </c>
      <c r="O182" s="849">
        <v>252</v>
      </c>
      <c r="P182" s="837">
        <v>0.50199203187250996</v>
      </c>
      <c r="Q182" s="850">
        <v>252</v>
      </c>
    </row>
    <row r="183" spans="1:17" ht="14.4" customHeight="1" x14ac:dyDescent="0.3">
      <c r="A183" s="831" t="s">
        <v>3840</v>
      </c>
      <c r="B183" s="832" t="s">
        <v>3471</v>
      </c>
      <c r="C183" s="832" t="s">
        <v>3529</v>
      </c>
      <c r="D183" s="832" t="s">
        <v>3562</v>
      </c>
      <c r="E183" s="832" t="s">
        <v>3564</v>
      </c>
      <c r="F183" s="849">
        <v>2</v>
      </c>
      <c r="G183" s="849">
        <v>502</v>
      </c>
      <c r="H183" s="849">
        <v>0.5</v>
      </c>
      <c r="I183" s="849">
        <v>251</v>
      </c>
      <c r="J183" s="849">
        <v>4</v>
      </c>
      <c r="K183" s="849">
        <v>1004</v>
      </c>
      <c r="L183" s="849">
        <v>1</v>
      </c>
      <c r="M183" s="849">
        <v>251</v>
      </c>
      <c r="N183" s="849">
        <v>6</v>
      </c>
      <c r="O183" s="849">
        <v>1512</v>
      </c>
      <c r="P183" s="837">
        <v>1.5059760956175299</v>
      </c>
      <c r="Q183" s="850">
        <v>252</v>
      </c>
    </row>
    <row r="184" spans="1:17" ht="14.4" customHeight="1" x14ac:dyDescent="0.3">
      <c r="A184" s="831" t="s">
        <v>3840</v>
      </c>
      <c r="B184" s="832" t="s">
        <v>3471</v>
      </c>
      <c r="C184" s="832" t="s">
        <v>3529</v>
      </c>
      <c r="D184" s="832" t="s">
        <v>3565</v>
      </c>
      <c r="E184" s="832" t="s">
        <v>3566</v>
      </c>
      <c r="F184" s="849"/>
      <c r="G184" s="849"/>
      <c r="H184" s="849"/>
      <c r="I184" s="849"/>
      <c r="J184" s="849"/>
      <c r="K184" s="849"/>
      <c r="L184" s="849"/>
      <c r="M184" s="849"/>
      <c r="N184" s="849">
        <v>3</v>
      </c>
      <c r="O184" s="849">
        <v>381</v>
      </c>
      <c r="P184" s="837"/>
      <c r="Q184" s="850">
        <v>127</v>
      </c>
    </row>
    <row r="185" spans="1:17" ht="14.4" customHeight="1" x14ac:dyDescent="0.3">
      <c r="A185" s="831" t="s">
        <v>3840</v>
      </c>
      <c r="B185" s="832" t="s">
        <v>3471</v>
      </c>
      <c r="C185" s="832" t="s">
        <v>3529</v>
      </c>
      <c r="D185" s="832" t="s">
        <v>3565</v>
      </c>
      <c r="E185" s="832" t="s">
        <v>3567</v>
      </c>
      <c r="F185" s="849">
        <v>4</v>
      </c>
      <c r="G185" s="849">
        <v>504</v>
      </c>
      <c r="H185" s="849">
        <v>1.3333333333333333</v>
      </c>
      <c r="I185" s="849">
        <v>126</v>
      </c>
      <c r="J185" s="849">
        <v>3</v>
      </c>
      <c r="K185" s="849">
        <v>378</v>
      </c>
      <c r="L185" s="849">
        <v>1</v>
      </c>
      <c r="M185" s="849">
        <v>126</v>
      </c>
      <c r="N185" s="849">
        <v>1</v>
      </c>
      <c r="O185" s="849">
        <v>127</v>
      </c>
      <c r="P185" s="837">
        <v>0.33597883597883599</v>
      </c>
      <c r="Q185" s="850">
        <v>127</v>
      </c>
    </row>
    <row r="186" spans="1:17" ht="14.4" customHeight="1" x14ac:dyDescent="0.3">
      <c r="A186" s="831" t="s">
        <v>3840</v>
      </c>
      <c r="B186" s="832" t="s">
        <v>3471</v>
      </c>
      <c r="C186" s="832" t="s">
        <v>3529</v>
      </c>
      <c r="D186" s="832" t="s">
        <v>3589</v>
      </c>
      <c r="E186" s="832" t="s">
        <v>3590</v>
      </c>
      <c r="F186" s="849"/>
      <c r="G186" s="849"/>
      <c r="H186" s="849"/>
      <c r="I186" s="849"/>
      <c r="J186" s="849">
        <v>1</v>
      </c>
      <c r="K186" s="849">
        <v>385</v>
      </c>
      <c r="L186" s="849">
        <v>1</v>
      </c>
      <c r="M186" s="849">
        <v>385</v>
      </c>
      <c r="N186" s="849"/>
      <c r="O186" s="849"/>
      <c r="P186" s="837"/>
      <c r="Q186" s="850"/>
    </row>
    <row r="187" spans="1:17" ht="14.4" customHeight="1" x14ac:dyDescent="0.3">
      <c r="A187" s="831" t="s">
        <v>3840</v>
      </c>
      <c r="B187" s="832" t="s">
        <v>3471</v>
      </c>
      <c r="C187" s="832" t="s">
        <v>3529</v>
      </c>
      <c r="D187" s="832" t="s">
        <v>3659</v>
      </c>
      <c r="E187" s="832" t="s">
        <v>3660</v>
      </c>
      <c r="F187" s="849"/>
      <c r="G187" s="849"/>
      <c r="H187" s="849"/>
      <c r="I187" s="849"/>
      <c r="J187" s="849">
        <v>1</v>
      </c>
      <c r="K187" s="849">
        <v>86</v>
      </c>
      <c r="L187" s="849">
        <v>1</v>
      </c>
      <c r="M187" s="849">
        <v>86</v>
      </c>
      <c r="N187" s="849"/>
      <c r="O187" s="849"/>
      <c r="P187" s="837"/>
      <c r="Q187" s="850"/>
    </row>
    <row r="188" spans="1:17" ht="14.4" customHeight="1" x14ac:dyDescent="0.3">
      <c r="A188" s="831" t="s">
        <v>3840</v>
      </c>
      <c r="B188" s="832" t="s">
        <v>3471</v>
      </c>
      <c r="C188" s="832" t="s">
        <v>3529</v>
      </c>
      <c r="D188" s="832" t="s">
        <v>3677</v>
      </c>
      <c r="E188" s="832" t="s">
        <v>3678</v>
      </c>
      <c r="F188" s="849"/>
      <c r="G188" s="849"/>
      <c r="H188" s="849"/>
      <c r="I188" s="849"/>
      <c r="J188" s="849"/>
      <c r="K188" s="849"/>
      <c r="L188" s="849"/>
      <c r="M188" s="849"/>
      <c r="N188" s="849">
        <v>2</v>
      </c>
      <c r="O188" s="849">
        <v>228</v>
      </c>
      <c r="P188" s="837"/>
      <c r="Q188" s="850">
        <v>114</v>
      </c>
    </row>
    <row r="189" spans="1:17" ht="14.4" customHeight="1" x14ac:dyDescent="0.3">
      <c r="A189" s="831" t="s">
        <v>3840</v>
      </c>
      <c r="B189" s="832" t="s">
        <v>3471</v>
      </c>
      <c r="C189" s="832" t="s">
        <v>3529</v>
      </c>
      <c r="D189" s="832" t="s">
        <v>3677</v>
      </c>
      <c r="E189" s="832" t="s">
        <v>3679</v>
      </c>
      <c r="F189" s="849">
        <v>1</v>
      </c>
      <c r="G189" s="849">
        <v>113</v>
      </c>
      <c r="H189" s="849"/>
      <c r="I189" s="849">
        <v>113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3840</v>
      </c>
      <c r="B190" s="832" t="s">
        <v>3471</v>
      </c>
      <c r="C190" s="832" t="s">
        <v>3529</v>
      </c>
      <c r="D190" s="832" t="s">
        <v>3704</v>
      </c>
      <c r="E190" s="832" t="s">
        <v>3705</v>
      </c>
      <c r="F190" s="849">
        <v>1</v>
      </c>
      <c r="G190" s="849">
        <v>155</v>
      </c>
      <c r="H190" s="849">
        <v>1</v>
      </c>
      <c r="I190" s="849">
        <v>155</v>
      </c>
      <c r="J190" s="849">
        <v>1</v>
      </c>
      <c r="K190" s="849">
        <v>155</v>
      </c>
      <c r="L190" s="849">
        <v>1</v>
      </c>
      <c r="M190" s="849">
        <v>155</v>
      </c>
      <c r="N190" s="849">
        <v>3</v>
      </c>
      <c r="O190" s="849">
        <v>468</v>
      </c>
      <c r="P190" s="837">
        <v>3.0193548387096776</v>
      </c>
      <c r="Q190" s="850">
        <v>156</v>
      </c>
    </row>
    <row r="191" spans="1:17" ht="14.4" customHeight="1" x14ac:dyDescent="0.3">
      <c r="A191" s="831" t="s">
        <v>3840</v>
      </c>
      <c r="B191" s="832" t="s">
        <v>3471</v>
      </c>
      <c r="C191" s="832" t="s">
        <v>3529</v>
      </c>
      <c r="D191" s="832" t="s">
        <v>3723</v>
      </c>
      <c r="E191" s="832" t="s">
        <v>3724</v>
      </c>
      <c r="F191" s="849">
        <v>2</v>
      </c>
      <c r="G191" s="849">
        <v>788</v>
      </c>
      <c r="H191" s="849">
        <v>0.99746835443037973</v>
      </c>
      <c r="I191" s="849">
        <v>394</v>
      </c>
      <c r="J191" s="849">
        <v>2</v>
      </c>
      <c r="K191" s="849">
        <v>790</v>
      </c>
      <c r="L191" s="849">
        <v>1</v>
      </c>
      <c r="M191" s="849">
        <v>395</v>
      </c>
      <c r="N191" s="849">
        <v>2</v>
      </c>
      <c r="O191" s="849">
        <v>792</v>
      </c>
      <c r="P191" s="837">
        <v>1.0025316455696203</v>
      </c>
      <c r="Q191" s="850">
        <v>396</v>
      </c>
    </row>
    <row r="192" spans="1:17" ht="14.4" customHeight="1" x14ac:dyDescent="0.3">
      <c r="A192" s="831" t="s">
        <v>3841</v>
      </c>
      <c r="B192" s="832" t="s">
        <v>3471</v>
      </c>
      <c r="C192" s="832" t="s">
        <v>3529</v>
      </c>
      <c r="D192" s="832" t="s">
        <v>3544</v>
      </c>
      <c r="E192" s="832" t="s">
        <v>3546</v>
      </c>
      <c r="F192" s="849"/>
      <c r="G192" s="849"/>
      <c r="H192" s="849"/>
      <c r="I192" s="849"/>
      <c r="J192" s="849">
        <v>1</v>
      </c>
      <c r="K192" s="849">
        <v>37</v>
      </c>
      <c r="L192" s="849">
        <v>1</v>
      </c>
      <c r="M192" s="849">
        <v>37</v>
      </c>
      <c r="N192" s="849"/>
      <c r="O192" s="849"/>
      <c r="P192" s="837"/>
      <c r="Q192" s="850"/>
    </row>
    <row r="193" spans="1:17" ht="14.4" customHeight="1" x14ac:dyDescent="0.3">
      <c r="A193" s="831" t="s">
        <v>3841</v>
      </c>
      <c r="B193" s="832" t="s">
        <v>3471</v>
      </c>
      <c r="C193" s="832" t="s">
        <v>3529</v>
      </c>
      <c r="D193" s="832" t="s">
        <v>3562</v>
      </c>
      <c r="E193" s="832" t="s">
        <v>3563</v>
      </c>
      <c r="F193" s="849">
        <v>2</v>
      </c>
      <c r="G193" s="849">
        <v>502</v>
      </c>
      <c r="H193" s="849">
        <v>2</v>
      </c>
      <c r="I193" s="849">
        <v>251</v>
      </c>
      <c r="J193" s="849">
        <v>1</v>
      </c>
      <c r="K193" s="849">
        <v>251</v>
      </c>
      <c r="L193" s="849">
        <v>1</v>
      </c>
      <c r="M193" s="849">
        <v>251</v>
      </c>
      <c r="N193" s="849">
        <v>2</v>
      </c>
      <c r="O193" s="849">
        <v>504</v>
      </c>
      <c r="P193" s="837">
        <v>2.0079681274900398</v>
      </c>
      <c r="Q193" s="850">
        <v>252</v>
      </c>
    </row>
    <row r="194" spans="1:17" ht="14.4" customHeight="1" x14ac:dyDescent="0.3">
      <c r="A194" s="831" t="s">
        <v>3841</v>
      </c>
      <c r="B194" s="832" t="s">
        <v>3471</v>
      </c>
      <c r="C194" s="832" t="s">
        <v>3529</v>
      </c>
      <c r="D194" s="832" t="s">
        <v>3562</v>
      </c>
      <c r="E194" s="832" t="s">
        <v>3564</v>
      </c>
      <c r="F194" s="849">
        <v>8</v>
      </c>
      <c r="G194" s="849">
        <v>2008</v>
      </c>
      <c r="H194" s="849">
        <v>1.6</v>
      </c>
      <c r="I194" s="849">
        <v>251</v>
      </c>
      <c r="J194" s="849">
        <v>5</v>
      </c>
      <c r="K194" s="849">
        <v>1255</v>
      </c>
      <c r="L194" s="849">
        <v>1</v>
      </c>
      <c r="M194" s="849">
        <v>251</v>
      </c>
      <c r="N194" s="849">
        <v>1</v>
      </c>
      <c r="O194" s="849">
        <v>252</v>
      </c>
      <c r="P194" s="837">
        <v>0.20079681274900399</v>
      </c>
      <c r="Q194" s="850">
        <v>252</v>
      </c>
    </row>
    <row r="195" spans="1:17" ht="14.4" customHeight="1" x14ac:dyDescent="0.3">
      <c r="A195" s="831" t="s">
        <v>3841</v>
      </c>
      <c r="B195" s="832" t="s">
        <v>3471</v>
      </c>
      <c r="C195" s="832" t="s">
        <v>3529</v>
      </c>
      <c r="D195" s="832" t="s">
        <v>3565</v>
      </c>
      <c r="E195" s="832" t="s">
        <v>3566</v>
      </c>
      <c r="F195" s="849">
        <v>2</v>
      </c>
      <c r="G195" s="849">
        <v>252</v>
      </c>
      <c r="H195" s="849">
        <v>0.25</v>
      </c>
      <c r="I195" s="849">
        <v>126</v>
      </c>
      <c r="J195" s="849">
        <v>8</v>
      </c>
      <c r="K195" s="849">
        <v>1008</v>
      </c>
      <c r="L195" s="849">
        <v>1</v>
      </c>
      <c r="M195" s="849">
        <v>126</v>
      </c>
      <c r="N195" s="849">
        <v>1</v>
      </c>
      <c r="O195" s="849">
        <v>127</v>
      </c>
      <c r="P195" s="837">
        <v>0.12599206349206349</v>
      </c>
      <c r="Q195" s="850">
        <v>127</v>
      </c>
    </row>
    <row r="196" spans="1:17" ht="14.4" customHeight="1" x14ac:dyDescent="0.3">
      <c r="A196" s="831" t="s">
        <v>3841</v>
      </c>
      <c r="B196" s="832" t="s">
        <v>3471</v>
      </c>
      <c r="C196" s="832" t="s">
        <v>3529</v>
      </c>
      <c r="D196" s="832" t="s">
        <v>3568</v>
      </c>
      <c r="E196" s="832" t="s">
        <v>3570</v>
      </c>
      <c r="F196" s="849"/>
      <c r="G196" s="849"/>
      <c r="H196" s="849"/>
      <c r="I196" s="849"/>
      <c r="J196" s="849">
        <v>1</v>
      </c>
      <c r="K196" s="849">
        <v>91</v>
      </c>
      <c r="L196" s="849">
        <v>1</v>
      </c>
      <c r="M196" s="849">
        <v>91</v>
      </c>
      <c r="N196" s="849"/>
      <c r="O196" s="849"/>
      <c r="P196" s="837"/>
      <c r="Q196" s="850"/>
    </row>
    <row r="197" spans="1:17" ht="14.4" customHeight="1" x14ac:dyDescent="0.3">
      <c r="A197" s="831" t="s">
        <v>3841</v>
      </c>
      <c r="B197" s="832" t="s">
        <v>3471</v>
      </c>
      <c r="C197" s="832" t="s">
        <v>3529</v>
      </c>
      <c r="D197" s="832" t="s">
        <v>3579</v>
      </c>
      <c r="E197" s="832" t="s">
        <v>3580</v>
      </c>
      <c r="F197" s="849">
        <v>5</v>
      </c>
      <c r="G197" s="849">
        <v>295</v>
      </c>
      <c r="H197" s="849">
        <v>0.41666666666666669</v>
      </c>
      <c r="I197" s="849">
        <v>59</v>
      </c>
      <c r="J197" s="849">
        <v>12</v>
      </c>
      <c r="K197" s="849">
        <v>708</v>
      </c>
      <c r="L197" s="849">
        <v>1</v>
      </c>
      <c r="M197" s="849">
        <v>59</v>
      </c>
      <c r="N197" s="849">
        <v>3</v>
      </c>
      <c r="O197" s="849">
        <v>180</v>
      </c>
      <c r="P197" s="837">
        <v>0.25423728813559321</v>
      </c>
      <c r="Q197" s="850">
        <v>60</v>
      </c>
    </row>
    <row r="198" spans="1:17" ht="14.4" customHeight="1" x14ac:dyDescent="0.3">
      <c r="A198" s="831" t="s">
        <v>3841</v>
      </c>
      <c r="B198" s="832" t="s">
        <v>3471</v>
      </c>
      <c r="C198" s="832" t="s">
        <v>3529</v>
      </c>
      <c r="D198" s="832" t="s">
        <v>3589</v>
      </c>
      <c r="E198" s="832" t="s">
        <v>3590</v>
      </c>
      <c r="F198" s="849"/>
      <c r="G198" s="849"/>
      <c r="H198" s="849"/>
      <c r="I198" s="849"/>
      <c r="J198" s="849">
        <v>2</v>
      </c>
      <c r="K198" s="849">
        <v>770</v>
      </c>
      <c r="L198" s="849">
        <v>1</v>
      </c>
      <c r="M198" s="849">
        <v>385</v>
      </c>
      <c r="N198" s="849">
        <v>3</v>
      </c>
      <c r="O198" s="849">
        <v>1158</v>
      </c>
      <c r="P198" s="837">
        <v>1.5038961038961038</v>
      </c>
      <c r="Q198" s="850">
        <v>386</v>
      </c>
    </row>
    <row r="199" spans="1:17" ht="14.4" customHeight="1" x14ac:dyDescent="0.3">
      <c r="A199" s="831" t="s">
        <v>3841</v>
      </c>
      <c r="B199" s="832" t="s">
        <v>3471</v>
      </c>
      <c r="C199" s="832" t="s">
        <v>3529</v>
      </c>
      <c r="D199" s="832" t="s">
        <v>3591</v>
      </c>
      <c r="E199" s="832" t="s">
        <v>3592</v>
      </c>
      <c r="F199" s="849">
        <v>1</v>
      </c>
      <c r="G199" s="849">
        <v>389</v>
      </c>
      <c r="H199" s="849"/>
      <c r="I199" s="849">
        <v>389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3841</v>
      </c>
      <c r="B200" s="832" t="s">
        <v>3471</v>
      </c>
      <c r="C200" s="832" t="s">
        <v>3529</v>
      </c>
      <c r="D200" s="832" t="s">
        <v>3591</v>
      </c>
      <c r="E200" s="832" t="s">
        <v>3593</v>
      </c>
      <c r="F200" s="849"/>
      <c r="G200" s="849"/>
      <c r="H200" s="849"/>
      <c r="I200" s="849"/>
      <c r="J200" s="849">
        <v>1</v>
      </c>
      <c r="K200" s="849">
        <v>390</v>
      </c>
      <c r="L200" s="849">
        <v>1</v>
      </c>
      <c r="M200" s="849">
        <v>390</v>
      </c>
      <c r="N200" s="849">
        <v>1</v>
      </c>
      <c r="O200" s="849">
        <v>391</v>
      </c>
      <c r="P200" s="837">
        <v>1.0025641025641026</v>
      </c>
      <c r="Q200" s="850">
        <v>391</v>
      </c>
    </row>
    <row r="201" spans="1:17" ht="14.4" customHeight="1" x14ac:dyDescent="0.3">
      <c r="A201" s="831" t="s">
        <v>3841</v>
      </c>
      <c r="B201" s="832" t="s">
        <v>3471</v>
      </c>
      <c r="C201" s="832" t="s">
        <v>3529</v>
      </c>
      <c r="D201" s="832" t="s">
        <v>3608</v>
      </c>
      <c r="E201" s="832" t="s">
        <v>3610</v>
      </c>
      <c r="F201" s="849">
        <v>1</v>
      </c>
      <c r="G201" s="849">
        <v>417</v>
      </c>
      <c r="H201" s="849"/>
      <c r="I201" s="849">
        <v>417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3841</v>
      </c>
      <c r="B202" s="832" t="s">
        <v>3471</v>
      </c>
      <c r="C202" s="832" t="s">
        <v>3529</v>
      </c>
      <c r="D202" s="832" t="s">
        <v>3649</v>
      </c>
      <c r="E202" s="832" t="s">
        <v>3650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66.66</v>
      </c>
      <c r="P202" s="837"/>
      <c r="Q202" s="850">
        <v>33.33</v>
      </c>
    </row>
    <row r="203" spans="1:17" ht="14.4" customHeight="1" x14ac:dyDescent="0.3">
      <c r="A203" s="831" t="s">
        <v>3841</v>
      </c>
      <c r="B203" s="832" t="s">
        <v>3471</v>
      </c>
      <c r="C203" s="832" t="s">
        <v>3529</v>
      </c>
      <c r="D203" s="832" t="s">
        <v>3720</v>
      </c>
      <c r="E203" s="832" t="s">
        <v>3721</v>
      </c>
      <c r="F203" s="849">
        <v>1</v>
      </c>
      <c r="G203" s="849">
        <v>99</v>
      </c>
      <c r="H203" s="849"/>
      <c r="I203" s="849">
        <v>99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3841</v>
      </c>
      <c r="B204" s="832" t="s">
        <v>3471</v>
      </c>
      <c r="C204" s="832" t="s">
        <v>3529</v>
      </c>
      <c r="D204" s="832" t="s">
        <v>3723</v>
      </c>
      <c r="E204" s="832" t="s">
        <v>3724</v>
      </c>
      <c r="F204" s="849">
        <v>1</v>
      </c>
      <c r="G204" s="849">
        <v>394</v>
      </c>
      <c r="H204" s="849">
        <v>0.99746835443037973</v>
      </c>
      <c r="I204" s="849">
        <v>394</v>
      </c>
      <c r="J204" s="849">
        <v>1</v>
      </c>
      <c r="K204" s="849">
        <v>395</v>
      </c>
      <c r="L204" s="849">
        <v>1</v>
      </c>
      <c r="M204" s="849">
        <v>395</v>
      </c>
      <c r="N204" s="849">
        <v>1</v>
      </c>
      <c r="O204" s="849">
        <v>396</v>
      </c>
      <c r="P204" s="837">
        <v>1.0025316455696203</v>
      </c>
      <c r="Q204" s="850">
        <v>396</v>
      </c>
    </row>
    <row r="205" spans="1:17" ht="14.4" customHeight="1" x14ac:dyDescent="0.3">
      <c r="A205" s="831" t="s">
        <v>3842</v>
      </c>
      <c r="B205" s="832" t="s">
        <v>3471</v>
      </c>
      <c r="C205" s="832" t="s">
        <v>3529</v>
      </c>
      <c r="D205" s="832" t="s">
        <v>3562</v>
      </c>
      <c r="E205" s="832" t="s">
        <v>3564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252</v>
      </c>
      <c r="P205" s="837"/>
      <c r="Q205" s="850">
        <v>252</v>
      </c>
    </row>
    <row r="206" spans="1:17" ht="14.4" customHeight="1" x14ac:dyDescent="0.3">
      <c r="A206" s="831" t="s">
        <v>3842</v>
      </c>
      <c r="B206" s="832" t="s">
        <v>3471</v>
      </c>
      <c r="C206" s="832" t="s">
        <v>3529</v>
      </c>
      <c r="D206" s="832" t="s">
        <v>3565</v>
      </c>
      <c r="E206" s="832" t="s">
        <v>3566</v>
      </c>
      <c r="F206" s="849"/>
      <c r="G206" s="849"/>
      <c r="H206" s="849"/>
      <c r="I206" s="849"/>
      <c r="J206" s="849">
        <v>1</v>
      </c>
      <c r="K206" s="849">
        <v>126</v>
      </c>
      <c r="L206" s="849">
        <v>1</v>
      </c>
      <c r="M206" s="849">
        <v>126</v>
      </c>
      <c r="N206" s="849"/>
      <c r="O206" s="849"/>
      <c r="P206" s="837"/>
      <c r="Q206" s="850"/>
    </row>
    <row r="207" spans="1:17" ht="14.4" customHeight="1" x14ac:dyDescent="0.3">
      <c r="A207" s="831" t="s">
        <v>3842</v>
      </c>
      <c r="B207" s="832" t="s">
        <v>3766</v>
      </c>
      <c r="C207" s="832" t="s">
        <v>3529</v>
      </c>
      <c r="D207" s="832" t="s">
        <v>3797</v>
      </c>
      <c r="E207" s="832" t="s">
        <v>3798</v>
      </c>
      <c r="F207" s="849"/>
      <c r="G207" s="849"/>
      <c r="H207" s="849"/>
      <c r="I207" s="849"/>
      <c r="J207" s="849">
        <v>1</v>
      </c>
      <c r="K207" s="849">
        <v>460</v>
      </c>
      <c r="L207" s="849">
        <v>1</v>
      </c>
      <c r="M207" s="849">
        <v>460</v>
      </c>
      <c r="N207" s="849"/>
      <c r="O207" s="849"/>
      <c r="P207" s="837"/>
      <c r="Q207" s="850"/>
    </row>
    <row r="208" spans="1:17" ht="14.4" customHeight="1" x14ac:dyDescent="0.3">
      <c r="A208" s="831" t="s">
        <v>3843</v>
      </c>
      <c r="B208" s="832" t="s">
        <v>3471</v>
      </c>
      <c r="C208" s="832" t="s">
        <v>3472</v>
      </c>
      <c r="D208" s="832" t="s">
        <v>3492</v>
      </c>
      <c r="E208" s="832" t="s">
        <v>3493</v>
      </c>
      <c r="F208" s="849"/>
      <c r="G208" s="849"/>
      <c r="H208" s="849"/>
      <c r="I208" s="849"/>
      <c r="J208" s="849">
        <v>0.2</v>
      </c>
      <c r="K208" s="849">
        <v>54.34</v>
      </c>
      <c r="L208" s="849">
        <v>1</v>
      </c>
      <c r="M208" s="849">
        <v>271.7</v>
      </c>
      <c r="N208" s="849"/>
      <c r="O208" s="849"/>
      <c r="P208" s="837"/>
      <c r="Q208" s="850"/>
    </row>
    <row r="209" spans="1:17" ht="14.4" customHeight="1" x14ac:dyDescent="0.3">
      <c r="A209" s="831" t="s">
        <v>3843</v>
      </c>
      <c r="B209" s="832" t="s">
        <v>3471</v>
      </c>
      <c r="C209" s="832" t="s">
        <v>3472</v>
      </c>
      <c r="D209" s="832" t="s">
        <v>3499</v>
      </c>
      <c r="E209" s="832" t="s">
        <v>691</v>
      </c>
      <c r="F209" s="849"/>
      <c r="G209" s="849"/>
      <c r="H209" s="849"/>
      <c r="I209" s="849"/>
      <c r="J209" s="849"/>
      <c r="K209" s="849"/>
      <c r="L209" s="849"/>
      <c r="M209" s="849"/>
      <c r="N209" s="849">
        <v>0.2</v>
      </c>
      <c r="O209" s="849">
        <v>13.57</v>
      </c>
      <c r="P209" s="837"/>
      <c r="Q209" s="850">
        <v>67.849999999999994</v>
      </c>
    </row>
    <row r="210" spans="1:17" ht="14.4" customHeight="1" x14ac:dyDescent="0.3">
      <c r="A210" s="831" t="s">
        <v>3843</v>
      </c>
      <c r="B210" s="832" t="s">
        <v>3471</v>
      </c>
      <c r="C210" s="832" t="s">
        <v>3529</v>
      </c>
      <c r="D210" s="832" t="s">
        <v>3535</v>
      </c>
      <c r="E210" s="832" t="s">
        <v>3536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300</v>
      </c>
      <c r="P210" s="837"/>
      <c r="Q210" s="850">
        <v>300</v>
      </c>
    </row>
    <row r="211" spans="1:17" ht="14.4" customHeight="1" x14ac:dyDescent="0.3">
      <c r="A211" s="831" t="s">
        <v>3843</v>
      </c>
      <c r="B211" s="832" t="s">
        <v>3471</v>
      </c>
      <c r="C211" s="832" t="s">
        <v>3529</v>
      </c>
      <c r="D211" s="832" t="s">
        <v>3535</v>
      </c>
      <c r="E211" s="832" t="s">
        <v>3537</v>
      </c>
      <c r="F211" s="849">
        <v>1</v>
      </c>
      <c r="G211" s="849">
        <v>299</v>
      </c>
      <c r="H211" s="849"/>
      <c r="I211" s="849">
        <v>299</v>
      </c>
      <c r="J211" s="849"/>
      <c r="K211" s="849"/>
      <c r="L211" s="849"/>
      <c r="M211" s="849"/>
      <c r="N211" s="849">
        <v>1</v>
      </c>
      <c r="O211" s="849">
        <v>300</v>
      </c>
      <c r="P211" s="837"/>
      <c r="Q211" s="850">
        <v>300</v>
      </c>
    </row>
    <row r="212" spans="1:17" ht="14.4" customHeight="1" x14ac:dyDescent="0.3">
      <c r="A212" s="831" t="s">
        <v>3843</v>
      </c>
      <c r="B212" s="832" t="s">
        <v>3471</v>
      </c>
      <c r="C212" s="832" t="s">
        <v>3529</v>
      </c>
      <c r="D212" s="832" t="s">
        <v>3544</v>
      </c>
      <c r="E212" s="832" t="s">
        <v>3545</v>
      </c>
      <c r="F212" s="849">
        <v>5</v>
      </c>
      <c r="G212" s="849">
        <v>185</v>
      </c>
      <c r="H212" s="849">
        <v>1</v>
      </c>
      <c r="I212" s="849">
        <v>37</v>
      </c>
      <c r="J212" s="849">
        <v>5</v>
      </c>
      <c r="K212" s="849">
        <v>185</v>
      </c>
      <c r="L212" s="849">
        <v>1</v>
      </c>
      <c r="M212" s="849">
        <v>37</v>
      </c>
      <c r="N212" s="849"/>
      <c r="O212" s="849"/>
      <c r="P212" s="837"/>
      <c r="Q212" s="850"/>
    </row>
    <row r="213" spans="1:17" ht="14.4" customHeight="1" x14ac:dyDescent="0.3">
      <c r="A213" s="831" t="s">
        <v>3843</v>
      </c>
      <c r="B213" s="832" t="s">
        <v>3471</v>
      </c>
      <c r="C213" s="832" t="s">
        <v>3529</v>
      </c>
      <c r="D213" s="832" t="s">
        <v>3544</v>
      </c>
      <c r="E213" s="832" t="s">
        <v>3546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37</v>
      </c>
      <c r="P213" s="837"/>
      <c r="Q213" s="850">
        <v>37</v>
      </c>
    </row>
    <row r="214" spans="1:17" ht="14.4" customHeight="1" x14ac:dyDescent="0.3">
      <c r="A214" s="831" t="s">
        <v>3843</v>
      </c>
      <c r="B214" s="832" t="s">
        <v>3471</v>
      </c>
      <c r="C214" s="832" t="s">
        <v>3529</v>
      </c>
      <c r="D214" s="832" t="s">
        <v>3559</v>
      </c>
      <c r="E214" s="832" t="s">
        <v>3560</v>
      </c>
      <c r="F214" s="849">
        <v>10</v>
      </c>
      <c r="G214" s="849">
        <v>3720</v>
      </c>
      <c r="H214" s="849">
        <v>3.3243967828418231</v>
      </c>
      <c r="I214" s="849">
        <v>372</v>
      </c>
      <c r="J214" s="849">
        <v>3</v>
      </c>
      <c r="K214" s="849">
        <v>1119</v>
      </c>
      <c r="L214" s="849">
        <v>1</v>
      </c>
      <c r="M214" s="849">
        <v>373</v>
      </c>
      <c r="N214" s="849">
        <v>3</v>
      </c>
      <c r="O214" s="849">
        <v>1122</v>
      </c>
      <c r="P214" s="837">
        <v>1.0026809651474531</v>
      </c>
      <c r="Q214" s="850">
        <v>374</v>
      </c>
    </row>
    <row r="215" spans="1:17" ht="14.4" customHeight="1" x14ac:dyDescent="0.3">
      <c r="A215" s="831" t="s">
        <v>3843</v>
      </c>
      <c r="B215" s="832" t="s">
        <v>3471</v>
      </c>
      <c r="C215" s="832" t="s">
        <v>3529</v>
      </c>
      <c r="D215" s="832" t="s">
        <v>3559</v>
      </c>
      <c r="E215" s="832" t="s">
        <v>3561</v>
      </c>
      <c r="F215" s="849">
        <v>3</v>
      </c>
      <c r="G215" s="849">
        <v>1116</v>
      </c>
      <c r="H215" s="849"/>
      <c r="I215" s="849">
        <v>372</v>
      </c>
      <c r="J215" s="849"/>
      <c r="K215" s="849"/>
      <c r="L215" s="849"/>
      <c r="M215" s="849"/>
      <c r="N215" s="849">
        <v>1</v>
      </c>
      <c r="O215" s="849">
        <v>374</v>
      </c>
      <c r="P215" s="837"/>
      <c r="Q215" s="850">
        <v>374</v>
      </c>
    </row>
    <row r="216" spans="1:17" ht="14.4" customHeight="1" x14ac:dyDescent="0.3">
      <c r="A216" s="831" t="s">
        <v>3843</v>
      </c>
      <c r="B216" s="832" t="s">
        <v>3471</v>
      </c>
      <c r="C216" s="832" t="s">
        <v>3529</v>
      </c>
      <c r="D216" s="832" t="s">
        <v>3562</v>
      </c>
      <c r="E216" s="832" t="s">
        <v>3563</v>
      </c>
      <c r="F216" s="849">
        <v>27</v>
      </c>
      <c r="G216" s="849">
        <v>6777</v>
      </c>
      <c r="H216" s="849">
        <v>0.71052631578947367</v>
      </c>
      <c r="I216" s="849">
        <v>251</v>
      </c>
      <c r="J216" s="849">
        <v>38</v>
      </c>
      <c r="K216" s="849">
        <v>9538</v>
      </c>
      <c r="L216" s="849">
        <v>1</v>
      </c>
      <c r="M216" s="849">
        <v>251</v>
      </c>
      <c r="N216" s="849">
        <v>48</v>
      </c>
      <c r="O216" s="849">
        <v>12096</v>
      </c>
      <c r="P216" s="837">
        <v>1.2681903963094989</v>
      </c>
      <c r="Q216" s="850">
        <v>252</v>
      </c>
    </row>
    <row r="217" spans="1:17" ht="14.4" customHeight="1" x14ac:dyDescent="0.3">
      <c r="A217" s="831" t="s">
        <v>3843</v>
      </c>
      <c r="B217" s="832" t="s">
        <v>3471</v>
      </c>
      <c r="C217" s="832" t="s">
        <v>3529</v>
      </c>
      <c r="D217" s="832" t="s">
        <v>3562</v>
      </c>
      <c r="E217" s="832" t="s">
        <v>3564</v>
      </c>
      <c r="F217" s="849">
        <v>380</v>
      </c>
      <c r="G217" s="849">
        <v>95380</v>
      </c>
      <c r="H217" s="849">
        <v>1.4232209737827715</v>
      </c>
      <c r="I217" s="849">
        <v>251</v>
      </c>
      <c r="J217" s="849">
        <v>267</v>
      </c>
      <c r="K217" s="849">
        <v>67017</v>
      </c>
      <c r="L217" s="849">
        <v>1</v>
      </c>
      <c r="M217" s="849">
        <v>251</v>
      </c>
      <c r="N217" s="849">
        <v>234</v>
      </c>
      <c r="O217" s="849">
        <v>58968</v>
      </c>
      <c r="P217" s="837">
        <v>0.87989614575406239</v>
      </c>
      <c r="Q217" s="850">
        <v>252</v>
      </c>
    </row>
    <row r="218" spans="1:17" ht="14.4" customHeight="1" x14ac:dyDescent="0.3">
      <c r="A218" s="831" t="s">
        <v>3843</v>
      </c>
      <c r="B218" s="832" t="s">
        <v>3471</v>
      </c>
      <c r="C218" s="832" t="s">
        <v>3529</v>
      </c>
      <c r="D218" s="832" t="s">
        <v>3565</v>
      </c>
      <c r="E218" s="832" t="s">
        <v>3566</v>
      </c>
      <c r="F218" s="849">
        <v>40</v>
      </c>
      <c r="G218" s="849">
        <v>5040</v>
      </c>
      <c r="H218" s="849">
        <v>2.6666666666666665</v>
      </c>
      <c r="I218" s="849">
        <v>126</v>
      </c>
      <c r="J218" s="849">
        <v>15</v>
      </c>
      <c r="K218" s="849">
        <v>1890</v>
      </c>
      <c r="L218" s="849">
        <v>1</v>
      </c>
      <c r="M218" s="849">
        <v>126</v>
      </c>
      <c r="N218" s="849">
        <v>30</v>
      </c>
      <c r="O218" s="849">
        <v>3810</v>
      </c>
      <c r="P218" s="837">
        <v>2.0158730158730158</v>
      </c>
      <c r="Q218" s="850">
        <v>127</v>
      </c>
    </row>
    <row r="219" spans="1:17" ht="14.4" customHeight="1" x14ac:dyDescent="0.3">
      <c r="A219" s="831" t="s">
        <v>3843</v>
      </c>
      <c r="B219" s="832" t="s">
        <v>3471</v>
      </c>
      <c r="C219" s="832" t="s">
        <v>3529</v>
      </c>
      <c r="D219" s="832" t="s">
        <v>3565</v>
      </c>
      <c r="E219" s="832" t="s">
        <v>3567</v>
      </c>
      <c r="F219" s="849">
        <v>140</v>
      </c>
      <c r="G219" s="849">
        <v>17640</v>
      </c>
      <c r="H219" s="849">
        <v>0.660377358490566</v>
      </c>
      <c r="I219" s="849">
        <v>126</v>
      </c>
      <c r="J219" s="849">
        <v>212</v>
      </c>
      <c r="K219" s="849">
        <v>26712</v>
      </c>
      <c r="L219" s="849">
        <v>1</v>
      </c>
      <c r="M219" s="849">
        <v>126</v>
      </c>
      <c r="N219" s="849">
        <v>212</v>
      </c>
      <c r="O219" s="849">
        <v>26924</v>
      </c>
      <c r="P219" s="837">
        <v>1.0079365079365079</v>
      </c>
      <c r="Q219" s="850">
        <v>127</v>
      </c>
    </row>
    <row r="220" spans="1:17" ht="14.4" customHeight="1" x14ac:dyDescent="0.3">
      <c r="A220" s="831" t="s">
        <v>3843</v>
      </c>
      <c r="B220" s="832" t="s">
        <v>3471</v>
      </c>
      <c r="C220" s="832" t="s">
        <v>3529</v>
      </c>
      <c r="D220" s="832" t="s">
        <v>3568</v>
      </c>
      <c r="E220" s="832" t="s">
        <v>3569</v>
      </c>
      <c r="F220" s="849">
        <v>12</v>
      </c>
      <c r="G220" s="849">
        <v>1092</v>
      </c>
      <c r="H220" s="849">
        <v>1.7142857142857142</v>
      </c>
      <c r="I220" s="849">
        <v>91</v>
      </c>
      <c r="J220" s="849">
        <v>7</v>
      </c>
      <c r="K220" s="849">
        <v>637</v>
      </c>
      <c r="L220" s="849">
        <v>1</v>
      </c>
      <c r="M220" s="849">
        <v>91</v>
      </c>
      <c r="N220" s="849">
        <v>14</v>
      </c>
      <c r="O220" s="849">
        <v>1288</v>
      </c>
      <c r="P220" s="837">
        <v>2.0219780219780219</v>
      </c>
      <c r="Q220" s="850">
        <v>92</v>
      </c>
    </row>
    <row r="221" spans="1:17" ht="14.4" customHeight="1" x14ac:dyDescent="0.3">
      <c r="A221" s="831" t="s">
        <v>3843</v>
      </c>
      <c r="B221" s="832" t="s">
        <v>3471</v>
      </c>
      <c r="C221" s="832" t="s">
        <v>3529</v>
      </c>
      <c r="D221" s="832" t="s">
        <v>3568</v>
      </c>
      <c r="E221" s="832" t="s">
        <v>3570</v>
      </c>
      <c r="F221" s="849">
        <v>18</v>
      </c>
      <c r="G221" s="849">
        <v>1638</v>
      </c>
      <c r="H221" s="849">
        <v>0.54545454545454541</v>
      </c>
      <c r="I221" s="849">
        <v>91</v>
      </c>
      <c r="J221" s="849">
        <v>33</v>
      </c>
      <c r="K221" s="849">
        <v>3003</v>
      </c>
      <c r="L221" s="849">
        <v>1</v>
      </c>
      <c r="M221" s="849">
        <v>91</v>
      </c>
      <c r="N221" s="849">
        <v>26</v>
      </c>
      <c r="O221" s="849">
        <v>2392</v>
      </c>
      <c r="P221" s="837">
        <v>0.79653679653679654</v>
      </c>
      <c r="Q221" s="850">
        <v>92</v>
      </c>
    </row>
    <row r="222" spans="1:17" ht="14.4" customHeight="1" x14ac:dyDescent="0.3">
      <c r="A222" s="831" t="s">
        <v>3843</v>
      </c>
      <c r="B222" s="832" t="s">
        <v>3471</v>
      </c>
      <c r="C222" s="832" t="s">
        <v>3529</v>
      </c>
      <c r="D222" s="832" t="s">
        <v>3571</v>
      </c>
      <c r="E222" s="832" t="s">
        <v>3572</v>
      </c>
      <c r="F222" s="849"/>
      <c r="G222" s="849"/>
      <c r="H222" s="849"/>
      <c r="I222" s="849"/>
      <c r="J222" s="849">
        <v>2</v>
      </c>
      <c r="K222" s="849">
        <v>418</v>
      </c>
      <c r="L222" s="849">
        <v>1</v>
      </c>
      <c r="M222" s="849">
        <v>209</v>
      </c>
      <c r="N222" s="849"/>
      <c r="O222" s="849"/>
      <c r="P222" s="837"/>
      <c r="Q222" s="850"/>
    </row>
    <row r="223" spans="1:17" ht="14.4" customHeight="1" x14ac:dyDescent="0.3">
      <c r="A223" s="831" t="s">
        <v>3843</v>
      </c>
      <c r="B223" s="832" t="s">
        <v>3471</v>
      </c>
      <c r="C223" s="832" t="s">
        <v>3529</v>
      </c>
      <c r="D223" s="832" t="s">
        <v>3579</v>
      </c>
      <c r="E223" s="832" t="s">
        <v>3580</v>
      </c>
      <c r="F223" s="849">
        <v>195</v>
      </c>
      <c r="G223" s="849">
        <v>11505</v>
      </c>
      <c r="H223" s="849">
        <v>0.75875486381322954</v>
      </c>
      <c r="I223" s="849">
        <v>59</v>
      </c>
      <c r="J223" s="849">
        <v>257</v>
      </c>
      <c r="K223" s="849">
        <v>15163</v>
      </c>
      <c r="L223" s="849">
        <v>1</v>
      </c>
      <c r="M223" s="849">
        <v>59</v>
      </c>
      <c r="N223" s="849">
        <v>155</v>
      </c>
      <c r="O223" s="849">
        <v>9300</v>
      </c>
      <c r="P223" s="837">
        <v>0.61333509200026382</v>
      </c>
      <c r="Q223" s="850">
        <v>60</v>
      </c>
    </row>
    <row r="224" spans="1:17" ht="14.4" customHeight="1" x14ac:dyDescent="0.3">
      <c r="A224" s="831" t="s">
        <v>3843</v>
      </c>
      <c r="B224" s="832" t="s">
        <v>3471</v>
      </c>
      <c r="C224" s="832" t="s">
        <v>3529</v>
      </c>
      <c r="D224" s="832" t="s">
        <v>3589</v>
      </c>
      <c r="E224" s="832" t="s">
        <v>3590</v>
      </c>
      <c r="F224" s="849">
        <v>103</v>
      </c>
      <c r="G224" s="849">
        <v>39552</v>
      </c>
      <c r="H224" s="849">
        <v>1.1289282146425004</v>
      </c>
      <c r="I224" s="849">
        <v>384</v>
      </c>
      <c r="J224" s="849">
        <v>91</v>
      </c>
      <c r="K224" s="849">
        <v>35035</v>
      </c>
      <c r="L224" s="849">
        <v>1</v>
      </c>
      <c r="M224" s="849">
        <v>385</v>
      </c>
      <c r="N224" s="849">
        <v>103</v>
      </c>
      <c r="O224" s="849">
        <v>39758</v>
      </c>
      <c r="P224" s="837">
        <v>1.1348080490937633</v>
      </c>
      <c r="Q224" s="850">
        <v>386</v>
      </c>
    </row>
    <row r="225" spans="1:17" ht="14.4" customHeight="1" x14ac:dyDescent="0.3">
      <c r="A225" s="831" t="s">
        <v>3843</v>
      </c>
      <c r="B225" s="832" t="s">
        <v>3471</v>
      </c>
      <c r="C225" s="832" t="s">
        <v>3529</v>
      </c>
      <c r="D225" s="832" t="s">
        <v>3591</v>
      </c>
      <c r="E225" s="832" t="s">
        <v>3592</v>
      </c>
      <c r="F225" s="849">
        <v>15</v>
      </c>
      <c r="G225" s="849">
        <v>5835</v>
      </c>
      <c r="H225" s="849">
        <v>1.4961538461538462</v>
      </c>
      <c r="I225" s="849">
        <v>389</v>
      </c>
      <c r="J225" s="849">
        <v>10</v>
      </c>
      <c r="K225" s="849">
        <v>3900</v>
      </c>
      <c r="L225" s="849">
        <v>1</v>
      </c>
      <c r="M225" s="849">
        <v>390</v>
      </c>
      <c r="N225" s="849">
        <v>16</v>
      </c>
      <c r="O225" s="849">
        <v>6256</v>
      </c>
      <c r="P225" s="837">
        <v>1.6041025641025641</v>
      </c>
      <c r="Q225" s="850">
        <v>391</v>
      </c>
    </row>
    <row r="226" spans="1:17" ht="14.4" customHeight="1" x14ac:dyDescent="0.3">
      <c r="A226" s="831" t="s">
        <v>3843</v>
      </c>
      <c r="B226" s="832" t="s">
        <v>3471</v>
      </c>
      <c r="C226" s="832" t="s">
        <v>3529</v>
      </c>
      <c r="D226" s="832" t="s">
        <v>3591</v>
      </c>
      <c r="E226" s="832" t="s">
        <v>3593</v>
      </c>
      <c r="F226" s="849">
        <v>65</v>
      </c>
      <c r="G226" s="849">
        <v>25285</v>
      </c>
      <c r="H226" s="849">
        <v>0.88812785388127857</v>
      </c>
      <c r="I226" s="849">
        <v>389</v>
      </c>
      <c r="J226" s="849">
        <v>73</v>
      </c>
      <c r="K226" s="849">
        <v>28470</v>
      </c>
      <c r="L226" s="849">
        <v>1</v>
      </c>
      <c r="M226" s="849">
        <v>390</v>
      </c>
      <c r="N226" s="849">
        <v>70</v>
      </c>
      <c r="O226" s="849">
        <v>27370</v>
      </c>
      <c r="P226" s="837">
        <v>0.96136283807516687</v>
      </c>
      <c r="Q226" s="850">
        <v>391</v>
      </c>
    </row>
    <row r="227" spans="1:17" ht="14.4" customHeight="1" x14ac:dyDescent="0.3">
      <c r="A227" s="831" t="s">
        <v>3843</v>
      </c>
      <c r="B227" s="832" t="s">
        <v>3471</v>
      </c>
      <c r="C227" s="832" t="s">
        <v>3529</v>
      </c>
      <c r="D227" s="832" t="s">
        <v>3594</v>
      </c>
      <c r="E227" s="832" t="s">
        <v>3595</v>
      </c>
      <c r="F227" s="849"/>
      <c r="G227" s="849"/>
      <c r="H227" s="849"/>
      <c r="I227" s="849"/>
      <c r="J227" s="849">
        <v>7</v>
      </c>
      <c r="K227" s="849">
        <v>441</v>
      </c>
      <c r="L227" s="849">
        <v>1</v>
      </c>
      <c r="M227" s="849">
        <v>63</v>
      </c>
      <c r="N227" s="849">
        <v>5</v>
      </c>
      <c r="O227" s="849">
        <v>315</v>
      </c>
      <c r="P227" s="837">
        <v>0.7142857142857143</v>
      </c>
      <c r="Q227" s="850">
        <v>63</v>
      </c>
    </row>
    <row r="228" spans="1:17" ht="14.4" customHeight="1" x14ac:dyDescent="0.3">
      <c r="A228" s="831" t="s">
        <v>3843</v>
      </c>
      <c r="B228" s="832" t="s">
        <v>3471</v>
      </c>
      <c r="C228" s="832" t="s">
        <v>3529</v>
      </c>
      <c r="D228" s="832" t="s">
        <v>3594</v>
      </c>
      <c r="E228" s="832" t="s">
        <v>3596</v>
      </c>
      <c r="F228" s="849">
        <v>1</v>
      </c>
      <c r="G228" s="849">
        <v>63</v>
      </c>
      <c r="H228" s="849"/>
      <c r="I228" s="849">
        <v>63</v>
      </c>
      <c r="J228" s="849"/>
      <c r="K228" s="849"/>
      <c r="L228" s="849"/>
      <c r="M228" s="849"/>
      <c r="N228" s="849">
        <v>2</v>
      </c>
      <c r="O228" s="849">
        <v>126</v>
      </c>
      <c r="P228" s="837"/>
      <c r="Q228" s="850">
        <v>63</v>
      </c>
    </row>
    <row r="229" spans="1:17" ht="14.4" customHeight="1" x14ac:dyDescent="0.3">
      <c r="A229" s="831" t="s">
        <v>3843</v>
      </c>
      <c r="B229" s="832" t="s">
        <v>3471</v>
      </c>
      <c r="C229" s="832" t="s">
        <v>3529</v>
      </c>
      <c r="D229" s="832" t="s">
        <v>3599</v>
      </c>
      <c r="E229" s="832" t="s">
        <v>3600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308</v>
      </c>
      <c r="P229" s="837"/>
      <c r="Q229" s="850">
        <v>154</v>
      </c>
    </row>
    <row r="230" spans="1:17" ht="14.4" customHeight="1" x14ac:dyDescent="0.3">
      <c r="A230" s="831" t="s">
        <v>3843</v>
      </c>
      <c r="B230" s="832" t="s">
        <v>3471</v>
      </c>
      <c r="C230" s="832" t="s">
        <v>3529</v>
      </c>
      <c r="D230" s="832" t="s">
        <v>3599</v>
      </c>
      <c r="E230" s="832" t="s">
        <v>3601</v>
      </c>
      <c r="F230" s="849">
        <v>8</v>
      </c>
      <c r="G230" s="849">
        <v>1224</v>
      </c>
      <c r="H230" s="849">
        <v>0.8</v>
      </c>
      <c r="I230" s="849">
        <v>153</v>
      </c>
      <c r="J230" s="849">
        <v>10</v>
      </c>
      <c r="K230" s="849">
        <v>1530</v>
      </c>
      <c r="L230" s="849">
        <v>1</v>
      </c>
      <c r="M230" s="849">
        <v>153</v>
      </c>
      <c r="N230" s="849">
        <v>4</v>
      </c>
      <c r="O230" s="849">
        <v>616</v>
      </c>
      <c r="P230" s="837">
        <v>0.40261437908496733</v>
      </c>
      <c r="Q230" s="850">
        <v>154</v>
      </c>
    </row>
    <row r="231" spans="1:17" ht="14.4" customHeight="1" x14ac:dyDescent="0.3">
      <c r="A231" s="831" t="s">
        <v>3843</v>
      </c>
      <c r="B231" s="832" t="s">
        <v>3471</v>
      </c>
      <c r="C231" s="832" t="s">
        <v>3529</v>
      </c>
      <c r="D231" s="832" t="s">
        <v>3605</v>
      </c>
      <c r="E231" s="832" t="s">
        <v>3607</v>
      </c>
      <c r="F231" s="849">
        <v>1</v>
      </c>
      <c r="G231" s="849">
        <v>138</v>
      </c>
      <c r="H231" s="849">
        <v>1</v>
      </c>
      <c r="I231" s="849">
        <v>138</v>
      </c>
      <c r="J231" s="849">
        <v>1</v>
      </c>
      <c r="K231" s="849">
        <v>138</v>
      </c>
      <c r="L231" s="849">
        <v>1</v>
      </c>
      <c r="M231" s="849">
        <v>138</v>
      </c>
      <c r="N231" s="849">
        <v>1</v>
      </c>
      <c r="O231" s="849">
        <v>139</v>
      </c>
      <c r="P231" s="837">
        <v>1.0072463768115942</v>
      </c>
      <c r="Q231" s="850">
        <v>139</v>
      </c>
    </row>
    <row r="232" spans="1:17" ht="14.4" customHeight="1" x14ac:dyDescent="0.3">
      <c r="A232" s="831" t="s">
        <v>3843</v>
      </c>
      <c r="B232" s="832" t="s">
        <v>3471</v>
      </c>
      <c r="C232" s="832" t="s">
        <v>3529</v>
      </c>
      <c r="D232" s="832" t="s">
        <v>3633</v>
      </c>
      <c r="E232" s="832" t="s">
        <v>3635</v>
      </c>
      <c r="F232" s="849"/>
      <c r="G232" s="849"/>
      <c r="H232" s="849"/>
      <c r="I232" s="849"/>
      <c r="J232" s="849">
        <v>1</v>
      </c>
      <c r="K232" s="849">
        <v>58</v>
      </c>
      <c r="L232" s="849">
        <v>1</v>
      </c>
      <c r="M232" s="849">
        <v>58</v>
      </c>
      <c r="N232" s="849">
        <v>1</v>
      </c>
      <c r="O232" s="849">
        <v>59</v>
      </c>
      <c r="P232" s="837">
        <v>1.0172413793103448</v>
      </c>
      <c r="Q232" s="850">
        <v>59</v>
      </c>
    </row>
    <row r="233" spans="1:17" ht="14.4" customHeight="1" x14ac:dyDescent="0.3">
      <c r="A233" s="831" t="s">
        <v>3843</v>
      </c>
      <c r="B233" s="832" t="s">
        <v>3471</v>
      </c>
      <c r="C233" s="832" t="s">
        <v>3529</v>
      </c>
      <c r="D233" s="832" t="s">
        <v>3636</v>
      </c>
      <c r="E233" s="832" t="s">
        <v>3637</v>
      </c>
      <c r="F233" s="849"/>
      <c r="G233" s="849"/>
      <c r="H233" s="849"/>
      <c r="I233" s="849"/>
      <c r="J233" s="849">
        <v>2</v>
      </c>
      <c r="K233" s="849">
        <v>502</v>
      </c>
      <c r="L233" s="849">
        <v>1</v>
      </c>
      <c r="M233" s="849">
        <v>251</v>
      </c>
      <c r="N233" s="849"/>
      <c r="O233" s="849"/>
      <c r="P233" s="837"/>
      <c r="Q233" s="850"/>
    </row>
    <row r="234" spans="1:17" ht="14.4" customHeight="1" x14ac:dyDescent="0.3">
      <c r="A234" s="831" t="s">
        <v>3843</v>
      </c>
      <c r="B234" s="832" t="s">
        <v>3471</v>
      </c>
      <c r="C234" s="832" t="s">
        <v>3529</v>
      </c>
      <c r="D234" s="832" t="s">
        <v>3638</v>
      </c>
      <c r="E234" s="832" t="s">
        <v>3639</v>
      </c>
      <c r="F234" s="849">
        <v>3</v>
      </c>
      <c r="G234" s="849">
        <v>378</v>
      </c>
      <c r="H234" s="849"/>
      <c r="I234" s="849">
        <v>126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3843</v>
      </c>
      <c r="B235" s="832" t="s">
        <v>3471</v>
      </c>
      <c r="C235" s="832" t="s">
        <v>3529</v>
      </c>
      <c r="D235" s="832" t="s">
        <v>3649</v>
      </c>
      <c r="E235" s="832" t="s">
        <v>3650</v>
      </c>
      <c r="F235" s="849"/>
      <c r="G235" s="849"/>
      <c r="H235" s="849"/>
      <c r="I235" s="849"/>
      <c r="J235" s="849"/>
      <c r="K235" s="849"/>
      <c r="L235" s="849"/>
      <c r="M235" s="849"/>
      <c r="N235" s="849">
        <v>16</v>
      </c>
      <c r="O235" s="849">
        <v>533.29999999999995</v>
      </c>
      <c r="P235" s="837"/>
      <c r="Q235" s="850">
        <v>33.331249999999997</v>
      </c>
    </row>
    <row r="236" spans="1:17" ht="14.4" customHeight="1" x14ac:dyDescent="0.3">
      <c r="A236" s="831" t="s">
        <v>3843</v>
      </c>
      <c r="B236" s="832" t="s">
        <v>3471</v>
      </c>
      <c r="C236" s="832" t="s">
        <v>3529</v>
      </c>
      <c r="D236" s="832" t="s">
        <v>3665</v>
      </c>
      <c r="E236" s="832" t="s">
        <v>3666</v>
      </c>
      <c r="F236" s="849">
        <v>0</v>
      </c>
      <c r="G236" s="849">
        <v>0</v>
      </c>
      <c r="H236" s="849"/>
      <c r="I236" s="849"/>
      <c r="J236" s="849">
        <v>1</v>
      </c>
      <c r="K236" s="849">
        <v>0</v>
      </c>
      <c r="L236" s="849"/>
      <c r="M236" s="849">
        <v>0</v>
      </c>
      <c r="N236" s="849">
        <v>0</v>
      </c>
      <c r="O236" s="849">
        <v>0</v>
      </c>
      <c r="P236" s="837"/>
      <c r="Q236" s="850"/>
    </row>
    <row r="237" spans="1:17" ht="14.4" customHeight="1" x14ac:dyDescent="0.3">
      <c r="A237" s="831" t="s">
        <v>3843</v>
      </c>
      <c r="B237" s="832" t="s">
        <v>3471</v>
      </c>
      <c r="C237" s="832" t="s">
        <v>3529</v>
      </c>
      <c r="D237" s="832" t="s">
        <v>3671</v>
      </c>
      <c r="E237" s="832" t="s">
        <v>3673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147</v>
      </c>
      <c r="P237" s="837"/>
      <c r="Q237" s="850">
        <v>147</v>
      </c>
    </row>
    <row r="238" spans="1:17" ht="14.4" customHeight="1" x14ac:dyDescent="0.3">
      <c r="A238" s="831" t="s">
        <v>3843</v>
      </c>
      <c r="B238" s="832" t="s">
        <v>3471</v>
      </c>
      <c r="C238" s="832" t="s">
        <v>3529</v>
      </c>
      <c r="D238" s="832" t="s">
        <v>3677</v>
      </c>
      <c r="E238" s="832" t="s">
        <v>3678</v>
      </c>
      <c r="F238" s="849"/>
      <c r="G238" s="849"/>
      <c r="H238" s="849"/>
      <c r="I238" s="849"/>
      <c r="J238" s="849">
        <v>1</v>
      </c>
      <c r="K238" s="849">
        <v>113</v>
      </c>
      <c r="L238" s="849">
        <v>1</v>
      </c>
      <c r="M238" s="849">
        <v>113</v>
      </c>
      <c r="N238" s="849">
        <v>2</v>
      </c>
      <c r="O238" s="849">
        <v>228</v>
      </c>
      <c r="P238" s="837">
        <v>2.0176991150442478</v>
      </c>
      <c r="Q238" s="850">
        <v>114</v>
      </c>
    </row>
    <row r="239" spans="1:17" ht="14.4" customHeight="1" x14ac:dyDescent="0.3">
      <c r="A239" s="831" t="s">
        <v>3843</v>
      </c>
      <c r="B239" s="832" t="s">
        <v>3471</v>
      </c>
      <c r="C239" s="832" t="s">
        <v>3529</v>
      </c>
      <c r="D239" s="832" t="s">
        <v>3677</v>
      </c>
      <c r="E239" s="832" t="s">
        <v>3679</v>
      </c>
      <c r="F239" s="849">
        <v>1</v>
      </c>
      <c r="G239" s="849">
        <v>113</v>
      </c>
      <c r="H239" s="849"/>
      <c r="I239" s="849">
        <v>113</v>
      </c>
      <c r="J239" s="849"/>
      <c r="K239" s="849"/>
      <c r="L239" s="849"/>
      <c r="M239" s="849"/>
      <c r="N239" s="849">
        <v>1</v>
      </c>
      <c r="O239" s="849">
        <v>114</v>
      </c>
      <c r="P239" s="837"/>
      <c r="Q239" s="850">
        <v>114</v>
      </c>
    </row>
    <row r="240" spans="1:17" ht="14.4" customHeight="1" x14ac:dyDescent="0.3">
      <c r="A240" s="831" t="s">
        <v>3843</v>
      </c>
      <c r="B240" s="832" t="s">
        <v>3471</v>
      </c>
      <c r="C240" s="832" t="s">
        <v>3529</v>
      </c>
      <c r="D240" s="832" t="s">
        <v>3688</v>
      </c>
      <c r="E240" s="832" t="s">
        <v>3689</v>
      </c>
      <c r="F240" s="849">
        <v>4</v>
      </c>
      <c r="G240" s="849">
        <v>224</v>
      </c>
      <c r="H240" s="849">
        <v>0.33333333333333331</v>
      </c>
      <c r="I240" s="849">
        <v>56</v>
      </c>
      <c r="J240" s="849">
        <v>12</v>
      </c>
      <c r="K240" s="849">
        <v>672</v>
      </c>
      <c r="L240" s="849">
        <v>1</v>
      </c>
      <c r="M240" s="849">
        <v>56</v>
      </c>
      <c r="N240" s="849">
        <v>9</v>
      </c>
      <c r="O240" s="849">
        <v>513</v>
      </c>
      <c r="P240" s="837">
        <v>0.7633928571428571</v>
      </c>
      <c r="Q240" s="850">
        <v>57</v>
      </c>
    </row>
    <row r="241" spans="1:17" ht="14.4" customHeight="1" x14ac:dyDescent="0.3">
      <c r="A241" s="831" t="s">
        <v>3843</v>
      </c>
      <c r="B241" s="832" t="s">
        <v>3471</v>
      </c>
      <c r="C241" s="832" t="s">
        <v>3529</v>
      </c>
      <c r="D241" s="832" t="s">
        <v>3688</v>
      </c>
      <c r="E241" s="832" t="s">
        <v>3690</v>
      </c>
      <c r="F241" s="849">
        <v>2</v>
      </c>
      <c r="G241" s="849">
        <v>112</v>
      </c>
      <c r="H241" s="849">
        <v>2</v>
      </c>
      <c r="I241" s="849">
        <v>56</v>
      </c>
      <c r="J241" s="849">
        <v>1</v>
      </c>
      <c r="K241" s="849">
        <v>56</v>
      </c>
      <c r="L241" s="849">
        <v>1</v>
      </c>
      <c r="M241" s="849">
        <v>56</v>
      </c>
      <c r="N241" s="849">
        <v>4</v>
      </c>
      <c r="O241" s="849">
        <v>228</v>
      </c>
      <c r="P241" s="837">
        <v>4.0714285714285712</v>
      </c>
      <c r="Q241" s="850">
        <v>57</v>
      </c>
    </row>
    <row r="242" spans="1:17" ht="14.4" customHeight="1" x14ac:dyDescent="0.3">
      <c r="A242" s="831" t="s">
        <v>3843</v>
      </c>
      <c r="B242" s="832" t="s">
        <v>3471</v>
      </c>
      <c r="C242" s="832" t="s">
        <v>3529</v>
      </c>
      <c r="D242" s="832" t="s">
        <v>3694</v>
      </c>
      <c r="E242" s="832" t="s">
        <v>3695</v>
      </c>
      <c r="F242" s="849">
        <v>5</v>
      </c>
      <c r="G242" s="849">
        <v>600</v>
      </c>
      <c r="H242" s="849">
        <v>0.55555555555555558</v>
      </c>
      <c r="I242" s="849">
        <v>120</v>
      </c>
      <c r="J242" s="849">
        <v>9</v>
      </c>
      <c r="K242" s="849">
        <v>1080</v>
      </c>
      <c r="L242" s="849">
        <v>1</v>
      </c>
      <c r="M242" s="849">
        <v>120</v>
      </c>
      <c r="N242" s="849">
        <v>8</v>
      </c>
      <c r="O242" s="849">
        <v>968</v>
      </c>
      <c r="P242" s="837">
        <v>0.89629629629629626</v>
      </c>
      <c r="Q242" s="850">
        <v>121</v>
      </c>
    </row>
    <row r="243" spans="1:17" ht="14.4" customHeight="1" x14ac:dyDescent="0.3">
      <c r="A243" s="831" t="s">
        <v>3843</v>
      </c>
      <c r="B243" s="832" t="s">
        <v>3471</v>
      </c>
      <c r="C243" s="832" t="s">
        <v>3529</v>
      </c>
      <c r="D243" s="832" t="s">
        <v>3704</v>
      </c>
      <c r="E243" s="832" t="s">
        <v>3705</v>
      </c>
      <c r="F243" s="849">
        <v>2</v>
      </c>
      <c r="G243" s="849">
        <v>310</v>
      </c>
      <c r="H243" s="849"/>
      <c r="I243" s="849">
        <v>155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3843</v>
      </c>
      <c r="B244" s="832" t="s">
        <v>3471</v>
      </c>
      <c r="C244" s="832" t="s">
        <v>3529</v>
      </c>
      <c r="D244" s="832" t="s">
        <v>3706</v>
      </c>
      <c r="E244" s="832" t="s">
        <v>3707</v>
      </c>
      <c r="F244" s="849">
        <v>23</v>
      </c>
      <c r="G244" s="849">
        <v>3289</v>
      </c>
      <c r="H244" s="849">
        <v>0.56097560975609762</v>
      </c>
      <c r="I244" s="849">
        <v>143</v>
      </c>
      <c r="J244" s="849">
        <v>41</v>
      </c>
      <c r="K244" s="849">
        <v>5863</v>
      </c>
      <c r="L244" s="849">
        <v>1</v>
      </c>
      <c r="M244" s="849">
        <v>143</v>
      </c>
      <c r="N244" s="849">
        <v>40</v>
      </c>
      <c r="O244" s="849">
        <v>5760</v>
      </c>
      <c r="P244" s="837">
        <v>0.98243220194439707</v>
      </c>
      <c r="Q244" s="850">
        <v>144</v>
      </c>
    </row>
    <row r="245" spans="1:17" ht="14.4" customHeight="1" x14ac:dyDescent="0.3">
      <c r="A245" s="831" t="s">
        <v>3843</v>
      </c>
      <c r="B245" s="832" t="s">
        <v>3471</v>
      </c>
      <c r="C245" s="832" t="s">
        <v>3529</v>
      </c>
      <c r="D245" s="832" t="s">
        <v>3720</v>
      </c>
      <c r="E245" s="832" t="s">
        <v>3721</v>
      </c>
      <c r="F245" s="849">
        <v>2</v>
      </c>
      <c r="G245" s="849">
        <v>198</v>
      </c>
      <c r="H245" s="849">
        <v>2</v>
      </c>
      <c r="I245" s="849">
        <v>99</v>
      </c>
      <c r="J245" s="849">
        <v>1</v>
      </c>
      <c r="K245" s="849">
        <v>99</v>
      </c>
      <c r="L245" s="849">
        <v>1</v>
      </c>
      <c r="M245" s="849">
        <v>99</v>
      </c>
      <c r="N245" s="849"/>
      <c r="O245" s="849"/>
      <c r="P245" s="837"/>
      <c r="Q245" s="850"/>
    </row>
    <row r="246" spans="1:17" ht="14.4" customHeight="1" x14ac:dyDescent="0.3">
      <c r="A246" s="831" t="s">
        <v>3843</v>
      </c>
      <c r="B246" s="832" t="s">
        <v>3471</v>
      </c>
      <c r="C246" s="832" t="s">
        <v>3529</v>
      </c>
      <c r="D246" s="832" t="s">
        <v>3720</v>
      </c>
      <c r="E246" s="832" t="s">
        <v>3722</v>
      </c>
      <c r="F246" s="849">
        <v>3</v>
      </c>
      <c r="G246" s="849">
        <v>297</v>
      </c>
      <c r="H246" s="849">
        <v>0.75</v>
      </c>
      <c r="I246" s="849">
        <v>99</v>
      </c>
      <c r="J246" s="849">
        <v>4</v>
      </c>
      <c r="K246" s="849">
        <v>396</v>
      </c>
      <c r="L246" s="849">
        <v>1</v>
      </c>
      <c r="M246" s="849">
        <v>99</v>
      </c>
      <c r="N246" s="849"/>
      <c r="O246" s="849"/>
      <c r="P246" s="837"/>
      <c r="Q246" s="850"/>
    </row>
    <row r="247" spans="1:17" ht="14.4" customHeight="1" x14ac:dyDescent="0.3">
      <c r="A247" s="831" t="s">
        <v>3843</v>
      </c>
      <c r="B247" s="832" t="s">
        <v>3471</v>
      </c>
      <c r="C247" s="832" t="s">
        <v>3529</v>
      </c>
      <c r="D247" s="832" t="s">
        <v>3723</v>
      </c>
      <c r="E247" s="832" t="s">
        <v>3724</v>
      </c>
      <c r="F247" s="849">
        <v>56</v>
      </c>
      <c r="G247" s="849">
        <v>22064</v>
      </c>
      <c r="H247" s="849">
        <v>0.90093915884034304</v>
      </c>
      <c r="I247" s="849">
        <v>394</v>
      </c>
      <c r="J247" s="849">
        <v>62</v>
      </c>
      <c r="K247" s="849">
        <v>24490</v>
      </c>
      <c r="L247" s="849">
        <v>1</v>
      </c>
      <c r="M247" s="849">
        <v>395</v>
      </c>
      <c r="N247" s="849">
        <v>107</v>
      </c>
      <c r="O247" s="849">
        <v>42372</v>
      </c>
      <c r="P247" s="837">
        <v>1.7301755818701512</v>
      </c>
      <c r="Q247" s="850">
        <v>396</v>
      </c>
    </row>
    <row r="248" spans="1:17" ht="14.4" customHeight="1" x14ac:dyDescent="0.3">
      <c r="A248" s="831" t="s">
        <v>3843</v>
      </c>
      <c r="B248" s="832" t="s">
        <v>3471</v>
      </c>
      <c r="C248" s="832" t="s">
        <v>3529</v>
      </c>
      <c r="D248" s="832" t="s">
        <v>3725</v>
      </c>
      <c r="E248" s="832" t="s">
        <v>3727</v>
      </c>
      <c r="F248" s="849"/>
      <c r="G248" s="849"/>
      <c r="H248" s="849"/>
      <c r="I248" s="849"/>
      <c r="J248" s="849"/>
      <c r="K248" s="849"/>
      <c r="L248" s="849"/>
      <c r="M248" s="849"/>
      <c r="N248" s="849">
        <v>3</v>
      </c>
      <c r="O248" s="849">
        <v>459</v>
      </c>
      <c r="P248" s="837"/>
      <c r="Q248" s="850">
        <v>153</v>
      </c>
    </row>
    <row r="249" spans="1:17" ht="14.4" customHeight="1" x14ac:dyDescent="0.3">
      <c r="A249" s="831" t="s">
        <v>3843</v>
      </c>
      <c r="B249" s="832" t="s">
        <v>3766</v>
      </c>
      <c r="C249" s="832" t="s">
        <v>3529</v>
      </c>
      <c r="D249" s="832" t="s">
        <v>3559</v>
      </c>
      <c r="E249" s="832" t="s">
        <v>3561</v>
      </c>
      <c r="F249" s="849">
        <v>1</v>
      </c>
      <c r="G249" s="849">
        <v>372</v>
      </c>
      <c r="H249" s="849"/>
      <c r="I249" s="849">
        <v>372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3843</v>
      </c>
      <c r="B250" s="832" t="s">
        <v>3766</v>
      </c>
      <c r="C250" s="832" t="s">
        <v>3529</v>
      </c>
      <c r="D250" s="832" t="s">
        <v>3574</v>
      </c>
      <c r="E250" s="832" t="s">
        <v>3576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201</v>
      </c>
      <c r="P250" s="837"/>
      <c r="Q250" s="850">
        <v>201</v>
      </c>
    </row>
    <row r="251" spans="1:17" ht="14.4" customHeight="1" x14ac:dyDescent="0.3">
      <c r="A251" s="831" t="s">
        <v>3843</v>
      </c>
      <c r="B251" s="832" t="s">
        <v>3766</v>
      </c>
      <c r="C251" s="832" t="s">
        <v>3529</v>
      </c>
      <c r="D251" s="832" t="s">
        <v>3589</v>
      </c>
      <c r="E251" s="832" t="s">
        <v>3590</v>
      </c>
      <c r="F251" s="849">
        <v>1</v>
      </c>
      <c r="G251" s="849">
        <v>384</v>
      </c>
      <c r="H251" s="849"/>
      <c r="I251" s="849">
        <v>384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3843</v>
      </c>
      <c r="B252" s="832" t="s">
        <v>3766</v>
      </c>
      <c r="C252" s="832" t="s">
        <v>3529</v>
      </c>
      <c r="D252" s="832" t="s">
        <v>3771</v>
      </c>
      <c r="E252" s="832" t="s">
        <v>3772</v>
      </c>
      <c r="F252" s="849">
        <v>1</v>
      </c>
      <c r="G252" s="849">
        <v>446</v>
      </c>
      <c r="H252" s="849"/>
      <c r="I252" s="849">
        <v>446</v>
      </c>
      <c r="J252" s="849"/>
      <c r="K252" s="849"/>
      <c r="L252" s="849"/>
      <c r="M252" s="849"/>
      <c r="N252" s="849">
        <v>1</v>
      </c>
      <c r="O252" s="849">
        <v>448</v>
      </c>
      <c r="P252" s="837"/>
      <c r="Q252" s="850">
        <v>448</v>
      </c>
    </row>
    <row r="253" spans="1:17" ht="14.4" customHeight="1" x14ac:dyDescent="0.3">
      <c r="A253" s="831" t="s">
        <v>3843</v>
      </c>
      <c r="B253" s="832" t="s">
        <v>3766</v>
      </c>
      <c r="C253" s="832" t="s">
        <v>3529</v>
      </c>
      <c r="D253" s="832" t="s">
        <v>3786</v>
      </c>
      <c r="E253" s="832" t="s">
        <v>3787</v>
      </c>
      <c r="F253" s="849">
        <v>1</v>
      </c>
      <c r="G253" s="849">
        <v>223</v>
      </c>
      <c r="H253" s="849"/>
      <c r="I253" s="849">
        <v>223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3843</v>
      </c>
      <c r="B254" s="832" t="s">
        <v>3766</v>
      </c>
      <c r="C254" s="832" t="s">
        <v>3529</v>
      </c>
      <c r="D254" s="832" t="s">
        <v>3797</v>
      </c>
      <c r="E254" s="832" t="s">
        <v>3798</v>
      </c>
      <c r="F254" s="849">
        <v>1</v>
      </c>
      <c r="G254" s="849">
        <v>460</v>
      </c>
      <c r="H254" s="849"/>
      <c r="I254" s="849">
        <v>460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3843</v>
      </c>
      <c r="B255" s="832" t="s">
        <v>3766</v>
      </c>
      <c r="C255" s="832" t="s">
        <v>3529</v>
      </c>
      <c r="D255" s="832" t="s">
        <v>3797</v>
      </c>
      <c r="E255" s="832" t="s">
        <v>3799</v>
      </c>
      <c r="F255" s="849">
        <v>2</v>
      </c>
      <c r="G255" s="849">
        <v>920</v>
      </c>
      <c r="H255" s="849">
        <v>2</v>
      </c>
      <c r="I255" s="849">
        <v>460</v>
      </c>
      <c r="J255" s="849">
        <v>1</v>
      </c>
      <c r="K255" s="849">
        <v>460</v>
      </c>
      <c r="L255" s="849">
        <v>1</v>
      </c>
      <c r="M255" s="849">
        <v>460</v>
      </c>
      <c r="N255" s="849">
        <v>1</v>
      </c>
      <c r="O255" s="849">
        <v>462</v>
      </c>
      <c r="P255" s="837">
        <v>1.0043478260869565</v>
      </c>
      <c r="Q255" s="850">
        <v>462</v>
      </c>
    </row>
    <row r="256" spans="1:17" ht="14.4" customHeight="1" x14ac:dyDescent="0.3">
      <c r="A256" s="831" t="s">
        <v>3844</v>
      </c>
      <c r="B256" s="832" t="s">
        <v>3471</v>
      </c>
      <c r="C256" s="832" t="s">
        <v>3529</v>
      </c>
      <c r="D256" s="832" t="s">
        <v>3559</v>
      </c>
      <c r="E256" s="832" t="s">
        <v>3560</v>
      </c>
      <c r="F256" s="849">
        <v>1</v>
      </c>
      <c r="G256" s="849">
        <v>372</v>
      </c>
      <c r="H256" s="849"/>
      <c r="I256" s="849">
        <v>372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3844</v>
      </c>
      <c r="B257" s="832" t="s">
        <v>3471</v>
      </c>
      <c r="C257" s="832" t="s">
        <v>3529</v>
      </c>
      <c r="D257" s="832" t="s">
        <v>3559</v>
      </c>
      <c r="E257" s="832" t="s">
        <v>3561</v>
      </c>
      <c r="F257" s="849"/>
      <c r="G257" s="849"/>
      <c r="H257" s="849"/>
      <c r="I257" s="849"/>
      <c r="J257" s="849">
        <v>1</v>
      </c>
      <c r="K257" s="849">
        <v>373</v>
      </c>
      <c r="L257" s="849">
        <v>1</v>
      </c>
      <c r="M257" s="849">
        <v>373</v>
      </c>
      <c r="N257" s="849"/>
      <c r="O257" s="849"/>
      <c r="P257" s="837"/>
      <c r="Q257" s="850"/>
    </row>
    <row r="258" spans="1:17" ht="14.4" customHeight="1" x14ac:dyDescent="0.3">
      <c r="A258" s="831" t="s">
        <v>3844</v>
      </c>
      <c r="B258" s="832" t="s">
        <v>3471</v>
      </c>
      <c r="C258" s="832" t="s">
        <v>3529</v>
      </c>
      <c r="D258" s="832" t="s">
        <v>3562</v>
      </c>
      <c r="E258" s="832" t="s">
        <v>3563</v>
      </c>
      <c r="F258" s="849">
        <v>3</v>
      </c>
      <c r="G258" s="849">
        <v>753</v>
      </c>
      <c r="H258" s="849">
        <v>1.5</v>
      </c>
      <c r="I258" s="849">
        <v>251</v>
      </c>
      <c r="J258" s="849">
        <v>2</v>
      </c>
      <c r="K258" s="849">
        <v>502</v>
      </c>
      <c r="L258" s="849">
        <v>1</v>
      </c>
      <c r="M258" s="849">
        <v>251</v>
      </c>
      <c r="N258" s="849">
        <v>1</v>
      </c>
      <c r="O258" s="849">
        <v>252</v>
      </c>
      <c r="P258" s="837">
        <v>0.50199203187250996</v>
      </c>
      <c r="Q258" s="850">
        <v>252</v>
      </c>
    </row>
    <row r="259" spans="1:17" ht="14.4" customHeight="1" x14ac:dyDescent="0.3">
      <c r="A259" s="831" t="s">
        <v>3844</v>
      </c>
      <c r="B259" s="832" t="s">
        <v>3471</v>
      </c>
      <c r="C259" s="832" t="s">
        <v>3529</v>
      </c>
      <c r="D259" s="832" t="s">
        <v>3562</v>
      </c>
      <c r="E259" s="832" t="s">
        <v>3564</v>
      </c>
      <c r="F259" s="849">
        <v>8</v>
      </c>
      <c r="G259" s="849">
        <v>2008</v>
      </c>
      <c r="H259" s="849">
        <v>1.6</v>
      </c>
      <c r="I259" s="849">
        <v>251</v>
      </c>
      <c r="J259" s="849">
        <v>5</v>
      </c>
      <c r="K259" s="849">
        <v>1255</v>
      </c>
      <c r="L259" s="849">
        <v>1</v>
      </c>
      <c r="M259" s="849">
        <v>251</v>
      </c>
      <c r="N259" s="849">
        <v>3</v>
      </c>
      <c r="O259" s="849">
        <v>756</v>
      </c>
      <c r="P259" s="837">
        <v>0.60239043824701199</v>
      </c>
      <c r="Q259" s="850">
        <v>252</v>
      </c>
    </row>
    <row r="260" spans="1:17" ht="14.4" customHeight="1" x14ac:dyDescent="0.3">
      <c r="A260" s="831" t="s">
        <v>3844</v>
      </c>
      <c r="B260" s="832" t="s">
        <v>3471</v>
      </c>
      <c r="C260" s="832" t="s">
        <v>3529</v>
      </c>
      <c r="D260" s="832" t="s">
        <v>3565</v>
      </c>
      <c r="E260" s="832" t="s">
        <v>3566</v>
      </c>
      <c r="F260" s="849">
        <v>1</v>
      </c>
      <c r="G260" s="849">
        <v>126</v>
      </c>
      <c r="H260" s="849"/>
      <c r="I260" s="849">
        <v>126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3844</v>
      </c>
      <c r="B261" s="832" t="s">
        <v>3471</v>
      </c>
      <c r="C261" s="832" t="s">
        <v>3529</v>
      </c>
      <c r="D261" s="832" t="s">
        <v>3565</v>
      </c>
      <c r="E261" s="832" t="s">
        <v>3567</v>
      </c>
      <c r="F261" s="849"/>
      <c r="G261" s="849"/>
      <c r="H261" s="849"/>
      <c r="I261" s="849"/>
      <c r="J261" s="849">
        <v>1</v>
      </c>
      <c r="K261" s="849">
        <v>126</v>
      </c>
      <c r="L261" s="849">
        <v>1</v>
      </c>
      <c r="M261" s="849">
        <v>126</v>
      </c>
      <c r="N261" s="849"/>
      <c r="O261" s="849"/>
      <c r="P261" s="837"/>
      <c r="Q261" s="850"/>
    </row>
    <row r="262" spans="1:17" ht="14.4" customHeight="1" x14ac:dyDescent="0.3">
      <c r="A262" s="831" t="s">
        <v>3844</v>
      </c>
      <c r="B262" s="832" t="s">
        <v>3471</v>
      </c>
      <c r="C262" s="832" t="s">
        <v>3529</v>
      </c>
      <c r="D262" s="832" t="s">
        <v>3568</v>
      </c>
      <c r="E262" s="832" t="s">
        <v>3569</v>
      </c>
      <c r="F262" s="849"/>
      <c r="G262" s="849"/>
      <c r="H262" s="849"/>
      <c r="I262" s="849"/>
      <c r="J262" s="849">
        <v>1</v>
      </c>
      <c r="K262" s="849">
        <v>91</v>
      </c>
      <c r="L262" s="849">
        <v>1</v>
      </c>
      <c r="M262" s="849">
        <v>91</v>
      </c>
      <c r="N262" s="849"/>
      <c r="O262" s="849"/>
      <c r="P262" s="837"/>
      <c r="Q262" s="850"/>
    </row>
    <row r="263" spans="1:17" ht="14.4" customHeight="1" x14ac:dyDescent="0.3">
      <c r="A263" s="831" t="s">
        <v>3844</v>
      </c>
      <c r="B263" s="832" t="s">
        <v>3471</v>
      </c>
      <c r="C263" s="832" t="s">
        <v>3529</v>
      </c>
      <c r="D263" s="832" t="s">
        <v>3579</v>
      </c>
      <c r="E263" s="832" t="s">
        <v>3580</v>
      </c>
      <c r="F263" s="849">
        <v>7</v>
      </c>
      <c r="G263" s="849">
        <v>413</v>
      </c>
      <c r="H263" s="849">
        <v>1.1666666666666667</v>
      </c>
      <c r="I263" s="849">
        <v>59</v>
      </c>
      <c r="J263" s="849">
        <v>6</v>
      </c>
      <c r="K263" s="849">
        <v>354</v>
      </c>
      <c r="L263" s="849">
        <v>1</v>
      </c>
      <c r="M263" s="849">
        <v>59</v>
      </c>
      <c r="N263" s="849">
        <v>1</v>
      </c>
      <c r="O263" s="849">
        <v>60</v>
      </c>
      <c r="P263" s="837">
        <v>0.16949152542372881</v>
      </c>
      <c r="Q263" s="850">
        <v>60</v>
      </c>
    </row>
    <row r="264" spans="1:17" ht="14.4" customHeight="1" x14ac:dyDescent="0.3">
      <c r="A264" s="831" t="s">
        <v>3844</v>
      </c>
      <c r="B264" s="832" t="s">
        <v>3471</v>
      </c>
      <c r="C264" s="832" t="s">
        <v>3529</v>
      </c>
      <c r="D264" s="832" t="s">
        <v>3589</v>
      </c>
      <c r="E264" s="832" t="s">
        <v>3590</v>
      </c>
      <c r="F264" s="849">
        <v>10</v>
      </c>
      <c r="G264" s="849">
        <v>3840</v>
      </c>
      <c r="H264" s="849">
        <v>1.6623376623376624</v>
      </c>
      <c r="I264" s="849">
        <v>384</v>
      </c>
      <c r="J264" s="849">
        <v>6</v>
      </c>
      <c r="K264" s="849">
        <v>2310</v>
      </c>
      <c r="L264" s="849">
        <v>1</v>
      </c>
      <c r="M264" s="849">
        <v>385</v>
      </c>
      <c r="N264" s="849">
        <v>2</v>
      </c>
      <c r="O264" s="849">
        <v>772</v>
      </c>
      <c r="P264" s="837">
        <v>0.33419913419913422</v>
      </c>
      <c r="Q264" s="850">
        <v>386</v>
      </c>
    </row>
    <row r="265" spans="1:17" ht="14.4" customHeight="1" x14ac:dyDescent="0.3">
      <c r="A265" s="831" t="s">
        <v>3844</v>
      </c>
      <c r="B265" s="832" t="s">
        <v>3471</v>
      </c>
      <c r="C265" s="832" t="s">
        <v>3529</v>
      </c>
      <c r="D265" s="832" t="s">
        <v>3591</v>
      </c>
      <c r="E265" s="832" t="s">
        <v>3592</v>
      </c>
      <c r="F265" s="849">
        <v>3</v>
      </c>
      <c r="G265" s="849">
        <v>1167</v>
      </c>
      <c r="H265" s="849">
        <v>1.4961538461538462</v>
      </c>
      <c r="I265" s="849">
        <v>389</v>
      </c>
      <c r="J265" s="849">
        <v>2</v>
      </c>
      <c r="K265" s="849">
        <v>780</v>
      </c>
      <c r="L265" s="849">
        <v>1</v>
      </c>
      <c r="M265" s="849">
        <v>390</v>
      </c>
      <c r="N265" s="849"/>
      <c r="O265" s="849"/>
      <c r="P265" s="837"/>
      <c r="Q265" s="850"/>
    </row>
    <row r="266" spans="1:17" ht="14.4" customHeight="1" x14ac:dyDescent="0.3">
      <c r="A266" s="831" t="s">
        <v>3844</v>
      </c>
      <c r="B266" s="832" t="s">
        <v>3471</v>
      </c>
      <c r="C266" s="832" t="s">
        <v>3529</v>
      </c>
      <c r="D266" s="832" t="s">
        <v>3591</v>
      </c>
      <c r="E266" s="832" t="s">
        <v>3593</v>
      </c>
      <c r="F266" s="849">
        <v>4</v>
      </c>
      <c r="G266" s="849">
        <v>1556</v>
      </c>
      <c r="H266" s="849">
        <v>1.3299145299145299</v>
      </c>
      <c r="I266" s="849">
        <v>389</v>
      </c>
      <c r="J266" s="849">
        <v>3</v>
      </c>
      <c r="K266" s="849">
        <v>1170</v>
      </c>
      <c r="L266" s="849">
        <v>1</v>
      </c>
      <c r="M266" s="849">
        <v>390</v>
      </c>
      <c r="N266" s="849">
        <v>3</v>
      </c>
      <c r="O266" s="849">
        <v>1173</v>
      </c>
      <c r="P266" s="837">
        <v>1.0025641025641026</v>
      </c>
      <c r="Q266" s="850">
        <v>391</v>
      </c>
    </row>
    <row r="267" spans="1:17" ht="14.4" customHeight="1" x14ac:dyDescent="0.3">
      <c r="A267" s="831" t="s">
        <v>3844</v>
      </c>
      <c r="B267" s="832" t="s">
        <v>3471</v>
      </c>
      <c r="C267" s="832" t="s">
        <v>3529</v>
      </c>
      <c r="D267" s="832" t="s">
        <v>3649</v>
      </c>
      <c r="E267" s="832" t="s">
        <v>3650</v>
      </c>
      <c r="F267" s="849">
        <v>1</v>
      </c>
      <c r="G267" s="849">
        <v>33.33</v>
      </c>
      <c r="H267" s="849"/>
      <c r="I267" s="849">
        <v>33.33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3844</v>
      </c>
      <c r="B268" s="832" t="s">
        <v>3471</v>
      </c>
      <c r="C268" s="832" t="s">
        <v>3529</v>
      </c>
      <c r="D268" s="832" t="s">
        <v>3677</v>
      </c>
      <c r="E268" s="832" t="s">
        <v>3678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114</v>
      </c>
      <c r="P268" s="837"/>
      <c r="Q268" s="850">
        <v>114</v>
      </c>
    </row>
    <row r="269" spans="1:17" ht="14.4" customHeight="1" x14ac:dyDescent="0.3">
      <c r="A269" s="831" t="s">
        <v>3844</v>
      </c>
      <c r="B269" s="832" t="s">
        <v>3471</v>
      </c>
      <c r="C269" s="832" t="s">
        <v>3529</v>
      </c>
      <c r="D269" s="832" t="s">
        <v>3706</v>
      </c>
      <c r="E269" s="832" t="s">
        <v>3707</v>
      </c>
      <c r="F269" s="849"/>
      <c r="G269" s="849"/>
      <c r="H269" s="849"/>
      <c r="I269" s="849"/>
      <c r="J269" s="849">
        <v>1</v>
      </c>
      <c r="K269" s="849">
        <v>143</v>
      </c>
      <c r="L269" s="849">
        <v>1</v>
      </c>
      <c r="M269" s="849">
        <v>143</v>
      </c>
      <c r="N269" s="849"/>
      <c r="O269" s="849"/>
      <c r="P269" s="837"/>
      <c r="Q269" s="850"/>
    </row>
    <row r="270" spans="1:17" ht="14.4" customHeight="1" x14ac:dyDescent="0.3">
      <c r="A270" s="831" t="s">
        <v>3844</v>
      </c>
      <c r="B270" s="832" t="s">
        <v>3471</v>
      </c>
      <c r="C270" s="832" t="s">
        <v>3529</v>
      </c>
      <c r="D270" s="832" t="s">
        <v>3723</v>
      </c>
      <c r="E270" s="832" t="s">
        <v>3724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396</v>
      </c>
      <c r="P270" s="837"/>
      <c r="Q270" s="850">
        <v>396</v>
      </c>
    </row>
    <row r="271" spans="1:17" ht="14.4" customHeight="1" x14ac:dyDescent="0.3">
      <c r="A271" s="831" t="s">
        <v>3845</v>
      </c>
      <c r="B271" s="832" t="s">
        <v>3471</v>
      </c>
      <c r="C271" s="832" t="s">
        <v>3529</v>
      </c>
      <c r="D271" s="832" t="s">
        <v>3562</v>
      </c>
      <c r="E271" s="832" t="s">
        <v>3563</v>
      </c>
      <c r="F271" s="849">
        <v>1</v>
      </c>
      <c r="G271" s="849">
        <v>251</v>
      </c>
      <c r="H271" s="849">
        <v>1</v>
      </c>
      <c r="I271" s="849">
        <v>251</v>
      </c>
      <c r="J271" s="849">
        <v>1</v>
      </c>
      <c r="K271" s="849">
        <v>251</v>
      </c>
      <c r="L271" s="849">
        <v>1</v>
      </c>
      <c r="M271" s="849">
        <v>251</v>
      </c>
      <c r="N271" s="849">
        <v>1</v>
      </c>
      <c r="O271" s="849">
        <v>252</v>
      </c>
      <c r="P271" s="837">
        <v>1.0039840637450199</v>
      </c>
      <c r="Q271" s="850">
        <v>252</v>
      </c>
    </row>
    <row r="272" spans="1:17" ht="14.4" customHeight="1" x14ac:dyDescent="0.3">
      <c r="A272" s="831" t="s">
        <v>3845</v>
      </c>
      <c r="B272" s="832" t="s">
        <v>3471</v>
      </c>
      <c r="C272" s="832" t="s">
        <v>3529</v>
      </c>
      <c r="D272" s="832" t="s">
        <v>3562</v>
      </c>
      <c r="E272" s="832" t="s">
        <v>3564</v>
      </c>
      <c r="F272" s="849">
        <v>2</v>
      </c>
      <c r="G272" s="849">
        <v>502</v>
      </c>
      <c r="H272" s="849"/>
      <c r="I272" s="849">
        <v>251</v>
      </c>
      <c r="J272" s="849"/>
      <c r="K272" s="849"/>
      <c r="L272" s="849"/>
      <c r="M272" s="849"/>
      <c r="N272" s="849">
        <v>1</v>
      </c>
      <c r="O272" s="849">
        <v>252</v>
      </c>
      <c r="P272" s="837"/>
      <c r="Q272" s="850">
        <v>252</v>
      </c>
    </row>
    <row r="273" spans="1:17" ht="14.4" customHeight="1" x14ac:dyDescent="0.3">
      <c r="A273" s="831" t="s">
        <v>3845</v>
      </c>
      <c r="B273" s="832" t="s">
        <v>3471</v>
      </c>
      <c r="C273" s="832" t="s">
        <v>3529</v>
      </c>
      <c r="D273" s="832" t="s">
        <v>3565</v>
      </c>
      <c r="E273" s="832" t="s">
        <v>3566</v>
      </c>
      <c r="F273" s="849">
        <v>1</v>
      </c>
      <c r="G273" s="849">
        <v>126</v>
      </c>
      <c r="H273" s="849"/>
      <c r="I273" s="849">
        <v>126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3845</v>
      </c>
      <c r="B274" s="832" t="s">
        <v>3471</v>
      </c>
      <c r="C274" s="832" t="s">
        <v>3529</v>
      </c>
      <c r="D274" s="832" t="s">
        <v>3565</v>
      </c>
      <c r="E274" s="832" t="s">
        <v>3567</v>
      </c>
      <c r="F274" s="849"/>
      <c r="G274" s="849"/>
      <c r="H274" s="849"/>
      <c r="I274" s="849"/>
      <c r="J274" s="849">
        <v>1</v>
      </c>
      <c r="K274" s="849">
        <v>126</v>
      </c>
      <c r="L274" s="849">
        <v>1</v>
      </c>
      <c r="M274" s="849">
        <v>126</v>
      </c>
      <c r="N274" s="849">
        <v>1</v>
      </c>
      <c r="O274" s="849">
        <v>127</v>
      </c>
      <c r="P274" s="837">
        <v>1.0079365079365079</v>
      </c>
      <c r="Q274" s="850">
        <v>127</v>
      </c>
    </row>
    <row r="275" spans="1:17" ht="14.4" customHeight="1" x14ac:dyDescent="0.3">
      <c r="A275" s="831" t="s">
        <v>3845</v>
      </c>
      <c r="B275" s="832" t="s">
        <v>3471</v>
      </c>
      <c r="C275" s="832" t="s">
        <v>3529</v>
      </c>
      <c r="D275" s="832" t="s">
        <v>3579</v>
      </c>
      <c r="E275" s="832" t="s">
        <v>3580</v>
      </c>
      <c r="F275" s="849">
        <v>1</v>
      </c>
      <c r="G275" s="849">
        <v>59</v>
      </c>
      <c r="H275" s="849"/>
      <c r="I275" s="849">
        <v>59</v>
      </c>
      <c r="J275" s="849"/>
      <c r="K275" s="849"/>
      <c r="L275" s="849"/>
      <c r="M275" s="849"/>
      <c r="N275" s="849">
        <v>1</v>
      </c>
      <c r="O275" s="849">
        <v>60</v>
      </c>
      <c r="P275" s="837"/>
      <c r="Q275" s="850">
        <v>60</v>
      </c>
    </row>
    <row r="276" spans="1:17" ht="14.4" customHeight="1" x14ac:dyDescent="0.3">
      <c r="A276" s="831" t="s">
        <v>3845</v>
      </c>
      <c r="B276" s="832" t="s">
        <v>3471</v>
      </c>
      <c r="C276" s="832" t="s">
        <v>3529</v>
      </c>
      <c r="D276" s="832" t="s">
        <v>3589</v>
      </c>
      <c r="E276" s="832" t="s">
        <v>3590</v>
      </c>
      <c r="F276" s="849">
        <v>2</v>
      </c>
      <c r="G276" s="849">
        <v>768</v>
      </c>
      <c r="H276" s="849">
        <v>0.9974025974025974</v>
      </c>
      <c r="I276" s="849">
        <v>384</v>
      </c>
      <c r="J276" s="849">
        <v>2</v>
      </c>
      <c r="K276" s="849">
        <v>770</v>
      </c>
      <c r="L276" s="849">
        <v>1</v>
      </c>
      <c r="M276" s="849">
        <v>385</v>
      </c>
      <c r="N276" s="849">
        <v>1</v>
      </c>
      <c r="O276" s="849">
        <v>386</v>
      </c>
      <c r="P276" s="837">
        <v>0.50129870129870124</v>
      </c>
      <c r="Q276" s="850">
        <v>386</v>
      </c>
    </row>
    <row r="277" spans="1:17" ht="14.4" customHeight="1" x14ac:dyDescent="0.3">
      <c r="A277" s="831" t="s">
        <v>3845</v>
      </c>
      <c r="B277" s="832" t="s">
        <v>3471</v>
      </c>
      <c r="C277" s="832" t="s">
        <v>3529</v>
      </c>
      <c r="D277" s="832" t="s">
        <v>3591</v>
      </c>
      <c r="E277" s="832" t="s">
        <v>3593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391</v>
      </c>
      <c r="P277" s="837"/>
      <c r="Q277" s="850">
        <v>391</v>
      </c>
    </row>
    <row r="278" spans="1:17" ht="14.4" customHeight="1" x14ac:dyDescent="0.3">
      <c r="A278" s="831" t="s">
        <v>3845</v>
      </c>
      <c r="B278" s="832" t="s">
        <v>3471</v>
      </c>
      <c r="C278" s="832" t="s">
        <v>3529</v>
      </c>
      <c r="D278" s="832" t="s">
        <v>3594</v>
      </c>
      <c r="E278" s="832" t="s">
        <v>3595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63</v>
      </c>
      <c r="P278" s="837"/>
      <c r="Q278" s="850">
        <v>63</v>
      </c>
    </row>
    <row r="279" spans="1:17" ht="14.4" customHeight="1" x14ac:dyDescent="0.3">
      <c r="A279" s="831" t="s">
        <v>3845</v>
      </c>
      <c r="B279" s="832" t="s">
        <v>3471</v>
      </c>
      <c r="C279" s="832" t="s">
        <v>3529</v>
      </c>
      <c r="D279" s="832" t="s">
        <v>3688</v>
      </c>
      <c r="E279" s="832" t="s">
        <v>3689</v>
      </c>
      <c r="F279" s="849">
        <v>1</v>
      </c>
      <c r="G279" s="849">
        <v>56</v>
      </c>
      <c r="H279" s="849"/>
      <c r="I279" s="849">
        <v>56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3845</v>
      </c>
      <c r="B280" s="832" t="s">
        <v>3471</v>
      </c>
      <c r="C280" s="832" t="s">
        <v>3529</v>
      </c>
      <c r="D280" s="832" t="s">
        <v>3723</v>
      </c>
      <c r="E280" s="832" t="s">
        <v>3724</v>
      </c>
      <c r="F280" s="849"/>
      <c r="G280" s="849"/>
      <c r="H280" s="849"/>
      <c r="I280" s="849"/>
      <c r="J280" s="849"/>
      <c r="K280" s="849"/>
      <c r="L280" s="849"/>
      <c r="M280" s="849"/>
      <c r="N280" s="849">
        <v>2</v>
      </c>
      <c r="O280" s="849">
        <v>792</v>
      </c>
      <c r="P280" s="837"/>
      <c r="Q280" s="850">
        <v>396</v>
      </c>
    </row>
    <row r="281" spans="1:17" ht="14.4" customHeight="1" x14ac:dyDescent="0.3">
      <c r="A281" s="831" t="s">
        <v>3845</v>
      </c>
      <c r="B281" s="832" t="s">
        <v>3766</v>
      </c>
      <c r="C281" s="832" t="s">
        <v>3529</v>
      </c>
      <c r="D281" s="832" t="s">
        <v>3782</v>
      </c>
      <c r="E281" s="832" t="s">
        <v>3783</v>
      </c>
      <c r="F281" s="849"/>
      <c r="G281" s="849"/>
      <c r="H281" s="849"/>
      <c r="I281" s="849"/>
      <c r="J281" s="849">
        <v>1</v>
      </c>
      <c r="K281" s="849">
        <v>150</v>
      </c>
      <c r="L281" s="849">
        <v>1</v>
      </c>
      <c r="M281" s="849">
        <v>150</v>
      </c>
      <c r="N281" s="849">
        <v>1</v>
      </c>
      <c r="O281" s="849">
        <v>151</v>
      </c>
      <c r="P281" s="837">
        <v>1.0066666666666666</v>
      </c>
      <c r="Q281" s="850">
        <v>151</v>
      </c>
    </row>
    <row r="282" spans="1:17" ht="14.4" customHeight="1" x14ac:dyDescent="0.3">
      <c r="A282" s="831" t="s">
        <v>3845</v>
      </c>
      <c r="B282" s="832" t="s">
        <v>3766</v>
      </c>
      <c r="C282" s="832" t="s">
        <v>3529</v>
      </c>
      <c r="D282" s="832" t="s">
        <v>3788</v>
      </c>
      <c r="E282" s="832" t="s">
        <v>3789</v>
      </c>
      <c r="F282" s="849"/>
      <c r="G282" s="849"/>
      <c r="H282" s="849"/>
      <c r="I282" s="849"/>
      <c r="J282" s="849">
        <v>1</v>
      </c>
      <c r="K282" s="849">
        <v>241</v>
      </c>
      <c r="L282" s="849">
        <v>1</v>
      </c>
      <c r="M282" s="849">
        <v>241</v>
      </c>
      <c r="N282" s="849">
        <v>1</v>
      </c>
      <c r="O282" s="849">
        <v>242</v>
      </c>
      <c r="P282" s="837">
        <v>1.004149377593361</v>
      </c>
      <c r="Q282" s="850">
        <v>242</v>
      </c>
    </row>
    <row r="283" spans="1:17" ht="14.4" customHeight="1" x14ac:dyDescent="0.3">
      <c r="A283" s="831" t="s">
        <v>3845</v>
      </c>
      <c r="B283" s="832" t="s">
        <v>3766</v>
      </c>
      <c r="C283" s="832" t="s">
        <v>3529</v>
      </c>
      <c r="D283" s="832" t="s">
        <v>3790</v>
      </c>
      <c r="E283" s="832" t="s">
        <v>3791</v>
      </c>
      <c r="F283" s="849"/>
      <c r="G283" s="849"/>
      <c r="H283" s="849"/>
      <c r="I283" s="849"/>
      <c r="J283" s="849">
        <v>1</v>
      </c>
      <c r="K283" s="849">
        <v>365</v>
      </c>
      <c r="L283" s="849">
        <v>1</v>
      </c>
      <c r="M283" s="849">
        <v>365</v>
      </c>
      <c r="N283" s="849">
        <v>1</v>
      </c>
      <c r="O283" s="849">
        <v>366</v>
      </c>
      <c r="P283" s="837">
        <v>1.0027397260273974</v>
      </c>
      <c r="Q283" s="850">
        <v>366</v>
      </c>
    </row>
    <row r="284" spans="1:17" ht="14.4" customHeight="1" x14ac:dyDescent="0.3">
      <c r="A284" s="831" t="s">
        <v>575</v>
      </c>
      <c r="B284" s="832" t="s">
        <v>3846</v>
      </c>
      <c r="C284" s="832" t="s">
        <v>3529</v>
      </c>
      <c r="D284" s="832" t="s">
        <v>3847</v>
      </c>
      <c r="E284" s="832" t="s">
        <v>3848</v>
      </c>
      <c r="F284" s="849">
        <v>1</v>
      </c>
      <c r="G284" s="849">
        <v>1658</v>
      </c>
      <c r="H284" s="849"/>
      <c r="I284" s="849">
        <v>1658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575</v>
      </c>
      <c r="B285" s="832" t="s">
        <v>3846</v>
      </c>
      <c r="C285" s="832" t="s">
        <v>3529</v>
      </c>
      <c r="D285" s="832" t="s">
        <v>3849</v>
      </c>
      <c r="E285" s="832" t="s">
        <v>3850</v>
      </c>
      <c r="F285" s="849">
        <v>1</v>
      </c>
      <c r="G285" s="849">
        <v>2462</v>
      </c>
      <c r="H285" s="849"/>
      <c r="I285" s="849">
        <v>2462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575</v>
      </c>
      <c r="B286" s="832" t="s">
        <v>3846</v>
      </c>
      <c r="C286" s="832" t="s">
        <v>3529</v>
      </c>
      <c r="D286" s="832" t="s">
        <v>3851</v>
      </c>
      <c r="E286" s="832" t="s">
        <v>3852</v>
      </c>
      <c r="F286" s="849"/>
      <c r="G286" s="849"/>
      <c r="H286" s="849"/>
      <c r="I286" s="849"/>
      <c r="J286" s="849">
        <v>1</v>
      </c>
      <c r="K286" s="849">
        <v>3298</v>
      </c>
      <c r="L286" s="849">
        <v>1</v>
      </c>
      <c r="M286" s="849">
        <v>3298</v>
      </c>
      <c r="N286" s="849"/>
      <c r="O286" s="849"/>
      <c r="P286" s="837"/>
      <c r="Q286" s="850"/>
    </row>
    <row r="287" spans="1:17" ht="14.4" customHeight="1" x14ac:dyDescent="0.3">
      <c r="A287" s="831" t="s">
        <v>575</v>
      </c>
      <c r="B287" s="832" t="s">
        <v>3853</v>
      </c>
      <c r="C287" s="832" t="s">
        <v>3529</v>
      </c>
      <c r="D287" s="832" t="s">
        <v>3854</v>
      </c>
      <c r="E287" s="832" t="s">
        <v>3855</v>
      </c>
      <c r="F287" s="849">
        <v>1</v>
      </c>
      <c r="G287" s="849">
        <v>5148</v>
      </c>
      <c r="H287" s="849"/>
      <c r="I287" s="849">
        <v>5148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575</v>
      </c>
      <c r="B288" s="832" t="s">
        <v>3853</v>
      </c>
      <c r="C288" s="832" t="s">
        <v>3529</v>
      </c>
      <c r="D288" s="832" t="s">
        <v>3856</v>
      </c>
      <c r="E288" s="832" t="s">
        <v>3857</v>
      </c>
      <c r="F288" s="849">
        <v>1</v>
      </c>
      <c r="G288" s="849">
        <v>174</v>
      </c>
      <c r="H288" s="849">
        <v>0.125</v>
      </c>
      <c r="I288" s="849">
        <v>174</v>
      </c>
      <c r="J288" s="849">
        <v>8</v>
      </c>
      <c r="K288" s="849">
        <v>1392</v>
      </c>
      <c r="L288" s="849">
        <v>1</v>
      </c>
      <c r="M288" s="849">
        <v>174</v>
      </c>
      <c r="N288" s="849"/>
      <c r="O288" s="849"/>
      <c r="P288" s="837"/>
      <c r="Q288" s="850"/>
    </row>
    <row r="289" spans="1:17" ht="14.4" customHeight="1" x14ac:dyDescent="0.3">
      <c r="A289" s="831" t="s">
        <v>575</v>
      </c>
      <c r="B289" s="832" t="s">
        <v>3853</v>
      </c>
      <c r="C289" s="832" t="s">
        <v>3529</v>
      </c>
      <c r="D289" s="832" t="s">
        <v>3858</v>
      </c>
      <c r="E289" s="832" t="s">
        <v>3859</v>
      </c>
      <c r="F289" s="849"/>
      <c r="G289" s="849"/>
      <c r="H289" s="849"/>
      <c r="I289" s="849"/>
      <c r="J289" s="849">
        <v>1</v>
      </c>
      <c r="K289" s="849">
        <v>1544</v>
      </c>
      <c r="L289" s="849">
        <v>1</v>
      </c>
      <c r="M289" s="849">
        <v>1544</v>
      </c>
      <c r="N289" s="849"/>
      <c r="O289" s="849"/>
      <c r="P289" s="837"/>
      <c r="Q289" s="850"/>
    </row>
    <row r="290" spans="1:17" ht="14.4" customHeight="1" x14ac:dyDescent="0.3">
      <c r="A290" s="831" t="s">
        <v>575</v>
      </c>
      <c r="B290" s="832" t="s">
        <v>3853</v>
      </c>
      <c r="C290" s="832" t="s">
        <v>3529</v>
      </c>
      <c r="D290" s="832" t="s">
        <v>3860</v>
      </c>
      <c r="E290" s="832" t="s">
        <v>3861</v>
      </c>
      <c r="F290" s="849"/>
      <c r="G290" s="849"/>
      <c r="H290" s="849"/>
      <c r="I290" s="849"/>
      <c r="J290" s="849">
        <v>1</v>
      </c>
      <c r="K290" s="849">
        <v>4444</v>
      </c>
      <c r="L290" s="849">
        <v>1</v>
      </c>
      <c r="M290" s="849">
        <v>4444</v>
      </c>
      <c r="N290" s="849"/>
      <c r="O290" s="849"/>
      <c r="P290" s="837"/>
      <c r="Q290" s="850"/>
    </row>
    <row r="291" spans="1:17" ht="14.4" customHeight="1" x14ac:dyDescent="0.3">
      <c r="A291" s="831" t="s">
        <v>575</v>
      </c>
      <c r="B291" s="832" t="s">
        <v>3853</v>
      </c>
      <c r="C291" s="832" t="s">
        <v>3529</v>
      </c>
      <c r="D291" s="832" t="s">
        <v>3556</v>
      </c>
      <c r="E291" s="832" t="s">
        <v>3558</v>
      </c>
      <c r="F291" s="849"/>
      <c r="G291" s="849"/>
      <c r="H291" s="849"/>
      <c r="I291" s="849"/>
      <c r="J291" s="849">
        <v>1</v>
      </c>
      <c r="K291" s="849">
        <v>679</v>
      </c>
      <c r="L291" s="849">
        <v>1</v>
      </c>
      <c r="M291" s="849">
        <v>679</v>
      </c>
      <c r="N291" s="849"/>
      <c r="O291" s="849"/>
      <c r="P291" s="837"/>
      <c r="Q291" s="850"/>
    </row>
    <row r="292" spans="1:17" ht="14.4" customHeight="1" x14ac:dyDescent="0.3">
      <c r="A292" s="831" t="s">
        <v>575</v>
      </c>
      <c r="B292" s="832" t="s">
        <v>3853</v>
      </c>
      <c r="C292" s="832" t="s">
        <v>3529</v>
      </c>
      <c r="D292" s="832" t="s">
        <v>3862</v>
      </c>
      <c r="E292" s="832" t="s">
        <v>3863</v>
      </c>
      <c r="F292" s="849">
        <v>1</v>
      </c>
      <c r="G292" s="849">
        <v>1807</v>
      </c>
      <c r="H292" s="849"/>
      <c r="I292" s="849">
        <v>1807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575</v>
      </c>
      <c r="B293" s="832" t="s">
        <v>3853</v>
      </c>
      <c r="C293" s="832" t="s">
        <v>3529</v>
      </c>
      <c r="D293" s="832" t="s">
        <v>3864</v>
      </c>
      <c r="E293" s="832" t="s">
        <v>3865</v>
      </c>
      <c r="F293" s="849">
        <v>1</v>
      </c>
      <c r="G293" s="849">
        <v>2098</v>
      </c>
      <c r="H293" s="849"/>
      <c r="I293" s="849">
        <v>2098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575</v>
      </c>
      <c r="B294" s="832" t="s">
        <v>3853</v>
      </c>
      <c r="C294" s="832" t="s">
        <v>3529</v>
      </c>
      <c r="D294" s="832" t="s">
        <v>3866</v>
      </c>
      <c r="E294" s="832" t="s">
        <v>3867</v>
      </c>
      <c r="F294" s="849">
        <v>1</v>
      </c>
      <c r="G294" s="849">
        <v>4203</v>
      </c>
      <c r="H294" s="849"/>
      <c r="I294" s="849">
        <v>4203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575</v>
      </c>
      <c r="B295" s="832" t="s">
        <v>3853</v>
      </c>
      <c r="C295" s="832" t="s">
        <v>3529</v>
      </c>
      <c r="D295" s="832" t="s">
        <v>3659</v>
      </c>
      <c r="E295" s="832" t="s">
        <v>3660</v>
      </c>
      <c r="F295" s="849"/>
      <c r="G295" s="849"/>
      <c r="H295" s="849"/>
      <c r="I295" s="849"/>
      <c r="J295" s="849">
        <v>2</v>
      </c>
      <c r="K295" s="849">
        <v>172</v>
      </c>
      <c r="L295" s="849">
        <v>1</v>
      </c>
      <c r="M295" s="849">
        <v>86</v>
      </c>
      <c r="N295" s="849"/>
      <c r="O295" s="849"/>
      <c r="P295" s="837"/>
      <c r="Q295" s="850"/>
    </row>
    <row r="296" spans="1:17" ht="14.4" customHeight="1" x14ac:dyDescent="0.3">
      <c r="A296" s="831" t="s">
        <v>575</v>
      </c>
      <c r="B296" s="832" t="s">
        <v>3853</v>
      </c>
      <c r="C296" s="832" t="s">
        <v>3529</v>
      </c>
      <c r="D296" s="832" t="s">
        <v>3659</v>
      </c>
      <c r="E296" s="832" t="s">
        <v>3661</v>
      </c>
      <c r="F296" s="849">
        <v>1</v>
      </c>
      <c r="G296" s="849">
        <v>86</v>
      </c>
      <c r="H296" s="849"/>
      <c r="I296" s="849">
        <v>86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575</v>
      </c>
      <c r="B297" s="832" t="s">
        <v>3853</v>
      </c>
      <c r="C297" s="832" t="s">
        <v>3529</v>
      </c>
      <c r="D297" s="832" t="s">
        <v>3868</v>
      </c>
      <c r="E297" s="832" t="s">
        <v>3869</v>
      </c>
      <c r="F297" s="849">
        <v>3</v>
      </c>
      <c r="G297" s="849">
        <v>1332</v>
      </c>
      <c r="H297" s="849"/>
      <c r="I297" s="849">
        <v>444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575</v>
      </c>
      <c r="B298" s="832" t="s">
        <v>3853</v>
      </c>
      <c r="C298" s="832" t="s">
        <v>3529</v>
      </c>
      <c r="D298" s="832" t="s">
        <v>3870</v>
      </c>
      <c r="E298" s="832" t="s">
        <v>3871</v>
      </c>
      <c r="F298" s="849">
        <v>1</v>
      </c>
      <c r="G298" s="849">
        <v>1063</v>
      </c>
      <c r="H298" s="849"/>
      <c r="I298" s="849">
        <v>1063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575</v>
      </c>
      <c r="B299" s="832" t="s">
        <v>3853</v>
      </c>
      <c r="C299" s="832" t="s">
        <v>3529</v>
      </c>
      <c r="D299" s="832" t="s">
        <v>3872</v>
      </c>
      <c r="E299" s="832" t="s">
        <v>3873</v>
      </c>
      <c r="F299" s="849">
        <v>1</v>
      </c>
      <c r="G299" s="849">
        <v>1547</v>
      </c>
      <c r="H299" s="849">
        <v>1.0025923525599481</v>
      </c>
      <c r="I299" s="849">
        <v>1547</v>
      </c>
      <c r="J299" s="849">
        <v>1</v>
      </c>
      <c r="K299" s="849">
        <v>1543</v>
      </c>
      <c r="L299" s="849">
        <v>1</v>
      </c>
      <c r="M299" s="849">
        <v>1543</v>
      </c>
      <c r="N299" s="849"/>
      <c r="O299" s="849"/>
      <c r="P299" s="837"/>
      <c r="Q299" s="850"/>
    </row>
    <row r="300" spans="1:17" ht="14.4" customHeight="1" x14ac:dyDescent="0.3">
      <c r="A300" s="831" t="s">
        <v>575</v>
      </c>
      <c r="B300" s="832" t="s">
        <v>3853</v>
      </c>
      <c r="C300" s="832" t="s">
        <v>3529</v>
      </c>
      <c r="D300" s="832" t="s">
        <v>3874</v>
      </c>
      <c r="E300" s="832" t="s">
        <v>3875</v>
      </c>
      <c r="F300" s="849">
        <v>3</v>
      </c>
      <c r="G300" s="849">
        <v>1092</v>
      </c>
      <c r="H300" s="849">
        <v>2.8</v>
      </c>
      <c r="I300" s="849">
        <v>364</v>
      </c>
      <c r="J300" s="849">
        <v>1</v>
      </c>
      <c r="K300" s="849">
        <v>390</v>
      </c>
      <c r="L300" s="849">
        <v>1</v>
      </c>
      <c r="M300" s="849">
        <v>390</v>
      </c>
      <c r="N300" s="849"/>
      <c r="O300" s="849"/>
      <c r="P300" s="837"/>
      <c r="Q300" s="850"/>
    </row>
    <row r="301" spans="1:17" ht="14.4" customHeight="1" x14ac:dyDescent="0.3">
      <c r="A301" s="831" t="s">
        <v>575</v>
      </c>
      <c r="B301" s="832" t="s">
        <v>3853</v>
      </c>
      <c r="C301" s="832" t="s">
        <v>3529</v>
      </c>
      <c r="D301" s="832" t="s">
        <v>3876</v>
      </c>
      <c r="E301" s="832" t="s">
        <v>3877</v>
      </c>
      <c r="F301" s="849">
        <v>1</v>
      </c>
      <c r="G301" s="849">
        <v>636</v>
      </c>
      <c r="H301" s="849">
        <v>1.2594059405940594</v>
      </c>
      <c r="I301" s="849">
        <v>636</v>
      </c>
      <c r="J301" s="849">
        <v>1</v>
      </c>
      <c r="K301" s="849">
        <v>505</v>
      </c>
      <c r="L301" s="849">
        <v>1</v>
      </c>
      <c r="M301" s="849">
        <v>505</v>
      </c>
      <c r="N301" s="849"/>
      <c r="O301" s="849"/>
      <c r="P301" s="837"/>
      <c r="Q301" s="850"/>
    </row>
    <row r="302" spans="1:17" ht="14.4" customHeight="1" x14ac:dyDescent="0.3">
      <c r="A302" s="831" t="s">
        <v>575</v>
      </c>
      <c r="B302" s="832" t="s">
        <v>3853</v>
      </c>
      <c r="C302" s="832" t="s">
        <v>3529</v>
      </c>
      <c r="D302" s="832" t="s">
        <v>3878</v>
      </c>
      <c r="E302" s="832" t="s">
        <v>3879</v>
      </c>
      <c r="F302" s="849"/>
      <c r="G302" s="849"/>
      <c r="H302" s="849"/>
      <c r="I302" s="849"/>
      <c r="J302" s="849">
        <v>1</v>
      </c>
      <c r="K302" s="849">
        <v>310</v>
      </c>
      <c r="L302" s="849">
        <v>1</v>
      </c>
      <c r="M302" s="849">
        <v>310</v>
      </c>
      <c r="N302" s="849"/>
      <c r="O302" s="849"/>
      <c r="P302" s="837"/>
      <c r="Q302" s="850"/>
    </row>
    <row r="303" spans="1:17" ht="14.4" customHeight="1" x14ac:dyDescent="0.3">
      <c r="A303" s="831" t="s">
        <v>575</v>
      </c>
      <c r="B303" s="832" t="s">
        <v>3853</v>
      </c>
      <c r="C303" s="832" t="s">
        <v>3529</v>
      </c>
      <c r="D303" s="832" t="s">
        <v>3880</v>
      </c>
      <c r="E303" s="832" t="s">
        <v>3881</v>
      </c>
      <c r="F303" s="849">
        <v>2</v>
      </c>
      <c r="G303" s="849">
        <v>3468</v>
      </c>
      <c r="H303" s="849">
        <v>1.9988472622478386</v>
      </c>
      <c r="I303" s="849">
        <v>1734</v>
      </c>
      <c r="J303" s="849">
        <v>1</v>
      </c>
      <c r="K303" s="849">
        <v>1735</v>
      </c>
      <c r="L303" s="849">
        <v>1</v>
      </c>
      <c r="M303" s="849">
        <v>1735</v>
      </c>
      <c r="N303" s="849"/>
      <c r="O303" s="849"/>
      <c r="P303" s="837"/>
      <c r="Q303" s="850"/>
    </row>
    <row r="304" spans="1:17" ht="14.4" customHeight="1" x14ac:dyDescent="0.3">
      <c r="A304" s="831" t="s">
        <v>575</v>
      </c>
      <c r="B304" s="832" t="s">
        <v>3853</v>
      </c>
      <c r="C304" s="832" t="s">
        <v>3529</v>
      </c>
      <c r="D304" s="832" t="s">
        <v>3882</v>
      </c>
      <c r="E304" s="832" t="s">
        <v>3883</v>
      </c>
      <c r="F304" s="849"/>
      <c r="G304" s="849"/>
      <c r="H304" s="849"/>
      <c r="I304" s="849"/>
      <c r="J304" s="849">
        <v>1</v>
      </c>
      <c r="K304" s="849">
        <v>1841</v>
      </c>
      <c r="L304" s="849">
        <v>1</v>
      </c>
      <c r="M304" s="849">
        <v>1841</v>
      </c>
      <c r="N304" s="849"/>
      <c r="O304" s="849"/>
      <c r="P304" s="837"/>
      <c r="Q304" s="850"/>
    </row>
    <row r="305" spans="1:17" ht="14.4" customHeight="1" x14ac:dyDescent="0.3">
      <c r="A305" s="831" t="s">
        <v>575</v>
      </c>
      <c r="B305" s="832" t="s">
        <v>3853</v>
      </c>
      <c r="C305" s="832" t="s">
        <v>3529</v>
      </c>
      <c r="D305" s="832" t="s">
        <v>3884</v>
      </c>
      <c r="E305" s="832" t="s">
        <v>3885</v>
      </c>
      <c r="F305" s="849">
        <v>1</v>
      </c>
      <c r="G305" s="849">
        <v>710</v>
      </c>
      <c r="H305" s="849">
        <v>0.50105857445306989</v>
      </c>
      <c r="I305" s="849">
        <v>710</v>
      </c>
      <c r="J305" s="849">
        <v>1</v>
      </c>
      <c r="K305" s="849">
        <v>1417</v>
      </c>
      <c r="L305" s="849">
        <v>1</v>
      </c>
      <c r="M305" s="849">
        <v>1417</v>
      </c>
      <c r="N305" s="849"/>
      <c r="O305" s="849"/>
      <c r="P305" s="837"/>
      <c r="Q305" s="850"/>
    </row>
    <row r="306" spans="1:17" ht="14.4" customHeight="1" x14ac:dyDescent="0.3">
      <c r="A306" s="831" t="s">
        <v>575</v>
      </c>
      <c r="B306" s="832" t="s">
        <v>3853</v>
      </c>
      <c r="C306" s="832" t="s">
        <v>3529</v>
      </c>
      <c r="D306" s="832" t="s">
        <v>3886</v>
      </c>
      <c r="E306" s="832" t="s">
        <v>3887</v>
      </c>
      <c r="F306" s="849">
        <v>1</v>
      </c>
      <c r="G306" s="849">
        <v>1789</v>
      </c>
      <c r="H306" s="849"/>
      <c r="I306" s="849">
        <v>1789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575</v>
      </c>
      <c r="B307" s="832" t="s">
        <v>3853</v>
      </c>
      <c r="C307" s="832" t="s">
        <v>3529</v>
      </c>
      <c r="D307" s="832" t="s">
        <v>3888</v>
      </c>
      <c r="E307" s="832" t="s">
        <v>3889</v>
      </c>
      <c r="F307" s="849">
        <v>2</v>
      </c>
      <c r="G307" s="849">
        <v>10456</v>
      </c>
      <c r="H307" s="849"/>
      <c r="I307" s="849">
        <v>5228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575</v>
      </c>
      <c r="B308" s="832" t="s">
        <v>3853</v>
      </c>
      <c r="C308" s="832" t="s">
        <v>3529</v>
      </c>
      <c r="D308" s="832" t="s">
        <v>3888</v>
      </c>
      <c r="E308" s="832" t="s">
        <v>3890</v>
      </c>
      <c r="F308" s="849">
        <v>1</v>
      </c>
      <c r="G308" s="849">
        <v>5228</v>
      </c>
      <c r="H308" s="849"/>
      <c r="I308" s="849">
        <v>5228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575</v>
      </c>
      <c r="B309" s="832" t="s">
        <v>3891</v>
      </c>
      <c r="C309" s="832" t="s">
        <v>3529</v>
      </c>
      <c r="D309" s="832" t="s">
        <v>3892</v>
      </c>
      <c r="E309" s="832" t="s">
        <v>3893</v>
      </c>
      <c r="F309" s="849"/>
      <c r="G309" s="849"/>
      <c r="H309" s="849"/>
      <c r="I309" s="849"/>
      <c r="J309" s="849">
        <v>1</v>
      </c>
      <c r="K309" s="849">
        <v>137</v>
      </c>
      <c r="L309" s="849">
        <v>1</v>
      </c>
      <c r="M309" s="849">
        <v>137</v>
      </c>
      <c r="N309" s="849"/>
      <c r="O309" s="849"/>
      <c r="P309" s="837"/>
      <c r="Q309" s="850"/>
    </row>
    <row r="310" spans="1:17" ht="14.4" customHeight="1" x14ac:dyDescent="0.3">
      <c r="A310" s="831" t="s">
        <v>575</v>
      </c>
      <c r="B310" s="832" t="s">
        <v>3891</v>
      </c>
      <c r="C310" s="832" t="s">
        <v>3529</v>
      </c>
      <c r="D310" s="832" t="s">
        <v>3894</v>
      </c>
      <c r="E310" s="832" t="s">
        <v>3895</v>
      </c>
      <c r="F310" s="849"/>
      <c r="G310" s="849"/>
      <c r="H310" s="849"/>
      <c r="I310" s="849"/>
      <c r="J310" s="849">
        <v>1</v>
      </c>
      <c r="K310" s="849">
        <v>96</v>
      </c>
      <c r="L310" s="849">
        <v>1</v>
      </c>
      <c r="M310" s="849">
        <v>96</v>
      </c>
      <c r="N310" s="849"/>
      <c r="O310" s="849"/>
      <c r="P310" s="837"/>
      <c r="Q310" s="850"/>
    </row>
    <row r="311" spans="1:17" ht="14.4" customHeight="1" x14ac:dyDescent="0.3">
      <c r="A311" s="831" t="s">
        <v>575</v>
      </c>
      <c r="B311" s="832" t="s">
        <v>3891</v>
      </c>
      <c r="C311" s="832" t="s">
        <v>3529</v>
      </c>
      <c r="D311" s="832" t="s">
        <v>3896</v>
      </c>
      <c r="E311" s="832" t="s">
        <v>3897</v>
      </c>
      <c r="F311" s="849"/>
      <c r="G311" s="849"/>
      <c r="H311" s="849"/>
      <c r="I311" s="849"/>
      <c r="J311" s="849">
        <v>1</v>
      </c>
      <c r="K311" s="849">
        <v>1471</v>
      </c>
      <c r="L311" s="849">
        <v>1</v>
      </c>
      <c r="M311" s="849">
        <v>1471</v>
      </c>
      <c r="N311" s="849"/>
      <c r="O311" s="849"/>
      <c r="P311" s="837"/>
      <c r="Q311" s="850"/>
    </row>
    <row r="312" spans="1:17" ht="14.4" customHeight="1" x14ac:dyDescent="0.3">
      <c r="A312" s="831" t="s">
        <v>575</v>
      </c>
      <c r="B312" s="832" t="s">
        <v>3891</v>
      </c>
      <c r="C312" s="832" t="s">
        <v>3529</v>
      </c>
      <c r="D312" s="832" t="s">
        <v>3898</v>
      </c>
      <c r="E312" s="832" t="s">
        <v>3899</v>
      </c>
      <c r="F312" s="849">
        <v>1</v>
      </c>
      <c r="G312" s="849">
        <v>2621</v>
      </c>
      <c r="H312" s="849"/>
      <c r="I312" s="849">
        <v>2621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575</v>
      </c>
      <c r="B313" s="832" t="s">
        <v>3891</v>
      </c>
      <c r="C313" s="832" t="s">
        <v>3529</v>
      </c>
      <c r="D313" s="832" t="s">
        <v>3898</v>
      </c>
      <c r="E313" s="832" t="s">
        <v>3900</v>
      </c>
      <c r="F313" s="849">
        <v>1</v>
      </c>
      <c r="G313" s="849">
        <v>2621</v>
      </c>
      <c r="H313" s="849"/>
      <c r="I313" s="849">
        <v>2621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575</v>
      </c>
      <c r="B314" s="832" t="s">
        <v>3891</v>
      </c>
      <c r="C314" s="832" t="s">
        <v>3529</v>
      </c>
      <c r="D314" s="832" t="s">
        <v>3901</v>
      </c>
      <c r="E314" s="832" t="s">
        <v>3902</v>
      </c>
      <c r="F314" s="849">
        <v>1</v>
      </c>
      <c r="G314" s="849">
        <v>2486</v>
      </c>
      <c r="H314" s="849"/>
      <c r="I314" s="849">
        <v>2486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575</v>
      </c>
      <c r="B315" s="832" t="s">
        <v>3891</v>
      </c>
      <c r="C315" s="832" t="s">
        <v>3529</v>
      </c>
      <c r="D315" s="832" t="s">
        <v>3903</v>
      </c>
      <c r="E315" s="832" t="s">
        <v>3904</v>
      </c>
      <c r="F315" s="849">
        <v>1</v>
      </c>
      <c r="G315" s="849">
        <v>4696</v>
      </c>
      <c r="H315" s="849"/>
      <c r="I315" s="849">
        <v>4696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575</v>
      </c>
      <c r="B316" s="832" t="s">
        <v>3891</v>
      </c>
      <c r="C316" s="832" t="s">
        <v>3529</v>
      </c>
      <c r="D316" s="832" t="s">
        <v>3905</v>
      </c>
      <c r="E316" s="832" t="s">
        <v>3906</v>
      </c>
      <c r="F316" s="849"/>
      <c r="G316" s="849"/>
      <c r="H316" s="849"/>
      <c r="I316" s="849"/>
      <c r="J316" s="849">
        <v>1</v>
      </c>
      <c r="K316" s="849">
        <v>2501</v>
      </c>
      <c r="L316" s="849">
        <v>1</v>
      </c>
      <c r="M316" s="849">
        <v>2501</v>
      </c>
      <c r="N316" s="849"/>
      <c r="O316" s="849"/>
      <c r="P316" s="837"/>
      <c r="Q316" s="850"/>
    </row>
    <row r="317" spans="1:17" ht="14.4" customHeight="1" x14ac:dyDescent="0.3">
      <c r="A317" s="831" t="s">
        <v>575</v>
      </c>
      <c r="B317" s="832" t="s">
        <v>3891</v>
      </c>
      <c r="C317" s="832" t="s">
        <v>3529</v>
      </c>
      <c r="D317" s="832" t="s">
        <v>3907</v>
      </c>
      <c r="E317" s="832" t="s">
        <v>3908</v>
      </c>
      <c r="F317" s="849">
        <v>1</v>
      </c>
      <c r="G317" s="849">
        <v>3076</v>
      </c>
      <c r="H317" s="849"/>
      <c r="I317" s="849">
        <v>3076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575</v>
      </c>
      <c r="B318" s="832" t="s">
        <v>3891</v>
      </c>
      <c r="C318" s="832" t="s">
        <v>3529</v>
      </c>
      <c r="D318" s="832" t="s">
        <v>3909</v>
      </c>
      <c r="E318" s="832" t="s">
        <v>3910</v>
      </c>
      <c r="F318" s="849">
        <v>1</v>
      </c>
      <c r="G318" s="849">
        <v>2621</v>
      </c>
      <c r="H318" s="849"/>
      <c r="I318" s="849">
        <v>2621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575</v>
      </c>
      <c r="B319" s="832" t="s">
        <v>3891</v>
      </c>
      <c r="C319" s="832" t="s">
        <v>3529</v>
      </c>
      <c r="D319" s="832" t="s">
        <v>3911</v>
      </c>
      <c r="E319" s="832" t="s">
        <v>3912</v>
      </c>
      <c r="F319" s="849">
        <v>1</v>
      </c>
      <c r="G319" s="849">
        <v>2342</v>
      </c>
      <c r="H319" s="849"/>
      <c r="I319" s="849">
        <v>2342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575</v>
      </c>
      <c r="B320" s="832" t="s">
        <v>3891</v>
      </c>
      <c r="C320" s="832" t="s">
        <v>3529</v>
      </c>
      <c r="D320" s="832" t="s">
        <v>3913</v>
      </c>
      <c r="E320" s="832" t="s">
        <v>3914</v>
      </c>
      <c r="F320" s="849">
        <v>1</v>
      </c>
      <c r="G320" s="849">
        <v>1430</v>
      </c>
      <c r="H320" s="849"/>
      <c r="I320" s="849">
        <v>1430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575</v>
      </c>
      <c r="B321" s="832" t="s">
        <v>3891</v>
      </c>
      <c r="C321" s="832" t="s">
        <v>3529</v>
      </c>
      <c r="D321" s="832" t="s">
        <v>3915</v>
      </c>
      <c r="E321" s="832" t="s">
        <v>3916</v>
      </c>
      <c r="F321" s="849">
        <v>2</v>
      </c>
      <c r="G321" s="849">
        <v>5122</v>
      </c>
      <c r="H321" s="849"/>
      <c r="I321" s="849">
        <v>2561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575</v>
      </c>
      <c r="B322" s="832" t="s">
        <v>3891</v>
      </c>
      <c r="C322" s="832" t="s">
        <v>3529</v>
      </c>
      <c r="D322" s="832" t="s">
        <v>3917</v>
      </c>
      <c r="E322" s="832" t="s">
        <v>3918</v>
      </c>
      <c r="F322" s="849">
        <v>1</v>
      </c>
      <c r="G322" s="849">
        <v>2486</v>
      </c>
      <c r="H322" s="849"/>
      <c r="I322" s="849">
        <v>2486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575</v>
      </c>
      <c r="B323" s="832" t="s">
        <v>3891</v>
      </c>
      <c r="C323" s="832" t="s">
        <v>3529</v>
      </c>
      <c r="D323" s="832" t="s">
        <v>3919</v>
      </c>
      <c r="E323" s="832" t="s">
        <v>3920</v>
      </c>
      <c r="F323" s="849">
        <v>1</v>
      </c>
      <c r="G323" s="849">
        <v>2459</v>
      </c>
      <c r="H323" s="849"/>
      <c r="I323" s="849">
        <v>2459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575</v>
      </c>
      <c r="B324" s="832" t="s">
        <v>3891</v>
      </c>
      <c r="C324" s="832" t="s">
        <v>3529</v>
      </c>
      <c r="D324" s="832" t="s">
        <v>3921</v>
      </c>
      <c r="E324" s="832" t="s">
        <v>3922</v>
      </c>
      <c r="F324" s="849"/>
      <c r="G324" s="849"/>
      <c r="H324" s="849"/>
      <c r="I324" s="849"/>
      <c r="J324" s="849">
        <v>1</v>
      </c>
      <c r="K324" s="849">
        <v>3244</v>
      </c>
      <c r="L324" s="849">
        <v>1</v>
      </c>
      <c r="M324" s="849">
        <v>3244</v>
      </c>
      <c r="N324" s="849"/>
      <c r="O324" s="849"/>
      <c r="P324" s="837"/>
      <c r="Q324" s="850"/>
    </row>
    <row r="325" spans="1:17" ht="14.4" customHeight="1" x14ac:dyDescent="0.3">
      <c r="A325" s="831" t="s">
        <v>575</v>
      </c>
      <c r="B325" s="832" t="s">
        <v>3891</v>
      </c>
      <c r="C325" s="832" t="s">
        <v>3529</v>
      </c>
      <c r="D325" s="832" t="s">
        <v>3923</v>
      </c>
      <c r="E325" s="832" t="s">
        <v>3924</v>
      </c>
      <c r="F325" s="849">
        <v>1</v>
      </c>
      <c r="G325" s="849">
        <v>1855</v>
      </c>
      <c r="H325" s="849"/>
      <c r="I325" s="849">
        <v>1855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575</v>
      </c>
      <c r="B326" s="832" t="s">
        <v>3891</v>
      </c>
      <c r="C326" s="832" t="s">
        <v>3529</v>
      </c>
      <c r="D326" s="832" t="s">
        <v>3923</v>
      </c>
      <c r="E326" s="832" t="s">
        <v>3925</v>
      </c>
      <c r="F326" s="849">
        <v>2</v>
      </c>
      <c r="G326" s="849">
        <v>3710</v>
      </c>
      <c r="H326" s="849">
        <v>0.99946120689655171</v>
      </c>
      <c r="I326" s="849">
        <v>1855</v>
      </c>
      <c r="J326" s="849">
        <v>2</v>
      </c>
      <c r="K326" s="849">
        <v>3712</v>
      </c>
      <c r="L326" s="849">
        <v>1</v>
      </c>
      <c r="M326" s="849">
        <v>1856</v>
      </c>
      <c r="N326" s="849"/>
      <c r="O326" s="849"/>
      <c r="P326" s="837"/>
      <c r="Q326" s="850"/>
    </row>
    <row r="327" spans="1:17" ht="14.4" customHeight="1" x14ac:dyDescent="0.3">
      <c r="A327" s="831" t="s">
        <v>575</v>
      </c>
      <c r="B327" s="832" t="s">
        <v>3891</v>
      </c>
      <c r="C327" s="832" t="s">
        <v>3529</v>
      </c>
      <c r="D327" s="832" t="s">
        <v>3926</v>
      </c>
      <c r="E327" s="832" t="s">
        <v>3927</v>
      </c>
      <c r="F327" s="849">
        <v>1</v>
      </c>
      <c r="G327" s="849">
        <v>1046</v>
      </c>
      <c r="H327" s="849"/>
      <c r="I327" s="849">
        <v>1046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575</v>
      </c>
      <c r="B328" s="832" t="s">
        <v>3471</v>
      </c>
      <c r="C328" s="832" t="s">
        <v>3472</v>
      </c>
      <c r="D328" s="832" t="s">
        <v>3490</v>
      </c>
      <c r="E328" s="832" t="s">
        <v>3491</v>
      </c>
      <c r="F328" s="849"/>
      <c r="G328" s="849"/>
      <c r="H328" s="849"/>
      <c r="I328" s="849"/>
      <c r="J328" s="849"/>
      <c r="K328" s="849"/>
      <c r="L328" s="849"/>
      <c r="M328" s="849"/>
      <c r="N328" s="849">
        <v>0.1</v>
      </c>
      <c r="O328" s="849">
        <v>67.05</v>
      </c>
      <c r="P328" s="837"/>
      <c r="Q328" s="850">
        <v>670.49999999999989</v>
      </c>
    </row>
    <row r="329" spans="1:17" ht="14.4" customHeight="1" x14ac:dyDescent="0.3">
      <c r="A329" s="831" t="s">
        <v>575</v>
      </c>
      <c r="B329" s="832" t="s">
        <v>3471</v>
      </c>
      <c r="C329" s="832" t="s">
        <v>3472</v>
      </c>
      <c r="D329" s="832" t="s">
        <v>3492</v>
      </c>
      <c r="E329" s="832" t="s">
        <v>3493</v>
      </c>
      <c r="F329" s="849">
        <v>0.2</v>
      </c>
      <c r="G329" s="849">
        <v>54.34</v>
      </c>
      <c r="H329" s="849">
        <v>1</v>
      </c>
      <c r="I329" s="849">
        <v>271.7</v>
      </c>
      <c r="J329" s="849">
        <v>0.2</v>
      </c>
      <c r="K329" s="849">
        <v>54.34</v>
      </c>
      <c r="L329" s="849">
        <v>1</v>
      </c>
      <c r="M329" s="849">
        <v>271.7</v>
      </c>
      <c r="N329" s="849">
        <v>0</v>
      </c>
      <c r="O329" s="849">
        <v>0</v>
      </c>
      <c r="P329" s="837">
        <v>0</v>
      </c>
      <c r="Q329" s="850"/>
    </row>
    <row r="330" spans="1:17" ht="14.4" customHeight="1" x14ac:dyDescent="0.3">
      <c r="A330" s="831" t="s">
        <v>575</v>
      </c>
      <c r="B330" s="832" t="s">
        <v>3471</v>
      </c>
      <c r="C330" s="832" t="s">
        <v>3529</v>
      </c>
      <c r="D330" s="832" t="s">
        <v>3535</v>
      </c>
      <c r="E330" s="832" t="s">
        <v>3536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300</v>
      </c>
      <c r="P330" s="837"/>
      <c r="Q330" s="850">
        <v>300</v>
      </c>
    </row>
    <row r="331" spans="1:17" ht="14.4" customHeight="1" x14ac:dyDescent="0.3">
      <c r="A331" s="831" t="s">
        <v>575</v>
      </c>
      <c r="B331" s="832" t="s">
        <v>3471</v>
      </c>
      <c r="C331" s="832" t="s">
        <v>3529</v>
      </c>
      <c r="D331" s="832" t="s">
        <v>3535</v>
      </c>
      <c r="E331" s="832" t="s">
        <v>3537</v>
      </c>
      <c r="F331" s="849">
        <v>1</v>
      </c>
      <c r="G331" s="849">
        <v>299</v>
      </c>
      <c r="H331" s="849"/>
      <c r="I331" s="849">
        <v>299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575</v>
      </c>
      <c r="B332" s="832" t="s">
        <v>3471</v>
      </c>
      <c r="C332" s="832" t="s">
        <v>3529</v>
      </c>
      <c r="D332" s="832" t="s">
        <v>3544</v>
      </c>
      <c r="E332" s="832" t="s">
        <v>3545</v>
      </c>
      <c r="F332" s="849">
        <v>320</v>
      </c>
      <c r="G332" s="849">
        <v>11840</v>
      </c>
      <c r="H332" s="849">
        <v>0.78817733990147787</v>
      </c>
      <c r="I332" s="849">
        <v>37</v>
      </c>
      <c r="J332" s="849">
        <v>406</v>
      </c>
      <c r="K332" s="849">
        <v>15022</v>
      </c>
      <c r="L332" s="849">
        <v>1</v>
      </c>
      <c r="M332" s="849">
        <v>37</v>
      </c>
      <c r="N332" s="849">
        <v>274</v>
      </c>
      <c r="O332" s="849">
        <v>10138</v>
      </c>
      <c r="P332" s="837">
        <v>0.67487684729064035</v>
      </c>
      <c r="Q332" s="850">
        <v>37</v>
      </c>
    </row>
    <row r="333" spans="1:17" ht="14.4" customHeight="1" x14ac:dyDescent="0.3">
      <c r="A333" s="831" t="s">
        <v>575</v>
      </c>
      <c r="B333" s="832" t="s">
        <v>3471</v>
      </c>
      <c r="C333" s="832" t="s">
        <v>3529</v>
      </c>
      <c r="D333" s="832" t="s">
        <v>3544</v>
      </c>
      <c r="E333" s="832" t="s">
        <v>3546</v>
      </c>
      <c r="F333" s="849">
        <v>10</v>
      </c>
      <c r="G333" s="849">
        <v>370</v>
      </c>
      <c r="H333" s="849">
        <v>0.30303030303030304</v>
      </c>
      <c r="I333" s="849">
        <v>37</v>
      </c>
      <c r="J333" s="849">
        <v>33</v>
      </c>
      <c r="K333" s="849">
        <v>1221</v>
      </c>
      <c r="L333" s="849">
        <v>1</v>
      </c>
      <c r="M333" s="849">
        <v>37</v>
      </c>
      <c r="N333" s="849">
        <v>14</v>
      </c>
      <c r="O333" s="849">
        <v>518</v>
      </c>
      <c r="P333" s="837">
        <v>0.42424242424242425</v>
      </c>
      <c r="Q333" s="850">
        <v>37</v>
      </c>
    </row>
    <row r="334" spans="1:17" ht="14.4" customHeight="1" x14ac:dyDescent="0.3">
      <c r="A334" s="831" t="s">
        <v>575</v>
      </c>
      <c r="B334" s="832" t="s">
        <v>3471</v>
      </c>
      <c r="C334" s="832" t="s">
        <v>3529</v>
      </c>
      <c r="D334" s="832" t="s">
        <v>3547</v>
      </c>
      <c r="E334" s="832" t="s">
        <v>3548</v>
      </c>
      <c r="F334" s="849"/>
      <c r="G334" s="849"/>
      <c r="H334" s="849"/>
      <c r="I334" s="849"/>
      <c r="J334" s="849">
        <v>1</v>
      </c>
      <c r="K334" s="849">
        <v>5</v>
      </c>
      <c r="L334" s="849">
        <v>1</v>
      </c>
      <c r="M334" s="849">
        <v>5</v>
      </c>
      <c r="N334" s="849"/>
      <c r="O334" s="849"/>
      <c r="P334" s="837"/>
      <c r="Q334" s="850"/>
    </row>
    <row r="335" spans="1:17" ht="14.4" customHeight="1" x14ac:dyDescent="0.3">
      <c r="A335" s="831" t="s">
        <v>575</v>
      </c>
      <c r="B335" s="832" t="s">
        <v>3471</v>
      </c>
      <c r="C335" s="832" t="s">
        <v>3529</v>
      </c>
      <c r="D335" s="832" t="s">
        <v>3549</v>
      </c>
      <c r="E335" s="832" t="s">
        <v>3550</v>
      </c>
      <c r="F335" s="849">
        <v>5</v>
      </c>
      <c r="G335" s="849">
        <v>25</v>
      </c>
      <c r="H335" s="849"/>
      <c r="I335" s="849">
        <v>5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575</v>
      </c>
      <c r="B336" s="832" t="s">
        <v>3471</v>
      </c>
      <c r="C336" s="832" t="s">
        <v>3529</v>
      </c>
      <c r="D336" s="832" t="s">
        <v>3559</v>
      </c>
      <c r="E336" s="832" t="s">
        <v>3560</v>
      </c>
      <c r="F336" s="849"/>
      <c r="G336" s="849"/>
      <c r="H336" s="849"/>
      <c r="I336" s="849"/>
      <c r="J336" s="849">
        <v>1</v>
      </c>
      <c r="K336" s="849">
        <v>373</v>
      </c>
      <c r="L336" s="849">
        <v>1</v>
      </c>
      <c r="M336" s="849">
        <v>373</v>
      </c>
      <c r="N336" s="849"/>
      <c r="O336" s="849"/>
      <c r="P336" s="837"/>
      <c r="Q336" s="850"/>
    </row>
    <row r="337" spans="1:17" ht="14.4" customHeight="1" x14ac:dyDescent="0.3">
      <c r="A337" s="831" t="s">
        <v>575</v>
      </c>
      <c r="B337" s="832" t="s">
        <v>3471</v>
      </c>
      <c r="C337" s="832" t="s">
        <v>3529</v>
      </c>
      <c r="D337" s="832" t="s">
        <v>3559</v>
      </c>
      <c r="E337" s="832" t="s">
        <v>3561</v>
      </c>
      <c r="F337" s="849">
        <v>1</v>
      </c>
      <c r="G337" s="849">
        <v>372</v>
      </c>
      <c r="H337" s="849">
        <v>0.99731903485254692</v>
      </c>
      <c r="I337" s="849">
        <v>372</v>
      </c>
      <c r="J337" s="849">
        <v>1</v>
      </c>
      <c r="K337" s="849">
        <v>373</v>
      </c>
      <c r="L337" s="849">
        <v>1</v>
      </c>
      <c r="M337" s="849">
        <v>373</v>
      </c>
      <c r="N337" s="849">
        <v>1</v>
      </c>
      <c r="O337" s="849">
        <v>374</v>
      </c>
      <c r="P337" s="837">
        <v>1.0026809651474531</v>
      </c>
      <c r="Q337" s="850">
        <v>374</v>
      </c>
    </row>
    <row r="338" spans="1:17" ht="14.4" customHeight="1" x14ac:dyDescent="0.3">
      <c r="A338" s="831" t="s">
        <v>575</v>
      </c>
      <c r="B338" s="832" t="s">
        <v>3471</v>
      </c>
      <c r="C338" s="832" t="s">
        <v>3529</v>
      </c>
      <c r="D338" s="832" t="s">
        <v>3562</v>
      </c>
      <c r="E338" s="832" t="s">
        <v>3563</v>
      </c>
      <c r="F338" s="849">
        <v>5</v>
      </c>
      <c r="G338" s="849">
        <v>1255</v>
      </c>
      <c r="H338" s="849">
        <v>1</v>
      </c>
      <c r="I338" s="849">
        <v>251</v>
      </c>
      <c r="J338" s="849">
        <v>5</v>
      </c>
      <c r="K338" s="849">
        <v>1255</v>
      </c>
      <c r="L338" s="849">
        <v>1</v>
      </c>
      <c r="M338" s="849">
        <v>251</v>
      </c>
      <c r="N338" s="849">
        <v>13</v>
      </c>
      <c r="O338" s="849">
        <v>3276</v>
      </c>
      <c r="P338" s="837">
        <v>2.6103585657370516</v>
      </c>
      <c r="Q338" s="850">
        <v>252</v>
      </c>
    </row>
    <row r="339" spans="1:17" ht="14.4" customHeight="1" x14ac:dyDescent="0.3">
      <c r="A339" s="831" t="s">
        <v>575</v>
      </c>
      <c r="B339" s="832" t="s">
        <v>3471</v>
      </c>
      <c r="C339" s="832" t="s">
        <v>3529</v>
      </c>
      <c r="D339" s="832" t="s">
        <v>3562</v>
      </c>
      <c r="E339" s="832" t="s">
        <v>3564</v>
      </c>
      <c r="F339" s="849">
        <v>47</v>
      </c>
      <c r="G339" s="849">
        <v>11797</v>
      </c>
      <c r="H339" s="849">
        <v>2.2380952380952381</v>
      </c>
      <c r="I339" s="849">
        <v>251</v>
      </c>
      <c r="J339" s="849">
        <v>21</v>
      </c>
      <c r="K339" s="849">
        <v>5271</v>
      </c>
      <c r="L339" s="849">
        <v>1</v>
      </c>
      <c r="M339" s="849">
        <v>251</v>
      </c>
      <c r="N339" s="849">
        <v>17</v>
      </c>
      <c r="O339" s="849">
        <v>4284</v>
      </c>
      <c r="P339" s="837">
        <v>0.8127490039840638</v>
      </c>
      <c r="Q339" s="850">
        <v>252</v>
      </c>
    </row>
    <row r="340" spans="1:17" ht="14.4" customHeight="1" x14ac:dyDescent="0.3">
      <c r="A340" s="831" t="s">
        <v>575</v>
      </c>
      <c r="B340" s="832" t="s">
        <v>3471</v>
      </c>
      <c r="C340" s="832" t="s">
        <v>3529</v>
      </c>
      <c r="D340" s="832" t="s">
        <v>3565</v>
      </c>
      <c r="E340" s="832" t="s">
        <v>3566</v>
      </c>
      <c r="F340" s="849">
        <v>2</v>
      </c>
      <c r="G340" s="849">
        <v>252</v>
      </c>
      <c r="H340" s="849">
        <v>2</v>
      </c>
      <c r="I340" s="849">
        <v>126</v>
      </c>
      <c r="J340" s="849">
        <v>1</v>
      </c>
      <c r="K340" s="849">
        <v>126</v>
      </c>
      <c r="L340" s="849">
        <v>1</v>
      </c>
      <c r="M340" s="849">
        <v>126</v>
      </c>
      <c r="N340" s="849">
        <v>3</v>
      </c>
      <c r="O340" s="849">
        <v>381</v>
      </c>
      <c r="P340" s="837">
        <v>3.0238095238095237</v>
      </c>
      <c r="Q340" s="850">
        <v>127</v>
      </c>
    </row>
    <row r="341" spans="1:17" ht="14.4" customHeight="1" x14ac:dyDescent="0.3">
      <c r="A341" s="831" t="s">
        <v>575</v>
      </c>
      <c r="B341" s="832" t="s">
        <v>3471</v>
      </c>
      <c r="C341" s="832" t="s">
        <v>3529</v>
      </c>
      <c r="D341" s="832" t="s">
        <v>3565</v>
      </c>
      <c r="E341" s="832" t="s">
        <v>3567</v>
      </c>
      <c r="F341" s="849">
        <v>1</v>
      </c>
      <c r="G341" s="849">
        <v>126</v>
      </c>
      <c r="H341" s="849">
        <v>0.16666666666666666</v>
      </c>
      <c r="I341" s="849">
        <v>126</v>
      </c>
      <c r="J341" s="849">
        <v>6</v>
      </c>
      <c r="K341" s="849">
        <v>756</v>
      </c>
      <c r="L341" s="849">
        <v>1</v>
      </c>
      <c r="M341" s="849">
        <v>126</v>
      </c>
      <c r="N341" s="849">
        <v>3</v>
      </c>
      <c r="O341" s="849">
        <v>381</v>
      </c>
      <c r="P341" s="837">
        <v>0.50396825396825395</v>
      </c>
      <c r="Q341" s="850">
        <v>127</v>
      </c>
    </row>
    <row r="342" spans="1:17" ht="14.4" customHeight="1" x14ac:dyDescent="0.3">
      <c r="A342" s="831" t="s">
        <v>575</v>
      </c>
      <c r="B342" s="832" t="s">
        <v>3471</v>
      </c>
      <c r="C342" s="832" t="s">
        <v>3529</v>
      </c>
      <c r="D342" s="832" t="s">
        <v>3568</v>
      </c>
      <c r="E342" s="832" t="s">
        <v>3569</v>
      </c>
      <c r="F342" s="849">
        <v>2</v>
      </c>
      <c r="G342" s="849">
        <v>182</v>
      </c>
      <c r="H342" s="849"/>
      <c r="I342" s="849">
        <v>91</v>
      </c>
      <c r="J342" s="849"/>
      <c r="K342" s="849"/>
      <c r="L342" s="849"/>
      <c r="M342" s="849"/>
      <c r="N342" s="849">
        <v>2</v>
      </c>
      <c r="O342" s="849">
        <v>184</v>
      </c>
      <c r="P342" s="837"/>
      <c r="Q342" s="850">
        <v>92</v>
      </c>
    </row>
    <row r="343" spans="1:17" ht="14.4" customHeight="1" x14ac:dyDescent="0.3">
      <c r="A343" s="831" t="s">
        <v>575</v>
      </c>
      <c r="B343" s="832" t="s">
        <v>3471</v>
      </c>
      <c r="C343" s="832" t="s">
        <v>3529</v>
      </c>
      <c r="D343" s="832" t="s">
        <v>3568</v>
      </c>
      <c r="E343" s="832" t="s">
        <v>3570</v>
      </c>
      <c r="F343" s="849"/>
      <c r="G343" s="849"/>
      <c r="H343" s="849"/>
      <c r="I343" s="849"/>
      <c r="J343" s="849">
        <v>3</v>
      </c>
      <c r="K343" s="849">
        <v>273</v>
      </c>
      <c r="L343" s="849">
        <v>1</v>
      </c>
      <c r="M343" s="849">
        <v>91</v>
      </c>
      <c r="N343" s="849">
        <v>1</v>
      </c>
      <c r="O343" s="849">
        <v>92</v>
      </c>
      <c r="P343" s="837">
        <v>0.33699633699633702</v>
      </c>
      <c r="Q343" s="850">
        <v>92</v>
      </c>
    </row>
    <row r="344" spans="1:17" ht="14.4" customHeight="1" x14ac:dyDescent="0.3">
      <c r="A344" s="831" t="s">
        <v>575</v>
      </c>
      <c r="B344" s="832" t="s">
        <v>3471</v>
      </c>
      <c r="C344" s="832" t="s">
        <v>3529</v>
      </c>
      <c r="D344" s="832" t="s">
        <v>3579</v>
      </c>
      <c r="E344" s="832" t="s">
        <v>3580</v>
      </c>
      <c r="F344" s="849">
        <v>14</v>
      </c>
      <c r="G344" s="849">
        <v>826</v>
      </c>
      <c r="H344" s="849">
        <v>1.0769230769230769</v>
      </c>
      <c r="I344" s="849">
        <v>59</v>
      </c>
      <c r="J344" s="849">
        <v>13</v>
      </c>
      <c r="K344" s="849">
        <v>767</v>
      </c>
      <c r="L344" s="849">
        <v>1</v>
      </c>
      <c r="M344" s="849">
        <v>59</v>
      </c>
      <c r="N344" s="849">
        <v>20</v>
      </c>
      <c r="O344" s="849">
        <v>1200</v>
      </c>
      <c r="P344" s="837">
        <v>1.5645371577574967</v>
      </c>
      <c r="Q344" s="850">
        <v>60</v>
      </c>
    </row>
    <row r="345" spans="1:17" ht="14.4" customHeight="1" x14ac:dyDescent="0.3">
      <c r="A345" s="831" t="s">
        <v>575</v>
      </c>
      <c r="B345" s="832" t="s">
        <v>3471</v>
      </c>
      <c r="C345" s="832" t="s">
        <v>3529</v>
      </c>
      <c r="D345" s="832" t="s">
        <v>3589</v>
      </c>
      <c r="E345" s="832" t="s">
        <v>3590</v>
      </c>
      <c r="F345" s="849">
        <v>15</v>
      </c>
      <c r="G345" s="849">
        <v>5760</v>
      </c>
      <c r="H345" s="849">
        <v>0.74805194805194808</v>
      </c>
      <c r="I345" s="849">
        <v>384</v>
      </c>
      <c r="J345" s="849">
        <v>20</v>
      </c>
      <c r="K345" s="849">
        <v>7700</v>
      </c>
      <c r="L345" s="849">
        <v>1</v>
      </c>
      <c r="M345" s="849">
        <v>385</v>
      </c>
      <c r="N345" s="849">
        <v>28</v>
      </c>
      <c r="O345" s="849">
        <v>10808</v>
      </c>
      <c r="P345" s="837">
        <v>1.4036363636363636</v>
      </c>
      <c r="Q345" s="850">
        <v>386</v>
      </c>
    </row>
    <row r="346" spans="1:17" ht="14.4" customHeight="1" x14ac:dyDescent="0.3">
      <c r="A346" s="831" t="s">
        <v>575</v>
      </c>
      <c r="B346" s="832" t="s">
        <v>3471</v>
      </c>
      <c r="C346" s="832" t="s">
        <v>3529</v>
      </c>
      <c r="D346" s="832" t="s">
        <v>3591</v>
      </c>
      <c r="E346" s="832" t="s">
        <v>3592</v>
      </c>
      <c r="F346" s="849">
        <v>5</v>
      </c>
      <c r="G346" s="849">
        <v>1945</v>
      </c>
      <c r="H346" s="849">
        <v>4.9871794871794872</v>
      </c>
      <c r="I346" s="849">
        <v>389</v>
      </c>
      <c r="J346" s="849">
        <v>1</v>
      </c>
      <c r="K346" s="849">
        <v>390</v>
      </c>
      <c r="L346" s="849">
        <v>1</v>
      </c>
      <c r="M346" s="849">
        <v>390</v>
      </c>
      <c r="N346" s="849">
        <v>10</v>
      </c>
      <c r="O346" s="849">
        <v>3910</v>
      </c>
      <c r="P346" s="837">
        <v>10.025641025641026</v>
      </c>
      <c r="Q346" s="850">
        <v>391</v>
      </c>
    </row>
    <row r="347" spans="1:17" ht="14.4" customHeight="1" x14ac:dyDescent="0.3">
      <c r="A347" s="831" t="s">
        <v>575</v>
      </c>
      <c r="B347" s="832" t="s">
        <v>3471</v>
      </c>
      <c r="C347" s="832" t="s">
        <v>3529</v>
      </c>
      <c r="D347" s="832" t="s">
        <v>3591</v>
      </c>
      <c r="E347" s="832" t="s">
        <v>3593</v>
      </c>
      <c r="F347" s="849">
        <v>11</v>
      </c>
      <c r="G347" s="849">
        <v>4279</v>
      </c>
      <c r="H347" s="849">
        <v>0.91431623931623929</v>
      </c>
      <c r="I347" s="849">
        <v>389</v>
      </c>
      <c r="J347" s="849">
        <v>12</v>
      </c>
      <c r="K347" s="849">
        <v>4680</v>
      </c>
      <c r="L347" s="849">
        <v>1</v>
      </c>
      <c r="M347" s="849">
        <v>390</v>
      </c>
      <c r="N347" s="849">
        <v>8</v>
      </c>
      <c r="O347" s="849">
        <v>3128</v>
      </c>
      <c r="P347" s="837">
        <v>0.66837606837606833</v>
      </c>
      <c r="Q347" s="850">
        <v>391</v>
      </c>
    </row>
    <row r="348" spans="1:17" ht="14.4" customHeight="1" x14ac:dyDescent="0.3">
      <c r="A348" s="831" t="s">
        <v>575</v>
      </c>
      <c r="B348" s="832" t="s">
        <v>3471</v>
      </c>
      <c r="C348" s="832" t="s">
        <v>3529</v>
      </c>
      <c r="D348" s="832" t="s">
        <v>3599</v>
      </c>
      <c r="E348" s="832" t="s">
        <v>3600</v>
      </c>
      <c r="F348" s="849">
        <v>1</v>
      </c>
      <c r="G348" s="849">
        <v>153</v>
      </c>
      <c r="H348" s="849"/>
      <c r="I348" s="849">
        <v>153</v>
      </c>
      <c r="J348" s="849"/>
      <c r="K348" s="849"/>
      <c r="L348" s="849"/>
      <c r="M348" s="849"/>
      <c r="N348" s="849">
        <v>1</v>
      </c>
      <c r="O348" s="849">
        <v>154</v>
      </c>
      <c r="P348" s="837"/>
      <c r="Q348" s="850">
        <v>154</v>
      </c>
    </row>
    <row r="349" spans="1:17" ht="14.4" customHeight="1" x14ac:dyDescent="0.3">
      <c r="A349" s="831" t="s">
        <v>575</v>
      </c>
      <c r="B349" s="832" t="s">
        <v>3471</v>
      </c>
      <c r="C349" s="832" t="s">
        <v>3529</v>
      </c>
      <c r="D349" s="832" t="s">
        <v>3599</v>
      </c>
      <c r="E349" s="832" t="s">
        <v>3601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154</v>
      </c>
      <c r="P349" s="837"/>
      <c r="Q349" s="850">
        <v>154</v>
      </c>
    </row>
    <row r="350" spans="1:17" ht="14.4" customHeight="1" x14ac:dyDescent="0.3">
      <c r="A350" s="831" t="s">
        <v>575</v>
      </c>
      <c r="B350" s="832" t="s">
        <v>3471</v>
      </c>
      <c r="C350" s="832" t="s">
        <v>3529</v>
      </c>
      <c r="D350" s="832" t="s">
        <v>3605</v>
      </c>
      <c r="E350" s="832" t="s">
        <v>3607</v>
      </c>
      <c r="F350" s="849"/>
      <c r="G350" s="849"/>
      <c r="H350" s="849"/>
      <c r="I350" s="849"/>
      <c r="J350" s="849"/>
      <c r="K350" s="849"/>
      <c r="L350" s="849"/>
      <c r="M350" s="849"/>
      <c r="N350" s="849">
        <v>2</v>
      </c>
      <c r="O350" s="849">
        <v>278</v>
      </c>
      <c r="P350" s="837"/>
      <c r="Q350" s="850">
        <v>139</v>
      </c>
    </row>
    <row r="351" spans="1:17" ht="14.4" customHeight="1" x14ac:dyDescent="0.3">
      <c r="A351" s="831" t="s">
        <v>575</v>
      </c>
      <c r="B351" s="832" t="s">
        <v>3471</v>
      </c>
      <c r="C351" s="832" t="s">
        <v>3529</v>
      </c>
      <c r="D351" s="832" t="s">
        <v>3624</v>
      </c>
      <c r="E351" s="832" t="s">
        <v>3625</v>
      </c>
      <c r="F351" s="849">
        <v>2</v>
      </c>
      <c r="G351" s="849">
        <v>610</v>
      </c>
      <c r="H351" s="849">
        <v>0.99673202614379086</v>
      </c>
      <c r="I351" s="849">
        <v>305</v>
      </c>
      <c r="J351" s="849">
        <v>2</v>
      </c>
      <c r="K351" s="849">
        <v>612</v>
      </c>
      <c r="L351" s="849">
        <v>1</v>
      </c>
      <c r="M351" s="849">
        <v>306</v>
      </c>
      <c r="N351" s="849">
        <v>2</v>
      </c>
      <c r="O351" s="849">
        <v>614</v>
      </c>
      <c r="P351" s="837">
        <v>1.0032679738562091</v>
      </c>
      <c r="Q351" s="850">
        <v>307</v>
      </c>
    </row>
    <row r="352" spans="1:17" ht="14.4" customHeight="1" x14ac:dyDescent="0.3">
      <c r="A352" s="831" t="s">
        <v>575</v>
      </c>
      <c r="B352" s="832" t="s">
        <v>3471</v>
      </c>
      <c r="C352" s="832" t="s">
        <v>3529</v>
      </c>
      <c r="D352" s="832" t="s">
        <v>3630</v>
      </c>
      <c r="E352" s="832" t="s">
        <v>3632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43</v>
      </c>
      <c r="P352" s="837"/>
      <c r="Q352" s="850">
        <v>43</v>
      </c>
    </row>
    <row r="353" spans="1:17" ht="14.4" customHeight="1" x14ac:dyDescent="0.3">
      <c r="A353" s="831" t="s">
        <v>575</v>
      </c>
      <c r="B353" s="832" t="s">
        <v>3471</v>
      </c>
      <c r="C353" s="832" t="s">
        <v>3529</v>
      </c>
      <c r="D353" s="832" t="s">
        <v>3649</v>
      </c>
      <c r="E353" s="832" t="s">
        <v>3650</v>
      </c>
      <c r="F353" s="849">
        <v>5</v>
      </c>
      <c r="G353" s="849">
        <v>166.65999999999997</v>
      </c>
      <c r="H353" s="849"/>
      <c r="I353" s="849">
        <v>33.331999999999994</v>
      </c>
      <c r="J353" s="849"/>
      <c r="K353" s="849"/>
      <c r="L353" s="849"/>
      <c r="M353" s="849"/>
      <c r="N353" s="849">
        <v>59</v>
      </c>
      <c r="O353" s="849">
        <v>1966.6299999999999</v>
      </c>
      <c r="P353" s="837"/>
      <c r="Q353" s="850">
        <v>33.332711864406775</v>
      </c>
    </row>
    <row r="354" spans="1:17" ht="14.4" customHeight="1" x14ac:dyDescent="0.3">
      <c r="A354" s="831" t="s">
        <v>575</v>
      </c>
      <c r="B354" s="832" t="s">
        <v>3471</v>
      </c>
      <c r="C354" s="832" t="s">
        <v>3529</v>
      </c>
      <c r="D354" s="832" t="s">
        <v>3649</v>
      </c>
      <c r="E354" s="832" t="s">
        <v>3651</v>
      </c>
      <c r="F354" s="849"/>
      <c r="G354" s="849"/>
      <c r="H354" s="849"/>
      <c r="I354" s="849"/>
      <c r="J354" s="849"/>
      <c r="K354" s="849"/>
      <c r="L354" s="849"/>
      <c r="M354" s="849"/>
      <c r="N354" s="849">
        <v>13</v>
      </c>
      <c r="O354" s="849">
        <v>433.31999999999994</v>
      </c>
      <c r="P354" s="837"/>
      <c r="Q354" s="850">
        <v>33.332307692307687</v>
      </c>
    </row>
    <row r="355" spans="1:17" ht="14.4" customHeight="1" x14ac:dyDescent="0.3">
      <c r="A355" s="831" t="s">
        <v>575</v>
      </c>
      <c r="B355" s="832" t="s">
        <v>3471</v>
      </c>
      <c r="C355" s="832" t="s">
        <v>3529</v>
      </c>
      <c r="D355" s="832" t="s">
        <v>3662</v>
      </c>
      <c r="E355" s="832" t="s">
        <v>3664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32</v>
      </c>
      <c r="P355" s="837"/>
      <c r="Q355" s="850">
        <v>32</v>
      </c>
    </row>
    <row r="356" spans="1:17" ht="14.4" customHeight="1" x14ac:dyDescent="0.3">
      <c r="A356" s="831" t="s">
        <v>575</v>
      </c>
      <c r="B356" s="832" t="s">
        <v>3471</v>
      </c>
      <c r="C356" s="832" t="s">
        <v>3529</v>
      </c>
      <c r="D356" s="832" t="s">
        <v>3665</v>
      </c>
      <c r="E356" s="832" t="s">
        <v>3666</v>
      </c>
      <c r="F356" s="849">
        <v>1</v>
      </c>
      <c r="G356" s="849">
        <v>0</v>
      </c>
      <c r="H356" s="849"/>
      <c r="I356" s="849">
        <v>0</v>
      </c>
      <c r="J356" s="849">
        <v>0</v>
      </c>
      <c r="K356" s="849">
        <v>0</v>
      </c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575</v>
      </c>
      <c r="B357" s="832" t="s">
        <v>3471</v>
      </c>
      <c r="C357" s="832" t="s">
        <v>3529</v>
      </c>
      <c r="D357" s="832" t="s">
        <v>3677</v>
      </c>
      <c r="E357" s="832" t="s">
        <v>3678</v>
      </c>
      <c r="F357" s="849">
        <v>2</v>
      </c>
      <c r="G357" s="849">
        <v>226</v>
      </c>
      <c r="H357" s="849"/>
      <c r="I357" s="849">
        <v>113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575</v>
      </c>
      <c r="B358" s="832" t="s">
        <v>3471</v>
      </c>
      <c r="C358" s="832" t="s">
        <v>3529</v>
      </c>
      <c r="D358" s="832" t="s">
        <v>3688</v>
      </c>
      <c r="E358" s="832" t="s">
        <v>3689</v>
      </c>
      <c r="F358" s="849">
        <v>23</v>
      </c>
      <c r="G358" s="849">
        <v>1288</v>
      </c>
      <c r="H358" s="849">
        <v>0.26744186046511625</v>
      </c>
      <c r="I358" s="849">
        <v>56</v>
      </c>
      <c r="J358" s="849">
        <v>86</v>
      </c>
      <c r="K358" s="849">
        <v>4816</v>
      </c>
      <c r="L358" s="849">
        <v>1</v>
      </c>
      <c r="M358" s="849">
        <v>56</v>
      </c>
      <c r="N358" s="849">
        <v>101</v>
      </c>
      <c r="O358" s="849">
        <v>5757</v>
      </c>
      <c r="P358" s="837">
        <v>1.195390365448505</v>
      </c>
      <c r="Q358" s="850">
        <v>57</v>
      </c>
    </row>
    <row r="359" spans="1:17" ht="14.4" customHeight="1" x14ac:dyDescent="0.3">
      <c r="A359" s="831" t="s">
        <v>575</v>
      </c>
      <c r="B359" s="832" t="s">
        <v>3471</v>
      </c>
      <c r="C359" s="832" t="s">
        <v>3529</v>
      </c>
      <c r="D359" s="832" t="s">
        <v>3688</v>
      </c>
      <c r="E359" s="832" t="s">
        <v>3690</v>
      </c>
      <c r="F359" s="849">
        <v>5</v>
      </c>
      <c r="G359" s="849">
        <v>280</v>
      </c>
      <c r="H359" s="849">
        <v>5</v>
      </c>
      <c r="I359" s="849">
        <v>56</v>
      </c>
      <c r="J359" s="849">
        <v>1</v>
      </c>
      <c r="K359" s="849">
        <v>56</v>
      </c>
      <c r="L359" s="849">
        <v>1</v>
      </c>
      <c r="M359" s="849">
        <v>56</v>
      </c>
      <c r="N359" s="849">
        <v>4</v>
      </c>
      <c r="O359" s="849">
        <v>228</v>
      </c>
      <c r="P359" s="837">
        <v>4.0714285714285712</v>
      </c>
      <c r="Q359" s="850">
        <v>57</v>
      </c>
    </row>
    <row r="360" spans="1:17" ht="14.4" customHeight="1" x14ac:dyDescent="0.3">
      <c r="A360" s="831" t="s">
        <v>575</v>
      </c>
      <c r="B360" s="832" t="s">
        <v>3471</v>
      </c>
      <c r="C360" s="832" t="s">
        <v>3529</v>
      </c>
      <c r="D360" s="832" t="s">
        <v>3694</v>
      </c>
      <c r="E360" s="832" t="s">
        <v>3695</v>
      </c>
      <c r="F360" s="849">
        <v>6</v>
      </c>
      <c r="G360" s="849">
        <v>720</v>
      </c>
      <c r="H360" s="849">
        <v>2</v>
      </c>
      <c r="I360" s="849">
        <v>120</v>
      </c>
      <c r="J360" s="849">
        <v>3</v>
      </c>
      <c r="K360" s="849">
        <v>360</v>
      </c>
      <c r="L360" s="849">
        <v>1</v>
      </c>
      <c r="M360" s="849">
        <v>120</v>
      </c>
      <c r="N360" s="849">
        <v>2</v>
      </c>
      <c r="O360" s="849">
        <v>242</v>
      </c>
      <c r="P360" s="837">
        <v>0.67222222222222228</v>
      </c>
      <c r="Q360" s="850">
        <v>121</v>
      </c>
    </row>
    <row r="361" spans="1:17" ht="14.4" customHeight="1" x14ac:dyDescent="0.3">
      <c r="A361" s="831" t="s">
        <v>575</v>
      </c>
      <c r="B361" s="832" t="s">
        <v>3471</v>
      </c>
      <c r="C361" s="832" t="s">
        <v>3529</v>
      </c>
      <c r="D361" s="832" t="s">
        <v>3701</v>
      </c>
      <c r="E361" s="832" t="s">
        <v>3702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375</v>
      </c>
      <c r="P361" s="837"/>
      <c r="Q361" s="850">
        <v>375</v>
      </c>
    </row>
    <row r="362" spans="1:17" ht="14.4" customHeight="1" x14ac:dyDescent="0.3">
      <c r="A362" s="831" t="s">
        <v>575</v>
      </c>
      <c r="B362" s="832" t="s">
        <v>3471</v>
      </c>
      <c r="C362" s="832" t="s">
        <v>3529</v>
      </c>
      <c r="D362" s="832" t="s">
        <v>3704</v>
      </c>
      <c r="E362" s="832" t="s">
        <v>3705</v>
      </c>
      <c r="F362" s="849">
        <v>8</v>
      </c>
      <c r="G362" s="849">
        <v>1240</v>
      </c>
      <c r="H362" s="849">
        <v>2</v>
      </c>
      <c r="I362" s="849">
        <v>155</v>
      </c>
      <c r="J362" s="849">
        <v>4</v>
      </c>
      <c r="K362" s="849">
        <v>620</v>
      </c>
      <c r="L362" s="849">
        <v>1</v>
      </c>
      <c r="M362" s="849">
        <v>155</v>
      </c>
      <c r="N362" s="849">
        <v>6</v>
      </c>
      <c r="O362" s="849">
        <v>936</v>
      </c>
      <c r="P362" s="837">
        <v>1.5096774193548388</v>
      </c>
      <c r="Q362" s="850">
        <v>156</v>
      </c>
    </row>
    <row r="363" spans="1:17" ht="14.4" customHeight="1" x14ac:dyDescent="0.3">
      <c r="A363" s="831" t="s">
        <v>575</v>
      </c>
      <c r="B363" s="832" t="s">
        <v>3471</v>
      </c>
      <c r="C363" s="832" t="s">
        <v>3529</v>
      </c>
      <c r="D363" s="832" t="s">
        <v>3706</v>
      </c>
      <c r="E363" s="832" t="s">
        <v>3707</v>
      </c>
      <c r="F363" s="849">
        <v>1</v>
      </c>
      <c r="G363" s="849">
        <v>143</v>
      </c>
      <c r="H363" s="849"/>
      <c r="I363" s="849">
        <v>143</v>
      </c>
      <c r="J363" s="849"/>
      <c r="K363" s="849"/>
      <c r="L363" s="849"/>
      <c r="M363" s="849"/>
      <c r="N363" s="849">
        <v>2</v>
      </c>
      <c r="O363" s="849">
        <v>288</v>
      </c>
      <c r="P363" s="837"/>
      <c r="Q363" s="850">
        <v>144</v>
      </c>
    </row>
    <row r="364" spans="1:17" ht="14.4" customHeight="1" x14ac:dyDescent="0.3">
      <c r="A364" s="831" t="s">
        <v>575</v>
      </c>
      <c r="B364" s="832" t="s">
        <v>3471</v>
      </c>
      <c r="C364" s="832" t="s">
        <v>3529</v>
      </c>
      <c r="D364" s="832" t="s">
        <v>3720</v>
      </c>
      <c r="E364" s="832" t="s">
        <v>3721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200</v>
      </c>
      <c r="P364" s="837"/>
      <c r="Q364" s="850">
        <v>100</v>
      </c>
    </row>
    <row r="365" spans="1:17" ht="14.4" customHeight="1" x14ac:dyDescent="0.3">
      <c r="A365" s="831" t="s">
        <v>575</v>
      </c>
      <c r="B365" s="832" t="s">
        <v>3471</v>
      </c>
      <c r="C365" s="832" t="s">
        <v>3529</v>
      </c>
      <c r="D365" s="832" t="s">
        <v>3720</v>
      </c>
      <c r="E365" s="832" t="s">
        <v>3722</v>
      </c>
      <c r="F365" s="849"/>
      <c r="G365" s="849"/>
      <c r="H365" s="849"/>
      <c r="I365" s="849"/>
      <c r="J365" s="849">
        <v>1</v>
      </c>
      <c r="K365" s="849">
        <v>99</v>
      </c>
      <c r="L365" s="849">
        <v>1</v>
      </c>
      <c r="M365" s="849">
        <v>99</v>
      </c>
      <c r="N365" s="849">
        <v>0</v>
      </c>
      <c r="O365" s="849">
        <v>0</v>
      </c>
      <c r="P365" s="837">
        <v>0</v>
      </c>
      <c r="Q365" s="850"/>
    </row>
    <row r="366" spans="1:17" ht="14.4" customHeight="1" x14ac:dyDescent="0.3">
      <c r="A366" s="831" t="s">
        <v>575</v>
      </c>
      <c r="B366" s="832" t="s">
        <v>3471</v>
      </c>
      <c r="C366" s="832" t="s">
        <v>3529</v>
      </c>
      <c r="D366" s="832" t="s">
        <v>3723</v>
      </c>
      <c r="E366" s="832" t="s">
        <v>3724</v>
      </c>
      <c r="F366" s="849">
        <v>2</v>
      </c>
      <c r="G366" s="849">
        <v>788</v>
      </c>
      <c r="H366" s="849">
        <v>0.66497890295358653</v>
      </c>
      <c r="I366" s="849">
        <v>394</v>
      </c>
      <c r="J366" s="849">
        <v>3</v>
      </c>
      <c r="K366" s="849">
        <v>1185</v>
      </c>
      <c r="L366" s="849">
        <v>1</v>
      </c>
      <c r="M366" s="849">
        <v>395</v>
      </c>
      <c r="N366" s="849">
        <v>4</v>
      </c>
      <c r="O366" s="849">
        <v>1584</v>
      </c>
      <c r="P366" s="837">
        <v>1.3367088607594937</v>
      </c>
      <c r="Q366" s="850">
        <v>396</v>
      </c>
    </row>
    <row r="367" spans="1:17" ht="14.4" customHeight="1" x14ac:dyDescent="0.3">
      <c r="A367" s="831" t="s">
        <v>575</v>
      </c>
      <c r="B367" s="832" t="s">
        <v>3471</v>
      </c>
      <c r="C367" s="832" t="s">
        <v>3529</v>
      </c>
      <c r="D367" s="832" t="s">
        <v>3725</v>
      </c>
      <c r="E367" s="832" t="s">
        <v>3726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153</v>
      </c>
      <c r="P367" s="837"/>
      <c r="Q367" s="850">
        <v>153</v>
      </c>
    </row>
    <row r="368" spans="1:17" ht="14.4" customHeight="1" x14ac:dyDescent="0.3">
      <c r="A368" s="831" t="s">
        <v>575</v>
      </c>
      <c r="B368" s="832" t="s">
        <v>3471</v>
      </c>
      <c r="C368" s="832" t="s">
        <v>3529</v>
      </c>
      <c r="D368" s="832" t="s">
        <v>3738</v>
      </c>
      <c r="E368" s="832" t="s">
        <v>3739</v>
      </c>
      <c r="F368" s="849"/>
      <c r="G368" s="849"/>
      <c r="H368" s="849"/>
      <c r="I368" s="849"/>
      <c r="J368" s="849">
        <v>2</v>
      </c>
      <c r="K368" s="849">
        <v>280</v>
      </c>
      <c r="L368" s="849">
        <v>1</v>
      </c>
      <c r="M368" s="849">
        <v>140</v>
      </c>
      <c r="N368" s="849">
        <v>1</v>
      </c>
      <c r="O368" s="849">
        <v>141</v>
      </c>
      <c r="P368" s="837">
        <v>0.50357142857142856</v>
      </c>
      <c r="Q368" s="850">
        <v>141</v>
      </c>
    </row>
    <row r="369" spans="1:17" ht="14.4" customHeight="1" x14ac:dyDescent="0.3">
      <c r="A369" s="831" t="s">
        <v>575</v>
      </c>
      <c r="B369" s="832" t="s">
        <v>3471</v>
      </c>
      <c r="C369" s="832" t="s">
        <v>3529</v>
      </c>
      <c r="D369" s="832" t="s">
        <v>3742</v>
      </c>
      <c r="E369" s="832" t="s">
        <v>3744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135</v>
      </c>
      <c r="P369" s="837"/>
      <c r="Q369" s="850">
        <v>135</v>
      </c>
    </row>
    <row r="370" spans="1:17" ht="14.4" customHeight="1" x14ac:dyDescent="0.3">
      <c r="A370" s="831" t="s">
        <v>575</v>
      </c>
      <c r="B370" s="832" t="s">
        <v>3471</v>
      </c>
      <c r="C370" s="832" t="s">
        <v>3529</v>
      </c>
      <c r="D370" s="832" t="s">
        <v>3754</v>
      </c>
      <c r="E370" s="832" t="s">
        <v>3755</v>
      </c>
      <c r="F370" s="849"/>
      <c r="G370" s="849"/>
      <c r="H370" s="849"/>
      <c r="I370" s="849"/>
      <c r="J370" s="849">
        <v>1</v>
      </c>
      <c r="K370" s="849">
        <v>352</v>
      </c>
      <c r="L370" s="849">
        <v>1</v>
      </c>
      <c r="M370" s="849">
        <v>352</v>
      </c>
      <c r="N370" s="849">
        <v>1</v>
      </c>
      <c r="O370" s="849">
        <v>353</v>
      </c>
      <c r="P370" s="837">
        <v>1.0028409090909092</v>
      </c>
      <c r="Q370" s="850">
        <v>353</v>
      </c>
    </row>
    <row r="371" spans="1:17" ht="14.4" customHeight="1" x14ac:dyDescent="0.3">
      <c r="A371" s="831" t="s">
        <v>575</v>
      </c>
      <c r="B371" s="832" t="s">
        <v>3471</v>
      </c>
      <c r="C371" s="832" t="s">
        <v>3529</v>
      </c>
      <c r="D371" s="832" t="s">
        <v>3754</v>
      </c>
      <c r="E371" s="832" t="s">
        <v>3756</v>
      </c>
      <c r="F371" s="849"/>
      <c r="G371" s="849"/>
      <c r="H371" s="849"/>
      <c r="I371" s="849"/>
      <c r="J371" s="849">
        <v>7</v>
      </c>
      <c r="K371" s="849">
        <v>2464</v>
      </c>
      <c r="L371" s="849">
        <v>1</v>
      </c>
      <c r="M371" s="849">
        <v>352</v>
      </c>
      <c r="N371" s="849"/>
      <c r="O371" s="849"/>
      <c r="P371" s="837"/>
      <c r="Q371" s="850"/>
    </row>
    <row r="372" spans="1:17" ht="14.4" customHeight="1" x14ac:dyDescent="0.3">
      <c r="A372" s="831" t="s">
        <v>575</v>
      </c>
      <c r="B372" s="832" t="s">
        <v>3766</v>
      </c>
      <c r="C372" s="832" t="s">
        <v>3529</v>
      </c>
      <c r="D372" s="832" t="s">
        <v>3562</v>
      </c>
      <c r="E372" s="832" t="s">
        <v>3563</v>
      </c>
      <c r="F372" s="849">
        <v>1</v>
      </c>
      <c r="G372" s="849">
        <v>251</v>
      </c>
      <c r="H372" s="849"/>
      <c r="I372" s="849">
        <v>251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575</v>
      </c>
      <c r="B373" s="832" t="s">
        <v>3766</v>
      </c>
      <c r="C373" s="832" t="s">
        <v>3529</v>
      </c>
      <c r="D373" s="832" t="s">
        <v>3568</v>
      </c>
      <c r="E373" s="832" t="s">
        <v>3569</v>
      </c>
      <c r="F373" s="849">
        <v>1</v>
      </c>
      <c r="G373" s="849">
        <v>91</v>
      </c>
      <c r="H373" s="849"/>
      <c r="I373" s="849">
        <v>91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575</v>
      </c>
      <c r="B374" s="832" t="s">
        <v>3766</v>
      </c>
      <c r="C374" s="832" t="s">
        <v>3529</v>
      </c>
      <c r="D374" s="832" t="s">
        <v>3790</v>
      </c>
      <c r="E374" s="832" t="s">
        <v>3791</v>
      </c>
      <c r="F374" s="849">
        <v>1</v>
      </c>
      <c r="G374" s="849">
        <v>364</v>
      </c>
      <c r="H374" s="849"/>
      <c r="I374" s="849">
        <v>364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575</v>
      </c>
      <c r="B375" s="832" t="s">
        <v>3766</v>
      </c>
      <c r="C375" s="832" t="s">
        <v>3529</v>
      </c>
      <c r="D375" s="832" t="s">
        <v>3800</v>
      </c>
      <c r="E375" s="832" t="s">
        <v>3801</v>
      </c>
      <c r="F375" s="849">
        <v>1</v>
      </c>
      <c r="G375" s="849">
        <v>122</v>
      </c>
      <c r="H375" s="849"/>
      <c r="I375" s="849">
        <v>122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575</v>
      </c>
      <c r="B376" s="832" t="s">
        <v>3928</v>
      </c>
      <c r="C376" s="832" t="s">
        <v>3472</v>
      </c>
      <c r="D376" s="832" t="s">
        <v>3929</v>
      </c>
      <c r="E376" s="832" t="s">
        <v>1790</v>
      </c>
      <c r="F376" s="849">
        <v>219</v>
      </c>
      <c r="G376" s="849">
        <v>18709.32</v>
      </c>
      <c r="H376" s="849">
        <v>1.0292196789994146</v>
      </c>
      <c r="I376" s="849">
        <v>85.430684931506846</v>
      </c>
      <c r="J376" s="849">
        <v>227</v>
      </c>
      <c r="K376" s="849">
        <v>18178.16</v>
      </c>
      <c r="L376" s="849">
        <v>1</v>
      </c>
      <c r="M376" s="849">
        <v>80.08</v>
      </c>
      <c r="N376" s="849">
        <v>70</v>
      </c>
      <c r="O376" s="849">
        <v>5605.5999999999995</v>
      </c>
      <c r="P376" s="837">
        <v>0.30837004405286339</v>
      </c>
      <c r="Q376" s="850">
        <v>80.08</v>
      </c>
    </row>
    <row r="377" spans="1:17" ht="14.4" customHeight="1" x14ac:dyDescent="0.3">
      <c r="A377" s="831" t="s">
        <v>575</v>
      </c>
      <c r="B377" s="832" t="s">
        <v>3928</v>
      </c>
      <c r="C377" s="832" t="s">
        <v>3472</v>
      </c>
      <c r="D377" s="832" t="s">
        <v>3930</v>
      </c>
      <c r="E377" s="832" t="s">
        <v>1790</v>
      </c>
      <c r="F377" s="849"/>
      <c r="G377" s="849"/>
      <c r="H377" s="849"/>
      <c r="I377" s="849"/>
      <c r="J377" s="849"/>
      <c r="K377" s="849"/>
      <c r="L377" s="849"/>
      <c r="M377" s="849"/>
      <c r="N377" s="849">
        <v>6</v>
      </c>
      <c r="O377" s="849">
        <v>456.78</v>
      </c>
      <c r="P377" s="837"/>
      <c r="Q377" s="850">
        <v>76.13</v>
      </c>
    </row>
    <row r="378" spans="1:17" ht="14.4" customHeight="1" x14ac:dyDescent="0.3">
      <c r="A378" s="831" t="s">
        <v>575</v>
      </c>
      <c r="B378" s="832" t="s">
        <v>3928</v>
      </c>
      <c r="C378" s="832" t="s">
        <v>3472</v>
      </c>
      <c r="D378" s="832" t="s">
        <v>3931</v>
      </c>
      <c r="E378" s="832" t="s">
        <v>1329</v>
      </c>
      <c r="F378" s="849"/>
      <c r="G378" s="849"/>
      <c r="H378" s="849"/>
      <c r="I378" s="849"/>
      <c r="J378" s="849">
        <v>1.4</v>
      </c>
      <c r="K378" s="849">
        <v>617.75</v>
      </c>
      <c r="L378" s="849">
        <v>1</v>
      </c>
      <c r="M378" s="849">
        <v>441.25</v>
      </c>
      <c r="N378" s="849">
        <v>9.1999999999999993</v>
      </c>
      <c r="O378" s="849">
        <v>3776.15</v>
      </c>
      <c r="P378" s="837">
        <v>6.112747875354108</v>
      </c>
      <c r="Q378" s="850">
        <v>410.45108695652181</v>
      </c>
    </row>
    <row r="379" spans="1:17" ht="14.4" customHeight="1" x14ac:dyDescent="0.3">
      <c r="A379" s="831" t="s">
        <v>575</v>
      </c>
      <c r="B379" s="832" t="s">
        <v>3928</v>
      </c>
      <c r="C379" s="832" t="s">
        <v>3472</v>
      </c>
      <c r="D379" s="832" t="s">
        <v>3932</v>
      </c>
      <c r="E379" s="832" t="s">
        <v>642</v>
      </c>
      <c r="F379" s="849">
        <v>2.2000000000000002</v>
      </c>
      <c r="G379" s="849">
        <v>684.86</v>
      </c>
      <c r="H379" s="849">
        <v>1.0476190476190477</v>
      </c>
      <c r="I379" s="849">
        <v>311.29999999999995</v>
      </c>
      <c r="J379" s="849">
        <v>2.1</v>
      </c>
      <c r="K379" s="849">
        <v>653.73</v>
      </c>
      <c r="L379" s="849">
        <v>1</v>
      </c>
      <c r="M379" s="849">
        <v>311.3</v>
      </c>
      <c r="N379" s="849"/>
      <c r="O379" s="849"/>
      <c r="P379" s="837"/>
      <c r="Q379" s="850"/>
    </row>
    <row r="380" spans="1:17" ht="14.4" customHeight="1" x14ac:dyDescent="0.3">
      <c r="A380" s="831" t="s">
        <v>575</v>
      </c>
      <c r="B380" s="832" t="s">
        <v>3928</v>
      </c>
      <c r="C380" s="832" t="s">
        <v>3472</v>
      </c>
      <c r="D380" s="832" t="s">
        <v>3933</v>
      </c>
      <c r="E380" s="832" t="s">
        <v>1085</v>
      </c>
      <c r="F380" s="849"/>
      <c r="G380" s="849"/>
      <c r="H380" s="849"/>
      <c r="I380" s="849"/>
      <c r="J380" s="849">
        <v>11</v>
      </c>
      <c r="K380" s="849">
        <v>642.4</v>
      </c>
      <c r="L380" s="849">
        <v>1</v>
      </c>
      <c r="M380" s="849">
        <v>58.4</v>
      </c>
      <c r="N380" s="849">
        <v>4</v>
      </c>
      <c r="O380" s="849">
        <v>233.6</v>
      </c>
      <c r="P380" s="837">
        <v>0.36363636363636365</v>
      </c>
      <c r="Q380" s="850">
        <v>58.4</v>
      </c>
    </row>
    <row r="381" spans="1:17" ht="14.4" customHeight="1" x14ac:dyDescent="0.3">
      <c r="A381" s="831" t="s">
        <v>575</v>
      </c>
      <c r="B381" s="832" t="s">
        <v>3928</v>
      </c>
      <c r="C381" s="832" t="s">
        <v>3472</v>
      </c>
      <c r="D381" s="832" t="s">
        <v>3488</v>
      </c>
      <c r="E381" s="832" t="s">
        <v>702</v>
      </c>
      <c r="F381" s="849"/>
      <c r="G381" s="849"/>
      <c r="H381" s="849"/>
      <c r="I381" s="849"/>
      <c r="J381" s="849"/>
      <c r="K381" s="849"/>
      <c r="L381" s="849"/>
      <c r="M381" s="849"/>
      <c r="N381" s="849">
        <v>0.5</v>
      </c>
      <c r="O381" s="849">
        <v>68.08</v>
      </c>
      <c r="P381" s="837"/>
      <c r="Q381" s="850">
        <v>136.16</v>
      </c>
    </row>
    <row r="382" spans="1:17" ht="14.4" customHeight="1" x14ac:dyDescent="0.3">
      <c r="A382" s="831" t="s">
        <v>575</v>
      </c>
      <c r="B382" s="832" t="s">
        <v>3928</v>
      </c>
      <c r="C382" s="832" t="s">
        <v>3472</v>
      </c>
      <c r="D382" s="832" t="s">
        <v>3934</v>
      </c>
      <c r="E382" s="832" t="s">
        <v>3935</v>
      </c>
      <c r="F382" s="849">
        <v>1</v>
      </c>
      <c r="G382" s="849">
        <v>692.26</v>
      </c>
      <c r="H382" s="849"/>
      <c r="I382" s="849">
        <v>692.26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575</v>
      </c>
      <c r="B383" s="832" t="s">
        <v>3928</v>
      </c>
      <c r="C383" s="832" t="s">
        <v>3472</v>
      </c>
      <c r="D383" s="832" t="s">
        <v>3490</v>
      </c>
      <c r="E383" s="832" t="s">
        <v>3491</v>
      </c>
      <c r="F383" s="849"/>
      <c r="G383" s="849"/>
      <c r="H383" s="849"/>
      <c r="I383" s="849"/>
      <c r="J383" s="849"/>
      <c r="K383" s="849"/>
      <c r="L383" s="849"/>
      <c r="M383" s="849"/>
      <c r="N383" s="849">
        <v>11</v>
      </c>
      <c r="O383" s="849">
        <v>5866.54</v>
      </c>
      <c r="P383" s="837"/>
      <c r="Q383" s="850">
        <v>533.32181818181823</v>
      </c>
    </row>
    <row r="384" spans="1:17" ht="14.4" customHeight="1" x14ac:dyDescent="0.3">
      <c r="A384" s="831" t="s">
        <v>575</v>
      </c>
      <c r="B384" s="832" t="s">
        <v>3928</v>
      </c>
      <c r="C384" s="832" t="s">
        <v>3472</v>
      </c>
      <c r="D384" s="832" t="s">
        <v>3936</v>
      </c>
      <c r="E384" s="832" t="s">
        <v>2538</v>
      </c>
      <c r="F384" s="849">
        <v>5</v>
      </c>
      <c r="G384" s="849">
        <v>214.4</v>
      </c>
      <c r="H384" s="849"/>
      <c r="I384" s="849">
        <v>42.88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575</v>
      </c>
      <c r="B385" s="832" t="s">
        <v>3928</v>
      </c>
      <c r="C385" s="832" t="s">
        <v>3472</v>
      </c>
      <c r="D385" s="832" t="s">
        <v>3937</v>
      </c>
      <c r="E385" s="832" t="s">
        <v>3938</v>
      </c>
      <c r="F385" s="849">
        <v>0.2</v>
      </c>
      <c r="G385" s="849">
        <v>108.68</v>
      </c>
      <c r="H385" s="849">
        <v>2</v>
      </c>
      <c r="I385" s="849">
        <v>543.4</v>
      </c>
      <c r="J385" s="849">
        <v>0.1</v>
      </c>
      <c r="K385" s="849">
        <v>54.34</v>
      </c>
      <c r="L385" s="849">
        <v>1</v>
      </c>
      <c r="M385" s="849">
        <v>543.4</v>
      </c>
      <c r="N385" s="849"/>
      <c r="O385" s="849"/>
      <c r="P385" s="837"/>
      <c r="Q385" s="850"/>
    </row>
    <row r="386" spans="1:17" ht="14.4" customHeight="1" x14ac:dyDescent="0.3">
      <c r="A386" s="831" t="s">
        <v>575</v>
      </c>
      <c r="B386" s="832" t="s">
        <v>3928</v>
      </c>
      <c r="C386" s="832" t="s">
        <v>3472</v>
      </c>
      <c r="D386" s="832" t="s">
        <v>3939</v>
      </c>
      <c r="E386" s="832" t="s">
        <v>3940</v>
      </c>
      <c r="F386" s="849">
        <v>20</v>
      </c>
      <c r="G386" s="849">
        <v>1544.4</v>
      </c>
      <c r="H386" s="849"/>
      <c r="I386" s="849">
        <v>77.22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575</v>
      </c>
      <c r="B387" s="832" t="s">
        <v>3928</v>
      </c>
      <c r="C387" s="832" t="s">
        <v>3472</v>
      </c>
      <c r="D387" s="832" t="s">
        <v>3492</v>
      </c>
      <c r="E387" s="832" t="s">
        <v>3493</v>
      </c>
      <c r="F387" s="849">
        <v>116.8</v>
      </c>
      <c r="G387" s="849">
        <v>31734.899999999994</v>
      </c>
      <c r="H387" s="849">
        <v>1.0579823494583218</v>
      </c>
      <c r="I387" s="849">
        <v>271.70291095890406</v>
      </c>
      <c r="J387" s="849">
        <v>110.39999999999999</v>
      </c>
      <c r="K387" s="849">
        <v>29995.68</v>
      </c>
      <c r="L387" s="849">
        <v>1</v>
      </c>
      <c r="M387" s="849">
        <v>271.70000000000005</v>
      </c>
      <c r="N387" s="849">
        <v>126.49999999999999</v>
      </c>
      <c r="O387" s="849">
        <v>32965.560000000005</v>
      </c>
      <c r="P387" s="837">
        <v>1.0990102574770768</v>
      </c>
      <c r="Q387" s="850">
        <v>260.59731225296451</v>
      </c>
    </row>
    <row r="388" spans="1:17" ht="14.4" customHeight="1" x14ac:dyDescent="0.3">
      <c r="A388" s="831" t="s">
        <v>575</v>
      </c>
      <c r="B388" s="832" t="s">
        <v>3928</v>
      </c>
      <c r="C388" s="832" t="s">
        <v>3472</v>
      </c>
      <c r="D388" s="832" t="s">
        <v>3496</v>
      </c>
      <c r="E388" s="832" t="s">
        <v>3497</v>
      </c>
      <c r="F388" s="849"/>
      <c r="G388" s="849"/>
      <c r="H388" s="849"/>
      <c r="I388" s="849"/>
      <c r="J388" s="849">
        <v>7</v>
      </c>
      <c r="K388" s="849">
        <v>469.42</v>
      </c>
      <c r="L388" s="849">
        <v>1</v>
      </c>
      <c r="M388" s="849">
        <v>67.06</v>
      </c>
      <c r="N388" s="849"/>
      <c r="O388" s="849"/>
      <c r="P388" s="837"/>
      <c r="Q388" s="850"/>
    </row>
    <row r="389" spans="1:17" ht="14.4" customHeight="1" x14ac:dyDescent="0.3">
      <c r="A389" s="831" t="s">
        <v>575</v>
      </c>
      <c r="B389" s="832" t="s">
        <v>3928</v>
      </c>
      <c r="C389" s="832" t="s">
        <v>3472</v>
      </c>
      <c r="D389" s="832" t="s">
        <v>3498</v>
      </c>
      <c r="E389" s="832" t="s">
        <v>3497</v>
      </c>
      <c r="F389" s="849">
        <v>323.39999999999998</v>
      </c>
      <c r="G389" s="849">
        <v>8641.7200000000012</v>
      </c>
      <c r="H389" s="849">
        <v>1.2132152368598021</v>
      </c>
      <c r="I389" s="849">
        <v>26.721459492888069</v>
      </c>
      <c r="J389" s="849">
        <v>259</v>
      </c>
      <c r="K389" s="849">
        <v>7122.99</v>
      </c>
      <c r="L389" s="849">
        <v>1</v>
      </c>
      <c r="M389" s="849">
        <v>27.501891891891891</v>
      </c>
      <c r="N389" s="849">
        <v>17</v>
      </c>
      <c r="O389" s="849">
        <v>500.31</v>
      </c>
      <c r="P389" s="837">
        <v>7.0238762092885154E-2</v>
      </c>
      <c r="Q389" s="850">
        <v>29.43</v>
      </c>
    </row>
    <row r="390" spans="1:17" ht="14.4" customHeight="1" x14ac:dyDescent="0.3">
      <c r="A390" s="831" t="s">
        <v>575</v>
      </c>
      <c r="B390" s="832" t="s">
        <v>3928</v>
      </c>
      <c r="C390" s="832" t="s">
        <v>3472</v>
      </c>
      <c r="D390" s="832" t="s">
        <v>3499</v>
      </c>
      <c r="E390" s="832" t="s">
        <v>691</v>
      </c>
      <c r="F390" s="849"/>
      <c r="G390" s="849"/>
      <c r="H390" s="849"/>
      <c r="I390" s="849"/>
      <c r="J390" s="849"/>
      <c r="K390" s="849"/>
      <c r="L390" s="849"/>
      <c r="M390" s="849"/>
      <c r="N390" s="849">
        <v>2.2000000000000002</v>
      </c>
      <c r="O390" s="849">
        <v>161.35</v>
      </c>
      <c r="P390" s="837"/>
      <c r="Q390" s="850">
        <v>73.340909090909079</v>
      </c>
    </row>
    <row r="391" spans="1:17" ht="14.4" customHeight="1" x14ac:dyDescent="0.3">
      <c r="A391" s="831" t="s">
        <v>575</v>
      </c>
      <c r="B391" s="832" t="s">
        <v>3928</v>
      </c>
      <c r="C391" s="832" t="s">
        <v>3472</v>
      </c>
      <c r="D391" s="832" t="s">
        <v>3941</v>
      </c>
      <c r="E391" s="832" t="s">
        <v>3942</v>
      </c>
      <c r="F391" s="849"/>
      <c r="G391" s="849"/>
      <c r="H391" s="849"/>
      <c r="I391" s="849"/>
      <c r="J391" s="849">
        <v>4</v>
      </c>
      <c r="K391" s="849">
        <v>236.68</v>
      </c>
      <c r="L391" s="849">
        <v>1</v>
      </c>
      <c r="M391" s="849">
        <v>59.17</v>
      </c>
      <c r="N391" s="849"/>
      <c r="O391" s="849"/>
      <c r="P391" s="837"/>
      <c r="Q391" s="850"/>
    </row>
    <row r="392" spans="1:17" ht="14.4" customHeight="1" x14ac:dyDescent="0.3">
      <c r="A392" s="831" t="s">
        <v>575</v>
      </c>
      <c r="B392" s="832" t="s">
        <v>3928</v>
      </c>
      <c r="C392" s="832" t="s">
        <v>3472</v>
      </c>
      <c r="D392" s="832" t="s">
        <v>3943</v>
      </c>
      <c r="E392" s="832"/>
      <c r="F392" s="849">
        <v>2.8</v>
      </c>
      <c r="G392" s="849">
        <v>129.66</v>
      </c>
      <c r="H392" s="849"/>
      <c r="I392" s="849">
        <v>46.307142857142857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575</v>
      </c>
      <c r="B393" s="832" t="s">
        <v>3928</v>
      </c>
      <c r="C393" s="832" t="s">
        <v>3472</v>
      </c>
      <c r="D393" s="832" t="s">
        <v>3944</v>
      </c>
      <c r="E393" s="832" t="s">
        <v>3945</v>
      </c>
      <c r="F393" s="849">
        <v>8.3000000000000007</v>
      </c>
      <c r="G393" s="849">
        <v>655.43</v>
      </c>
      <c r="H393" s="849">
        <v>1.4097694226963777</v>
      </c>
      <c r="I393" s="849">
        <v>78.967469879518063</v>
      </c>
      <c r="J393" s="849">
        <v>5.9</v>
      </c>
      <c r="K393" s="849">
        <v>464.92</v>
      </c>
      <c r="L393" s="849">
        <v>1</v>
      </c>
      <c r="M393" s="849">
        <v>78.8</v>
      </c>
      <c r="N393" s="849">
        <v>4.2</v>
      </c>
      <c r="O393" s="849">
        <v>331</v>
      </c>
      <c r="P393" s="837">
        <v>0.71195044308698263</v>
      </c>
      <c r="Q393" s="850">
        <v>78.80952380952381</v>
      </c>
    </row>
    <row r="394" spans="1:17" ht="14.4" customHeight="1" x14ac:dyDescent="0.3">
      <c r="A394" s="831" t="s">
        <v>575</v>
      </c>
      <c r="B394" s="832" t="s">
        <v>3928</v>
      </c>
      <c r="C394" s="832" t="s">
        <v>3472</v>
      </c>
      <c r="D394" s="832" t="s">
        <v>3946</v>
      </c>
      <c r="E394" s="832" t="s">
        <v>3947</v>
      </c>
      <c r="F394" s="849"/>
      <c r="G394" s="849"/>
      <c r="H394" s="849"/>
      <c r="I394" s="849"/>
      <c r="J394" s="849"/>
      <c r="K394" s="849"/>
      <c r="L394" s="849"/>
      <c r="M394" s="849"/>
      <c r="N394" s="849">
        <v>2.0999999999999996</v>
      </c>
      <c r="O394" s="849">
        <v>1579.55</v>
      </c>
      <c r="P394" s="837"/>
      <c r="Q394" s="850">
        <v>752.16666666666674</v>
      </c>
    </row>
    <row r="395" spans="1:17" ht="14.4" customHeight="1" x14ac:dyDescent="0.3">
      <c r="A395" s="831" t="s">
        <v>575</v>
      </c>
      <c r="B395" s="832" t="s">
        <v>3928</v>
      </c>
      <c r="C395" s="832" t="s">
        <v>3472</v>
      </c>
      <c r="D395" s="832" t="s">
        <v>3948</v>
      </c>
      <c r="E395" s="832" t="s">
        <v>3947</v>
      </c>
      <c r="F395" s="849"/>
      <c r="G395" s="849"/>
      <c r="H395" s="849"/>
      <c r="I395" s="849"/>
      <c r="J395" s="849"/>
      <c r="K395" s="849"/>
      <c r="L395" s="849"/>
      <c r="M395" s="849"/>
      <c r="N395" s="849">
        <v>1.5000000000000002</v>
      </c>
      <c r="O395" s="849">
        <v>556.20999999999992</v>
      </c>
      <c r="P395" s="837"/>
      <c r="Q395" s="850">
        <v>370.80666666666656</v>
      </c>
    </row>
    <row r="396" spans="1:17" ht="14.4" customHeight="1" x14ac:dyDescent="0.3">
      <c r="A396" s="831" t="s">
        <v>575</v>
      </c>
      <c r="B396" s="832" t="s">
        <v>3928</v>
      </c>
      <c r="C396" s="832" t="s">
        <v>3472</v>
      </c>
      <c r="D396" s="832" t="s">
        <v>3949</v>
      </c>
      <c r="E396" s="832" t="s">
        <v>3950</v>
      </c>
      <c r="F396" s="849"/>
      <c r="G396" s="849"/>
      <c r="H396" s="849"/>
      <c r="I396" s="849"/>
      <c r="J396" s="849">
        <v>1.3</v>
      </c>
      <c r="K396" s="849">
        <v>779.74</v>
      </c>
      <c r="L396" s="849">
        <v>1</v>
      </c>
      <c r="M396" s="849">
        <v>599.79999999999995</v>
      </c>
      <c r="N396" s="849">
        <v>3.0999999999999996</v>
      </c>
      <c r="O396" s="849">
        <v>1825.8</v>
      </c>
      <c r="P396" s="837">
        <v>2.3415497473516811</v>
      </c>
      <c r="Q396" s="850">
        <v>588.9677419354839</v>
      </c>
    </row>
    <row r="397" spans="1:17" ht="14.4" customHeight="1" x14ac:dyDescent="0.3">
      <c r="A397" s="831" t="s">
        <v>575</v>
      </c>
      <c r="B397" s="832" t="s">
        <v>3928</v>
      </c>
      <c r="C397" s="832" t="s">
        <v>3472</v>
      </c>
      <c r="D397" s="832" t="s">
        <v>3951</v>
      </c>
      <c r="E397" s="832" t="s">
        <v>3950</v>
      </c>
      <c r="F397" s="849"/>
      <c r="G397" s="849"/>
      <c r="H397" s="849"/>
      <c r="I397" s="849"/>
      <c r="J397" s="849"/>
      <c r="K397" s="849"/>
      <c r="L397" s="849"/>
      <c r="M397" s="849"/>
      <c r="N397" s="849">
        <v>3.7</v>
      </c>
      <c r="O397" s="849">
        <v>2959.1099999999997</v>
      </c>
      <c r="P397" s="837"/>
      <c r="Q397" s="850">
        <v>799.75945945945932</v>
      </c>
    </row>
    <row r="398" spans="1:17" ht="14.4" customHeight="1" x14ac:dyDescent="0.3">
      <c r="A398" s="831" t="s">
        <v>575</v>
      </c>
      <c r="B398" s="832" t="s">
        <v>3928</v>
      </c>
      <c r="C398" s="832" t="s">
        <v>3472</v>
      </c>
      <c r="D398" s="832" t="s">
        <v>3952</v>
      </c>
      <c r="E398" s="832" t="s">
        <v>1067</v>
      </c>
      <c r="F398" s="849"/>
      <c r="G398" s="849"/>
      <c r="H398" s="849"/>
      <c r="I398" s="849"/>
      <c r="J398" s="849">
        <v>7</v>
      </c>
      <c r="K398" s="849">
        <v>647.43000000000006</v>
      </c>
      <c r="L398" s="849">
        <v>1</v>
      </c>
      <c r="M398" s="849">
        <v>92.490000000000009</v>
      </c>
      <c r="N398" s="849">
        <v>37</v>
      </c>
      <c r="O398" s="849">
        <v>3422.13</v>
      </c>
      <c r="P398" s="837">
        <v>5.2857142857142856</v>
      </c>
      <c r="Q398" s="850">
        <v>92.490000000000009</v>
      </c>
    </row>
    <row r="399" spans="1:17" ht="14.4" customHeight="1" x14ac:dyDescent="0.3">
      <c r="A399" s="831" t="s">
        <v>575</v>
      </c>
      <c r="B399" s="832" t="s">
        <v>3928</v>
      </c>
      <c r="C399" s="832" t="s">
        <v>3472</v>
      </c>
      <c r="D399" s="832" t="s">
        <v>3953</v>
      </c>
      <c r="E399" s="832" t="s">
        <v>3954</v>
      </c>
      <c r="F399" s="849">
        <v>0.89999999999999991</v>
      </c>
      <c r="G399" s="849">
        <v>352.62</v>
      </c>
      <c r="H399" s="849">
        <v>0.75</v>
      </c>
      <c r="I399" s="849">
        <v>391.80000000000007</v>
      </c>
      <c r="J399" s="849">
        <v>1.2</v>
      </c>
      <c r="K399" s="849">
        <v>470.16</v>
      </c>
      <c r="L399" s="849">
        <v>1</v>
      </c>
      <c r="M399" s="849">
        <v>391.8</v>
      </c>
      <c r="N399" s="849"/>
      <c r="O399" s="849"/>
      <c r="P399" s="837"/>
      <c r="Q399" s="850"/>
    </row>
    <row r="400" spans="1:17" ht="14.4" customHeight="1" x14ac:dyDescent="0.3">
      <c r="A400" s="831" t="s">
        <v>575</v>
      </c>
      <c r="B400" s="832" t="s">
        <v>3928</v>
      </c>
      <c r="C400" s="832" t="s">
        <v>3472</v>
      </c>
      <c r="D400" s="832" t="s">
        <v>3955</v>
      </c>
      <c r="E400" s="832" t="s">
        <v>3956</v>
      </c>
      <c r="F400" s="849">
        <v>1.8</v>
      </c>
      <c r="G400" s="849">
        <v>694.88</v>
      </c>
      <c r="H400" s="849">
        <v>0.94736124555208656</v>
      </c>
      <c r="I400" s="849">
        <v>386.04444444444442</v>
      </c>
      <c r="J400" s="849">
        <v>1.9</v>
      </c>
      <c r="K400" s="849">
        <v>733.49</v>
      </c>
      <c r="L400" s="849">
        <v>1</v>
      </c>
      <c r="M400" s="849">
        <v>386.04736842105268</v>
      </c>
      <c r="N400" s="849">
        <v>2</v>
      </c>
      <c r="O400" s="849">
        <v>772.13</v>
      </c>
      <c r="P400" s="837">
        <v>1.0526796548010198</v>
      </c>
      <c r="Q400" s="850">
        <v>386.065</v>
      </c>
    </row>
    <row r="401" spans="1:17" ht="14.4" customHeight="1" x14ac:dyDescent="0.3">
      <c r="A401" s="831" t="s">
        <v>575</v>
      </c>
      <c r="B401" s="832" t="s">
        <v>3928</v>
      </c>
      <c r="C401" s="832" t="s">
        <v>3472</v>
      </c>
      <c r="D401" s="832" t="s">
        <v>3957</v>
      </c>
      <c r="E401" s="832" t="s">
        <v>3956</v>
      </c>
      <c r="F401" s="849"/>
      <c r="G401" s="849"/>
      <c r="H401" s="849"/>
      <c r="I401" s="849"/>
      <c r="J401" s="849"/>
      <c r="K401" s="849"/>
      <c r="L401" s="849"/>
      <c r="M401" s="849"/>
      <c r="N401" s="849">
        <v>2.4000000000000004</v>
      </c>
      <c r="O401" s="849">
        <v>1318.41</v>
      </c>
      <c r="P401" s="837"/>
      <c r="Q401" s="850">
        <v>549.33749999999998</v>
      </c>
    </row>
    <row r="402" spans="1:17" ht="14.4" customHeight="1" x14ac:dyDescent="0.3">
      <c r="A402" s="831" t="s">
        <v>575</v>
      </c>
      <c r="B402" s="832" t="s">
        <v>3928</v>
      </c>
      <c r="C402" s="832" t="s">
        <v>3472</v>
      </c>
      <c r="D402" s="832" t="s">
        <v>3958</v>
      </c>
      <c r="E402" s="832"/>
      <c r="F402" s="849">
        <v>3.2</v>
      </c>
      <c r="G402" s="849">
        <v>10883.52</v>
      </c>
      <c r="H402" s="849"/>
      <c r="I402" s="849">
        <v>3401.1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575</v>
      </c>
      <c r="B403" s="832" t="s">
        <v>3928</v>
      </c>
      <c r="C403" s="832" t="s">
        <v>3472</v>
      </c>
      <c r="D403" s="832" t="s">
        <v>3959</v>
      </c>
      <c r="E403" s="832" t="s">
        <v>1336</v>
      </c>
      <c r="F403" s="849">
        <v>1.3</v>
      </c>
      <c r="G403" s="849">
        <v>994.76</v>
      </c>
      <c r="H403" s="849">
        <v>3.25</v>
      </c>
      <c r="I403" s="849">
        <v>765.19999999999993</v>
      </c>
      <c r="J403" s="849">
        <v>0.4</v>
      </c>
      <c r="K403" s="849">
        <v>306.08</v>
      </c>
      <c r="L403" s="849">
        <v>1</v>
      </c>
      <c r="M403" s="849">
        <v>765.19999999999993</v>
      </c>
      <c r="N403" s="849">
        <v>2.2000000000000002</v>
      </c>
      <c r="O403" s="849">
        <v>648.55999999999995</v>
      </c>
      <c r="P403" s="837">
        <v>2.1189231573444851</v>
      </c>
      <c r="Q403" s="850">
        <v>294.79999999999995</v>
      </c>
    </row>
    <row r="404" spans="1:17" ht="14.4" customHeight="1" x14ac:dyDescent="0.3">
      <c r="A404" s="831" t="s">
        <v>575</v>
      </c>
      <c r="B404" s="832" t="s">
        <v>3928</v>
      </c>
      <c r="C404" s="832" t="s">
        <v>3472</v>
      </c>
      <c r="D404" s="832" t="s">
        <v>3516</v>
      </c>
      <c r="E404" s="832" t="s">
        <v>3491</v>
      </c>
      <c r="F404" s="849"/>
      <c r="G404" s="849"/>
      <c r="H404" s="849"/>
      <c r="I404" s="849"/>
      <c r="J404" s="849">
        <v>1.7</v>
      </c>
      <c r="K404" s="849">
        <v>569.93000000000006</v>
      </c>
      <c r="L404" s="849">
        <v>1</v>
      </c>
      <c r="M404" s="849">
        <v>335.25294117647064</v>
      </c>
      <c r="N404" s="849">
        <v>4.5</v>
      </c>
      <c r="O404" s="849">
        <v>761.43999999999994</v>
      </c>
      <c r="P404" s="837">
        <v>1.3360237222114995</v>
      </c>
      <c r="Q404" s="850">
        <v>169.20888888888888</v>
      </c>
    </row>
    <row r="405" spans="1:17" ht="14.4" customHeight="1" x14ac:dyDescent="0.3">
      <c r="A405" s="831" t="s">
        <v>575</v>
      </c>
      <c r="B405" s="832" t="s">
        <v>3928</v>
      </c>
      <c r="C405" s="832" t="s">
        <v>3472</v>
      </c>
      <c r="D405" s="832" t="s">
        <v>3960</v>
      </c>
      <c r="E405" s="832" t="s">
        <v>1312</v>
      </c>
      <c r="F405" s="849"/>
      <c r="G405" s="849"/>
      <c r="H405" s="849"/>
      <c r="I405" s="849"/>
      <c r="J405" s="849"/>
      <c r="K405" s="849"/>
      <c r="L405" s="849"/>
      <c r="M405" s="849"/>
      <c r="N405" s="849">
        <v>3.8999999999999995</v>
      </c>
      <c r="O405" s="849">
        <v>8289.84</v>
      </c>
      <c r="P405" s="837"/>
      <c r="Q405" s="850">
        <v>2125.6000000000004</v>
      </c>
    </row>
    <row r="406" spans="1:17" ht="14.4" customHeight="1" x14ac:dyDescent="0.3">
      <c r="A406" s="831" t="s">
        <v>575</v>
      </c>
      <c r="B406" s="832" t="s">
        <v>3928</v>
      </c>
      <c r="C406" s="832" t="s">
        <v>3472</v>
      </c>
      <c r="D406" s="832" t="s">
        <v>3961</v>
      </c>
      <c r="E406" s="832" t="s">
        <v>1323</v>
      </c>
      <c r="F406" s="849">
        <v>2.1</v>
      </c>
      <c r="G406" s="849">
        <v>840.84</v>
      </c>
      <c r="H406" s="849"/>
      <c r="I406" s="849">
        <v>400.4</v>
      </c>
      <c r="J406" s="849"/>
      <c r="K406" s="849"/>
      <c r="L406" s="849"/>
      <c r="M406" s="849"/>
      <c r="N406" s="849">
        <v>4</v>
      </c>
      <c r="O406" s="849">
        <v>1108.8</v>
      </c>
      <c r="P406" s="837"/>
      <c r="Q406" s="850">
        <v>277.2</v>
      </c>
    </row>
    <row r="407" spans="1:17" ht="14.4" customHeight="1" x14ac:dyDescent="0.3">
      <c r="A407" s="831" t="s">
        <v>575</v>
      </c>
      <c r="B407" s="832" t="s">
        <v>3928</v>
      </c>
      <c r="C407" s="832" t="s">
        <v>3472</v>
      </c>
      <c r="D407" s="832" t="s">
        <v>3962</v>
      </c>
      <c r="E407" s="832" t="s">
        <v>1323</v>
      </c>
      <c r="F407" s="849"/>
      <c r="G407" s="849"/>
      <c r="H407" s="849"/>
      <c r="I407" s="849"/>
      <c r="J407" s="849"/>
      <c r="K407" s="849"/>
      <c r="L407" s="849"/>
      <c r="M407" s="849"/>
      <c r="N407" s="849">
        <v>1.2</v>
      </c>
      <c r="O407" s="849">
        <v>960.95999999999992</v>
      </c>
      <c r="P407" s="837"/>
      <c r="Q407" s="850">
        <v>800.8</v>
      </c>
    </row>
    <row r="408" spans="1:17" ht="14.4" customHeight="1" x14ac:dyDescent="0.3">
      <c r="A408" s="831" t="s">
        <v>575</v>
      </c>
      <c r="B408" s="832" t="s">
        <v>3928</v>
      </c>
      <c r="C408" s="832" t="s">
        <v>3472</v>
      </c>
      <c r="D408" s="832" t="s">
        <v>3963</v>
      </c>
      <c r="E408" s="832" t="s">
        <v>3964</v>
      </c>
      <c r="F408" s="849"/>
      <c r="G408" s="849"/>
      <c r="H408" s="849"/>
      <c r="I408" s="849"/>
      <c r="J408" s="849">
        <v>2.2000000000000002</v>
      </c>
      <c r="K408" s="849">
        <v>4676.32</v>
      </c>
      <c r="L408" s="849">
        <v>1</v>
      </c>
      <c r="M408" s="849">
        <v>2125.6</v>
      </c>
      <c r="N408" s="849"/>
      <c r="O408" s="849"/>
      <c r="P408" s="837"/>
      <c r="Q408" s="850"/>
    </row>
    <row r="409" spans="1:17" ht="14.4" customHeight="1" x14ac:dyDescent="0.3">
      <c r="A409" s="831" t="s">
        <v>575</v>
      </c>
      <c r="B409" s="832" t="s">
        <v>3928</v>
      </c>
      <c r="C409" s="832" t="s">
        <v>3472</v>
      </c>
      <c r="D409" s="832" t="s">
        <v>3965</v>
      </c>
      <c r="E409" s="832" t="s">
        <v>3966</v>
      </c>
      <c r="F409" s="849"/>
      <c r="G409" s="849"/>
      <c r="H409" s="849"/>
      <c r="I409" s="849"/>
      <c r="J409" s="849"/>
      <c r="K409" s="849"/>
      <c r="L409" s="849"/>
      <c r="M409" s="849"/>
      <c r="N409" s="849">
        <v>1.2</v>
      </c>
      <c r="O409" s="849">
        <v>947.82</v>
      </c>
      <c r="P409" s="837"/>
      <c r="Q409" s="850">
        <v>789.85</v>
      </c>
    </row>
    <row r="410" spans="1:17" ht="14.4" customHeight="1" x14ac:dyDescent="0.3">
      <c r="A410" s="831" t="s">
        <v>575</v>
      </c>
      <c r="B410" s="832" t="s">
        <v>3928</v>
      </c>
      <c r="C410" s="832" t="s">
        <v>3472</v>
      </c>
      <c r="D410" s="832" t="s">
        <v>3967</v>
      </c>
      <c r="E410" s="832" t="s">
        <v>3968</v>
      </c>
      <c r="F410" s="849">
        <v>3</v>
      </c>
      <c r="G410" s="849">
        <v>9791.2000000000007</v>
      </c>
      <c r="H410" s="849"/>
      <c r="I410" s="849">
        <v>3263.7333333333336</v>
      </c>
      <c r="J410" s="849"/>
      <c r="K410" s="849"/>
      <c r="L410" s="849"/>
      <c r="M410" s="849"/>
      <c r="N410" s="849">
        <v>2.8</v>
      </c>
      <c r="O410" s="849">
        <v>9138.4500000000007</v>
      </c>
      <c r="P410" s="837"/>
      <c r="Q410" s="850">
        <v>3263.7321428571431</v>
      </c>
    </row>
    <row r="411" spans="1:17" ht="14.4" customHeight="1" x14ac:dyDescent="0.3">
      <c r="A411" s="831" t="s">
        <v>575</v>
      </c>
      <c r="B411" s="832" t="s">
        <v>3928</v>
      </c>
      <c r="C411" s="832" t="s">
        <v>3472</v>
      </c>
      <c r="D411" s="832" t="s">
        <v>3969</v>
      </c>
      <c r="E411" s="832" t="s">
        <v>3970</v>
      </c>
      <c r="F411" s="849">
        <v>0.1</v>
      </c>
      <c r="G411" s="849">
        <v>51.82</v>
      </c>
      <c r="H411" s="849"/>
      <c r="I411" s="849">
        <v>518.19999999999993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575</v>
      </c>
      <c r="B412" s="832" t="s">
        <v>3928</v>
      </c>
      <c r="C412" s="832" t="s">
        <v>3472</v>
      </c>
      <c r="D412" s="832" t="s">
        <v>3971</v>
      </c>
      <c r="E412" s="832" t="s">
        <v>3972</v>
      </c>
      <c r="F412" s="849">
        <v>4.2</v>
      </c>
      <c r="G412" s="849">
        <v>1134.73</v>
      </c>
      <c r="H412" s="849"/>
      <c r="I412" s="849">
        <v>270.1738095238095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575</v>
      </c>
      <c r="B413" s="832" t="s">
        <v>3928</v>
      </c>
      <c r="C413" s="832" t="s">
        <v>3472</v>
      </c>
      <c r="D413" s="832" t="s">
        <v>3973</v>
      </c>
      <c r="E413" s="832" t="s">
        <v>1093</v>
      </c>
      <c r="F413" s="849"/>
      <c r="G413" s="849"/>
      <c r="H413" s="849"/>
      <c r="I413" s="849"/>
      <c r="J413" s="849"/>
      <c r="K413" s="849"/>
      <c r="L413" s="849"/>
      <c r="M413" s="849"/>
      <c r="N413" s="849">
        <v>1.5</v>
      </c>
      <c r="O413" s="849">
        <v>3500.55</v>
      </c>
      <c r="P413" s="837"/>
      <c r="Q413" s="850">
        <v>2333.7000000000003</v>
      </c>
    </row>
    <row r="414" spans="1:17" ht="14.4" customHeight="1" x14ac:dyDescent="0.3">
      <c r="A414" s="831" t="s">
        <v>575</v>
      </c>
      <c r="B414" s="832" t="s">
        <v>3928</v>
      </c>
      <c r="C414" s="832" t="s">
        <v>3472</v>
      </c>
      <c r="D414" s="832" t="s">
        <v>3974</v>
      </c>
      <c r="E414" s="832" t="s">
        <v>1093</v>
      </c>
      <c r="F414" s="849"/>
      <c r="G414" s="849"/>
      <c r="H414" s="849"/>
      <c r="I414" s="849"/>
      <c r="J414" s="849"/>
      <c r="K414" s="849"/>
      <c r="L414" s="849"/>
      <c r="M414" s="849"/>
      <c r="N414" s="849">
        <v>0.28000000000000003</v>
      </c>
      <c r="O414" s="849">
        <v>2932.36</v>
      </c>
      <c r="P414" s="837"/>
      <c r="Q414" s="850">
        <v>10472.714285714284</v>
      </c>
    </row>
    <row r="415" spans="1:17" ht="14.4" customHeight="1" x14ac:dyDescent="0.3">
      <c r="A415" s="831" t="s">
        <v>575</v>
      </c>
      <c r="B415" s="832" t="s">
        <v>3928</v>
      </c>
      <c r="C415" s="832" t="s">
        <v>3975</v>
      </c>
      <c r="D415" s="832" t="s">
        <v>3976</v>
      </c>
      <c r="E415" s="832" t="s">
        <v>3977</v>
      </c>
      <c r="F415" s="849">
        <v>5</v>
      </c>
      <c r="G415" s="849">
        <v>10028.52</v>
      </c>
      <c r="H415" s="849">
        <v>0.35721213731650997</v>
      </c>
      <c r="I415" s="849">
        <v>2005.7040000000002</v>
      </c>
      <c r="J415" s="849">
        <v>13</v>
      </c>
      <c r="K415" s="849">
        <v>28074.41</v>
      </c>
      <c r="L415" s="849">
        <v>1</v>
      </c>
      <c r="M415" s="849">
        <v>2159.5700000000002</v>
      </c>
      <c r="N415" s="849">
        <v>6</v>
      </c>
      <c r="O415" s="849">
        <v>12957.420000000002</v>
      </c>
      <c r="P415" s="837">
        <v>0.46153846153846162</v>
      </c>
      <c r="Q415" s="850">
        <v>2159.5700000000002</v>
      </c>
    </row>
    <row r="416" spans="1:17" ht="14.4" customHeight="1" x14ac:dyDescent="0.3">
      <c r="A416" s="831" t="s">
        <v>575</v>
      </c>
      <c r="B416" s="832" t="s">
        <v>3928</v>
      </c>
      <c r="C416" s="832" t="s">
        <v>3975</v>
      </c>
      <c r="D416" s="832" t="s">
        <v>3978</v>
      </c>
      <c r="E416" s="832" t="s">
        <v>3979</v>
      </c>
      <c r="F416" s="849"/>
      <c r="G416" s="849"/>
      <c r="H416" s="849"/>
      <c r="I416" s="849"/>
      <c r="J416" s="849">
        <v>2</v>
      </c>
      <c r="K416" s="849">
        <v>5282.3</v>
      </c>
      <c r="L416" s="849">
        <v>1</v>
      </c>
      <c r="M416" s="849">
        <v>2641.15</v>
      </c>
      <c r="N416" s="849">
        <v>4</v>
      </c>
      <c r="O416" s="849">
        <v>10564.6</v>
      </c>
      <c r="P416" s="837">
        <v>2</v>
      </c>
      <c r="Q416" s="850">
        <v>2641.15</v>
      </c>
    </row>
    <row r="417" spans="1:17" ht="14.4" customHeight="1" x14ac:dyDescent="0.3">
      <c r="A417" s="831" t="s">
        <v>575</v>
      </c>
      <c r="B417" s="832" t="s">
        <v>3928</v>
      </c>
      <c r="C417" s="832" t="s">
        <v>3975</v>
      </c>
      <c r="D417" s="832" t="s">
        <v>3980</v>
      </c>
      <c r="E417" s="832" t="s">
        <v>3981</v>
      </c>
      <c r="F417" s="849">
        <v>1</v>
      </c>
      <c r="G417" s="849">
        <v>1063.03</v>
      </c>
      <c r="H417" s="849">
        <v>0.43868489035250618</v>
      </c>
      <c r="I417" s="849">
        <v>1063.03</v>
      </c>
      <c r="J417" s="849">
        <v>2</v>
      </c>
      <c r="K417" s="849">
        <v>2423.2199999999998</v>
      </c>
      <c r="L417" s="849">
        <v>1</v>
      </c>
      <c r="M417" s="849">
        <v>1211.6099999999999</v>
      </c>
      <c r="N417" s="849">
        <v>4</v>
      </c>
      <c r="O417" s="849">
        <v>4846.4399999999996</v>
      </c>
      <c r="P417" s="837">
        <v>2</v>
      </c>
      <c r="Q417" s="850">
        <v>1211.6099999999999</v>
      </c>
    </row>
    <row r="418" spans="1:17" ht="14.4" customHeight="1" x14ac:dyDescent="0.3">
      <c r="A418" s="831" t="s">
        <v>575</v>
      </c>
      <c r="B418" s="832" t="s">
        <v>3928</v>
      </c>
      <c r="C418" s="832" t="s">
        <v>3524</v>
      </c>
      <c r="D418" s="832" t="s">
        <v>3525</v>
      </c>
      <c r="E418" s="832" t="s">
        <v>3526</v>
      </c>
      <c r="F418" s="849">
        <v>4</v>
      </c>
      <c r="G418" s="849">
        <v>2080</v>
      </c>
      <c r="H418" s="849">
        <v>0.5</v>
      </c>
      <c r="I418" s="849">
        <v>520</v>
      </c>
      <c r="J418" s="849">
        <v>8</v>
      </c>
      <c r="K418" s="849">
        <v>4160</v>
      </c>
      <c r="L418" s="849">
        <v>1</v>
      </c>
      <c r="M418" s="849">
        <v>520</v>
      </c>
      <c r="N418" s="849">
        <v>6</v>
      </c>
      <c r="O418" s="849">
        <v>3120</v>
      </c>
      <c r="P418" s="837">
        <v>0.75</v>
      </c>
      <c r="Q418" s="850">
        <v>520</v>
      </c>
    </row>
    <row r="419" spans="1:17" ht="14.4" customHeight="1" x14ac:dyDescent="0.3">
      <c r="A419" s="831" t="s">
        <v>575</v>
      </c>
      <c r="B419" s="832" t="s">
        <v>3928</v>
      </c>
      <c r="C419" s="832" t="s">
        <v>3524</v>
      </c>
      <c r="D419" s="832" t="s">
        <v>3982</v>
      </c>
      <c r="E419" s="832" t="s">
        <v>3983</v>
      </c>
      <c r="F419" s="849">
        <v>4</v>
      </c>
      <c r="G419" s="849">
        <v>15092</v>
      </c>
      <c r="H419" s="849">
        <v>0.5</v>
      </c>
      <c r="I419" s="849">
        <v>3773</v>
      </c>
      <c r="J419" s="849">
        <v>8</v>
      </c>
      <c r="K419" s="849">
        <v>30184</v>
      </c>
      <c r="L419" s="849">
        <v>1</v>
      </c>
      <c r="M419" s="849">
        <v>3773</v>
      </c>
      <c r="N419" s="849">
        <v>10</v>
      </c>
      <c r="O419" s="849">
        <v>37730</v>
      </c>
      <c r="P419" s="837">
        <v>1.25</v>
      </c>
      <c r="Q419" s="850">
        <v>3773</v>
      </c>
    </row>
    <row r="420" spans="1:17" ht="14.4" customHeight="1" x14ac:dyDescent="0.3">
      <c r="A420" s="831" t="s">
        <v>575</v>
      </c>
      <c r="B420" s="832" t="s">
        <v>3928</v>
      </c>
      <c r="C420" s="832" t="s">
        <v>3524</v>
      </c>
      <c r="D420" s="832" t="s">
        <v>3984</v>
      </c>
      <c r="E420" s="832" t="s">
        <v>3985</v>
      </c>
      <c r="F420" s="849">
        <v>8</v>
      </c>
      <c r="G420" s="849">
        <v>25992</v>
      </c>
      <c r="H420" s="849">
        <v>1.1428571428571428</v>
      </c>
      <c r="I420" s="849">
        <v>3249</v>
      </c>
      <c r="J420" s="849">
        <v>7</v>
      </c>
      <c r="K420" s="849">
        <v>22743</v>
      </c>
      <c r="L420" s="849">
        <v>1</v>
      </c>
      <c r="M420" s="849">
        <v>3249</v>
      </c>
      <c r="N420" s="849">
        <v>6</v>
      </c>
      <c r="O420" s="849">
        <v>19494</v>
      </c>
      <c r="P420" s="837">
        <v>0.8571428571428571</v>
      </c>
      <c r="Q420" s="850">
        <v>3249</v>
      </c>
    </row>
    <row r="421" spans="1:17" ht="14.4" customHeight="1" x14ac:dyDescent="0.3">
      <c r="A421" s="831" t="s">
        <v>575</v>
      </c>
      <c r="B421" s="832" t="s">
        <v>3928</v>
      </c>
      <c r="C421" s="832" t="s">
        <v>3524</v>
      </c>
      <c r="D421" s="832" t="s">
        <v>3986</v>
      </c>
      <c r="E421" s="832" t="s">
        <v>3987</v>
      </c>
      <c r="F421" s="849">
        <v>13</v>
      </c>
      <c r="G421" s="849">
        <v>14703</v>
      </c>
      <c r="H421" s="849">
        <v>0.9285714285714286</v>
      </c>
      <c r="I421" s="849">
        <v>1131</v>
      </c>
      <c r="J421" s="849">
        <v>14</v>
      </c>
      <c r="K421" s="849">
        <v>15834</v>
      </c>
      <c r="L421" s="849">
        <v>1</v>
      </c>
      <c r="M421" s="849">
        <v>1131</v>
      </c>
      <c r="N421" s="849">
        <v>14</v>
      </c>
      <c r="O421" s="849">
        <v>15834</v>
      </c>
      <c r="P421" s="837">
        <v>1</v>
      </c>
      <c r="Q421" s="850">
        <v>1131</v>
      </c>
    </row>
    <row r="422" spans="1:17" ht="14.4" customHeight="1" x14ac:dyDescent="0.3">
      <c r="A422" s="831" t="s">
        <v>575</v>
      </c>
      <c r="B422" s="832" t="s">
        <v>3928</v>
      </c>
      <c r="C422" s="832" t="s">
        <v>3524</v>
      </c>
      <c r="D422" s="832" t="s">
        <v>3988</v>
      </c>
      <c r="E422" s="832" t="s">
        <v>3989</v>
      </c>
      <c r="F422" s="849">
        <v>1</v>
      </c>
      <c r="G422" s="849">
        <v>1247.4000000000001</v>
      </c>
      <c r="H422" s="849"/>
      <c r="I422" s="849">
        <v>1247.4000000000001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575</v>
      </c>
      <c r="B423" s="832" t="s">
        <v>3928</v>
      </c>
      <c r="C423" s="832" t="s">
        <v>3524</v>
      </c>
      <c r="D423" s="832" t="s">
        <v>3990</v>
      </c>
      <c r="E423" s="832" t="s">
        <v>3991</v>
      </c>
      <c r="F423" s="849">
        <v>28</v>
      </c>
      <c r="G423" s="849">
        <v>15582</v>
      </c>
      <c r="H423" s="849">
        <v>1.0769230769230769</v>
      </c>
      <c r="I423" s="849">
        <v>556.5</v>
      </c>
      <c r="J423" s="849">
        <v>26</v>
      </c>
      <c r="K423" s="849">
        <v>14469</v>
      </c>
      <c r="L423" s="849">
        <v>1</v>
      </c>
      <c r="M423" s="849">
        <v>556.5</v>
      </c>
      <c r="N423" s="849">
        <v>12</v>
      </c>
      <c r="O423" s="849">
        <v>6678</v>
      </c>
      <c r="P423" s="837">
        <v>0.46153846153846156</v>
      </c>
      <c r="Q423" s="850">
        <v>556.5</v>
      </c>
    </row>
    <row r="424" spans="1:17" ht="14.4" customHeight="1" x14ac:dyDescent="0.3">
      <c r="A424" s="831" t="s">
        <v>575</v>
      </c>
      <c r="B424" s="832" t="s">
        <v>3928</v>
      </c>
      <c r="C424" s="832" t="s">
        <v>3524</v>
      </c>
      <c r="D424" s="832" t="s">
        <v>3992</v>
      </c>
      <c r="E424" s="832" t="s">
        <v>3993</v>
      </c>
      <c r="F424" s="849">
        <v>2</v>
      </c>
      <c r="G424" s="849">
        <v>117.2</v>
      </c>
      <c r="H424" s="849">
        <v>2</v>
      </c>
      <c r="I424" s="849">
        <v>58.6</v>
      </c>
      <c r="J424" s="849">
        <v>1</v>
      </c>
      <c r="K424" s="849">
        <v>58.6</v>
      </c>
      <c r="L424" s="849">
        <v>1</v>
      </c>
      <c r="M424" s="849">
        <v>58.6</v>
      </c>
      <c r="N424" s="849"/>
      <c r="O424" s="849"/>
      <c r="P424" s="837"/>
      <c r="Q424" s="850"/>
    </row>
    <row r="425" spans="1:17" ht="14.4" customHeight="1" x14ac:dyDescent="0.3">
      <c r="A425" s="831" t="s">
        <v>575</v>
      </c>
      <c r="B425" s="832" t="s">
        <v>3928</v>
      </c>
      <c r="C425" s="832" t="s">
        <v>3524</v>
      </c>
      <c r="D425" s="832" t="s">
        <v>3994</v>
      </c>
      <c r="E425" s="832" t="s">
        <v>3995</v>
      </c>
      <c r="F425" s="849">
        <v>8</v>
      </c>
      <c r="G425" s="849">
        <v>1376.32</v>
      </c>
      <c r="H425" s="849"/>
      <c r="I425" s="849">
        <v>172.04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575</v>
      </c>
      <c r="B426" s="832" t="s">
        <v>3928</v>
      </c>
      <c r="C426" s="832" t="s">
        <v>3524</v>
      </c>
      <c r="D426" s="832" t="s">
        <v>3996</v>
      </c>
      <c r="E426" s="832" t="s">
        <v>3995</v>
      </c>
      <c r="F426" s="849">
        <v>2</v>
      </c>
      <c r="G426" s="849">
        <v>750.32</v>
      </c>
      <c r="H426" s="849"/>
      <c r="I426" s="849">
        <v>375.16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575</v>
      </c>
      <c r="B427" s="832" t="s">
        <v>3928</v>
      </c>
      <c r="C427" s="832" t="s">
        <v>3524</v>
      </c>
      <c r="D427" s="832" t="s">
        <v>3997</v>
      </c>
      <c r="E427" s="832" t="s">
        <v>3998</v>
      </c>
      <c r="F427" s="849">
        <v>1</v>
      </c>
      <c r="G427" s="849">
        <v>1799.13</v>
      </c>
      <c r="H427" s="849"/>
      <c r="I427" s="849">
        <v>1799.13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575</v>
      </c>
      <c r="B428" s="832" t="s">
        <v>3928</v>
      </c>
      <c r="C428" s="832" t="s">
        <v>3524</v>
      </c>
      <c r="D428" s="832" t="s">
        <v>3999</v>
      </c>
      <c r="E428" s="832" t="s">
        <v>4000</v>
      </c>
      <c r="F428" s="849">
        <v>1</v>
      </c>
      <c r="G428" s="849">
        <v>563</v>
      </c>
      <c r="H428" s="849">
        <v>1</v>
      </c>
      <c r="I428" s="849">
        <v>563</v>
      </c>
      <c r="J428" s="849">
        <v>1</v>
      </c>
      <c r="K428" s="849">
        <v>563</v>
      </c>
      <c r="L428" s="849">
        <v>1</v>
      </c>
      <c r="M428" s="849">
        <v>563</v>
      </c>
      <c r="N428" s="849"/>
      <c r="O428" s="849"/>
      <c r="P428" s="837"/>
      <c r="Q428" s="850"/>
    </row>
    <row r="429" spans="1:17" ht="14.4" customHeight="1" x14ac:dyDescent="0.3">
      <c r="A429" s="831" t="s">
        <v>575</v>
      </c>
      <c r="B429" s="832" t="s">
        <v>3928</v>
      </c>
      <c r="C429" s="832" t="s">
        <v>3524</v>
      </c>
      <c r="D429" s="832" t="s">
        <v>4001</v>
      </c>
      <c r="E429" s="832" t="s">
        <v>4002</v>
      </c>
      <c r="F429" s="849"/>
      <c r="G429" s="849"/>
      <c r="H429" s="849"/>
      <c r="I429" s="849"/>
      <c r="J429" s="849">
        <v>1</v>
      </c>
      <c r="K429" s="849">
        <v>1212.55</v>
      </c>
      <c r="L429" s="849">
        <v>1</v>
      </c>
      <c r="M429" s="849">
        <v>1212.55</v>
      </c>
      <c r="N429" s="849"/>
      <c r="O429" s="849"/>
      <c r="P429" s="837"/>
      <c r="Q429" s="850"/>
    </row>
    <row r="430" spans="1:17" ht="14.4" customHeight="1" x14ac:dyDescent="0.3">
      <c r="A430" s="831" t="s">
        <v>575</v>
      </c>
      <c r="B430" s="832" t="s">
        <v>3928</v>
      </c>
      <c r="C430" s="832" t="s">
        <v>3524</v>
      </c>
      <c r="D430" s="832" t="s">
        <v>4003</v>
      </c>
      <c r="E430" s="832" t="s">
        <v>4004</v>
      </c>
      <c r="F430" s="849"/>
      <c r="G430" s="849"/>
      <c r="H430" s="849"/>
      <c r="I430" s="849"/>
      <c r="J430" s="849">
        <v>1</v>
      </c>
      <c r="K430" s="849">
        <v>1359.71</v>
      </c>
      <c r="L430" s="849">
        <v>1</v>
      </c>
      <c r="M430" s="849">
        <v>1359.71</v>
      </c>
      <c r="N430" s="849"/>
      <c r="O430" s="849"/>
      <c r="P430" s="837"/>
      <c r="Q430" s="850"/>
    </row>
    <row r="431" spans="1:17" ht="14.4" customHeight="1" x14ac:dyDescent="0.3">
      <c r="A431" s="831" t="s">
        <v>575</v>
      </c>
      <c r="B431" s="832" t="s">
        <v>3928</v>
      </c>
      <c r="C431" s="832" t="s">
        <v>3524</v>
      </c>
      <c r="D431" s="832" t="s">
        <v>4005</v>
      </c>
      <c r="E431" s="832" t="s">
        <v>4006</v>
      </c>
      <c r="F431" s="849"/>
      <c r="G431" s="849"/>
      <c r="H431" s="849"/>
      <c r="I431" s="849"/>
      <c r="J431" s="849">
        <v>1</v>
      </c>
      <c r="K431" s="849">
        <v>1075.75</v>
      </c>
      <c r="L431" s="849">
        <v>1</v>
      </c>
      <c r="M431" s="849">
        <v>1075.75</v>
      </c>
      <c r="N431" s="849"/>
      <c r="O431" s="849"/>
      <c r="P431" s="837"/>
      <c r="Q431" s="850"/>
    </row>
    <row r="432" spans="1:17" ht="14.4" customHeight="1" x14ac:dyDescent="0.3">
      <c r="A432" s="831" t="s">
        <v>575</v>
      </c>
      <c r="B432" s="832" t="s">
        <v>3928</v>
      </c>
      <c r="C432" s="832" t="s">
        <v>3524</v>
      </c>
      <c r="D432" s="832" t="s">
        <v>4007</v>
      </c>
      <c r="E432" s="832" t="s">
        <v>4008</v>
      </c>
      <c r="F432" s="849">
        <v>1</v>
      </c>
      <c r="G432" s="849">
        <v>7491.46</v>
      </c>
      <c r="H432" s="849"/>
      <c r="I432" s="849">
        <v>7491.46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575</v>
      </c>
      <c r="B433" s="832" t="s">
        <v>3928</v>
      </c>
      <c r="C433" s="832" t="s">
        <v>3524</v>
      </c>
      <c r="D433" s="832" t="s">
        <v>4009</v>
      </c>
      <c r="E433" s="832" t="s">
        <v>4010</v>
      </c>
      <c r="F433" s="849">
        <v>1</v>
      </c>
      <c r="G433" s="849">
        <v>248.73</v>
      </c>
      <c r="H433" s="849">
        <v>1</v>
      </c>
      <c r="I433" s="849">
        <v>248.73</v>
      </c>
      <c r="J433" s="849">
        <v>1</v>
      </c>
      <c r="K433" s="849">
        <v>248.73</v>
      </c>
      <c r="L433" s="849">
        <v>1</v>
      </c>
      <c r="M433" s="849">
        <v>248.73</v>
      </c>
      <c r="N433" s="849"/>
      <c r="O433" s="849"/>
      <c r="P433" s="837"/>
      <c r="Q433" s="850"/>
    </row>
    <row r="434" spans="1:17" ht="14.4" customHeight="1" x14ac:dyDescent="0.3">
      <c r="A434" s="831" t="s">
        <v>575</v>
      </c>
      <c r="B434" s="832" t="s">
        <v>3928</v>
      </c>
      <c r="C434" s="832" t="s">
        <v>3524</v>
      </c>
      <c r="D434" s="832" t="s">
        <v>4011</v>
      </c>
      <c r="E434" s="832" t="s">
        <v>3985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3390</v>
      </c>
      <c r="P434" s="837"/>
      <c r="Q434" s="850">
        <v>3390</v>
      </c>
    </row>
    <row r="435" spans="1:17" ht="14.4" customHeight="1" x14ac:dyDescent="0.3">
      <c r="A435" s="831" t="s">
        <v>575</v>
      </c>
      <c r="B435" s="832" t="s">
        <v>3928</v>
      </c>
      <c r="C435" s="832" t="s">
        <v>3524</v>
      </c>
      <c r="D435" s="832" t="s">
        <v>4012</v>
      </c>
      <c r="E435" s="832" t="s">
        <v>3983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3810</v>
      </c>
      <c r="P435" s="837"/>
      <c r="Q435" s="850">
        <v>3810</v>
      </c>
    </row>
    <row r="436" spans="1:17" ht="14.4" customHeight="1" x14ac:dyDescent="0.3">
      <c r="A436" s="831" t="s">
        <v>575</v>
      </c>
      <c r="B436" s="832" t="s">
        <v>3928</v>
      </c>
      <c r="C436" s="832" t="s">
        <v>3524</v>
      </c>
      <c r="D436" s="832" t="s">
        <v>3527</v>
      </c>
      <c r="E436" s="832" t="s">
        <v>3528</v>
      </c>
      <c r="F436" s="849">
        <v>2</v>
      </c>
      <c r="G436" s="849">
        <v>11514.4</v>
      </c>
      <c r="H436" s="849">
        <v>0.16666666666666669</v>
      </c>
      <c r="I436" s="849">
        <v>5757.2</v>
      </c>
      <c r="J436" s="849">
        <v>12</v>
      </c>
      <c r="K436" s="849">
        <v>69086.399999999994</v>
      </c>
      <c r="L436" s="849">
        <v>1</v>
      </c>
      <c r="M436" s="849">
        <v>5757.2</v>
      </c>
      <c r="N436" s="849">
        <v>3</v>
      </c>
      <c r="O436" s="849">
        <v>17271.599999999999</v>
      </c>
      <c r="P436" s="837">
        <v>0.25</v>
      </c>
      <c r="Q436" s="850">
        <v>5757.2</v>
      </c>
    </row>
    <row r="437" spans="1:17" ht="14.4" customHeight="1" x14ac:dyDescent="0.3">
      <c r="A437" s="831" t="s">
        <v>575</v>
      </c>
      <c r="B437" s="832" t="s">
        <v>3928</v>
      </c>
      <c r="C437" s="832" t="s">
        <v>3524</v>
      </c>
      <c r="D437" s="832" t="s">
        <v>4013</v>
      </c>
      <c r="E437" s="832" t="s">
        <v>3985</v>
      </c>
      <c r="F437" s="849"/>
      <c r="G437" s="849"/>
      <c r="H437" s="849"/>
      <c r="I437" s="849"/>
      <c r="J437" s="849">
        <v>1</v>
      </c>
      <c r="K437" s="849">
        <v>3272</v>
      </c>
      <c r="L437" s="849">
        <v>1</v>
      </c>
      <c r="M437" s="849">
        <v>3272</v>
      </c>
      <c r="N437" s="849"/>
      <c r="O437" s="849"/>
      <c r="P437" s="837"/>
      <c r="Q437" s="850"/>
    </row>
    <row r="438" spans="1:17" ht="14.4" customHeight="1" x14ac:dyDescent="0.3">
      <c r="A438" s="831" t="s">
        <v>575</v>
      </c>
      <c r="B438" s="832" t="s">
        <v>3928</v>
      </c>
      <c r="C438" s="832" t="s">
        <v>3524</v>
      </c>
      <c r="D438" s="832" t="s">
        <v>4014</v>
      </c>
      <c r="E438" s="832" t="s">
        <v>4015</v>
      </c>
      <c r="F438" s="849"/>
      <c r="G438" s="849"/>
      <c r="H438" s="849"/>
      <c r="I438" s="849"/>
      <c r="J438" s="849"/>
      <c r="K438" s="849"/>
      <c r="L438" s="849"/>
      <c r="M438" s="849"/>
      <c r="N438" s="849">
        <v>135</v>
      </c>
      <c r="O438" s="849">
        <v>122040</v>
      </c>
      <c r="P438" s="837"/>
      <c r="Q438" s="850">
        <v>904</v>
      </c>
    </row>
    <row r="439" spans="1:17" ht="14.4" customHeight="1" x14ac:dyDescent="0.3">
      <c r="A439" s="831" t="s">
        <v>575</v>
      </c>
      <c r="B439" s="832" t="s">
        <v>3928</v>
      </c>
      <c r="C439" s="832" t="s">
        <v>3524</v>
      </c>
      <c r="D439" s="832" t="s">
        <v>4016</v>
      </c>
      <c r="E439" s="832" t="s">
        <v>4017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29.8</v>
      </c>
      <c r="P439" s="837"/>
      <c r="Q439" s="850">
        <v>29.8</v>
      </c>
    </row>
    <row r="440" spans="1:17" ht="14.4" customHeight="1" x14ac:dyDescent="0.3">
      <c r="A440" s="831" t="s">
        <v>575</v>
      </c>
      <c r="B440" s="832" t="s">
        <v>3928</v>
      </c>
      <c r="C440" s="832" t="s">
        <v>3529</v>
      </c>
      <c r="D440" s="832" t="s">
        <v>4018</v>
      </c>
      <c r="E440" s="832" t="s">
        <v>4019</v>
      </c>
      <c r="F440" s="849"/>
      <c r="G440" s="849"/>
      <c r="H440" s="849"/>
      <c r="I440" s="849"/>
      <c r="J440" s="849"/>
      <c r="K440" s="849"/>
      <c r="L440" s="849"/>
      <c r="M440" s="849"/>
      <c r="N440" s="849">
        <v>0</v>
      </c>
      <c r="O440" s="849">
        <v>0</v>
      </c>
      <c r="P440" s="837"/>
      <c r="Q440" s="850"/>
    </row>
    <row r="441" spans="1:17" ht="14.4" customHeight="1" x14ac:dyDescent="0.3">
      <c r="A441" s="831" t="s">
        <v>575</v>
      </c>
      <c r="B441" s="832" t="s">
        <v>3928</v>
      </c>
      <c r="C441" s="832" t="s">
        <v>3529</v>
      </c>
      <c r="D441" s="832" t="s">
        <v>3530</v>
      </c>
      <c r="E441" s="832" t="s">
        <v>3531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348</v>
      </c>
      <c r="P441" s="837"/>
      <c r="Q441" s="850">
        <v>348</v>
      </c>
    </row>
    <row r="442" spans="1:17" ht="14.4" customHeight="1" x14ac:dyDescent="0.3">
      <c r="A442" s="831" t="s">
        <v>575</v>
      </c>
      <c r="B442" s="832" t="s">
        <v>3928</v>
      </c>
      <c r="C442" s="832" t="s">
        <v>3529</v>
      </c>
      <c r="D442" s="832" t="s">
        <v>3535</v>
      </c>
      <c r="E442" s="832" t="s">
        <v>3536</v>
      </c>
      <c r="F442" s="849">
        <v>1</v>
      </c>
      <c r="G442" s="849">
        <v>299</v>
      </c>
      <c r="H442" s="849"/>
      <c r="I442" s="849">
        <v>299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575</v>
      </c>
      <c r="B443" s="832" t="s">
        <v>3928</v>
      </c>
      <c r="C443" s="832" t="s">
        <v>3529</v>
      </c>
      <c r="D443" s="832" t="s">
        <v>4020</v>
      </c>
      <c r="E443" s="832" t="s">
        <v>4021</v>
      </c>
      <c r="F443" s="849">
        <v>2</v>
      </c>
      <c r="G443" s="849">
        <v>390</v>
      </c>
      <c r="H443" s="849">
        <v>0.19897959183673469</v>
      </c>
      <c r="I443" s="849">
        <v>195</v>
      </c>
      <c r="J443" s="849">
        <v>10</v>
      </c>
      <c r="K443" s="849">
        <v>1960</v>
      </c>
      <c r="L443" s="849">
        <v>1</v>
      </c>
      <c r="M443" s="849">
        <v>196</v>
      </c>
      <c r="N443" s="849">
        <v>4</v>
      </c>
      <c r="O443" s="849">
        <v>784</v>
      </c>
      <c r="P443" s="837">
        <v>0.4</v>
      </c>
      <c r="Q443" s="850">
        <v>196</v>
      </c>
    </row>
    <row r="444" spans="1:17" ht="14.4" customHeight="1" x14ac:dyDescent="0.3">
      <c r="A444" s="831" t="s">
        <v>575</v>
      </c>
      <c r="B444" s="832" t="s">
        <v>3928</v>
      </c>
      <c r="C444" s="832" t="s">
        <v>3529</v>
      </c>
      <c r="D444" s="832" t="s">
        <v>4020</v>
      </c>
      <c r="E444" s="832" t="s">
        <v>4022</v>
      </c>
      <c r="F444" s="849">
        <v>2</v>
      </c>
      <c r="G444" s="849">
        <v>390</v>
      </c>
      <c r="H444" s="849">
        <v>1.989795918367347</v>
      </c>
      <c r="I444" s="849">
        <v>195</v>
      </c>
      <c r="J444" s="849">
        <v>1</v>
      </c>
      <c r="K444" s="849">
        <v>196</v>
      </c>
      <c r="L444" s="849">
        <v>1</v>
      </c>
      <c r="M444" s="849">
        <v>196</v>
      </c>
      <c r="N444" s="849">
        <v>4</v>
      </c>
      <c r="O444" s="849">
        <v>784</v>
      </c>
      <c r="P444" s="837">
        <v>4</v>
      </c>
      <c r="Q444" s="850">
        <v>196</v>
      </c>
    </row>
    <row r="445" spans="1:17" ht="14.4" customHeight="1" x14ac:dyDescent="0.3">
      <c r="A445" s="831" t="s">
        <v>575</v>
      </c>
      <c r="B445" s="832" t="s">
        <v>3928</v>
      </c>
      <c r="C445" s="832" t="s">
        <v>3529</v>
      </c>
      <c r="D445" s="832" t="s">
        <v>3847</v>
      </c>
      <c r="E445" s="832" t="s">
        <v>3848</v>
      </c>
      <c r="F445" s="849">
        <v>1</v>
      </c>
      <c r="G445" s="849">
        <v>1658</v>
      </c>
      <c r="H445" s="849"/>
      <c r="I445" s="849">
        <v>1658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575</v>
      </c>
      <c r="B446" s="832" t="s">
        <v>3928</v>
      </c>
      <c r="C446" s="832" t="s">
        <v>3529</v>
      </c>
      <c r="D446" s="832" t="s">
        <v>4023</v>
      </c>
      <c r="E446" s="832" t="s">
        <v>4024</v>
      </c>
      <c r="F446" s="849"/>
      <c r="G446" s="849"/>
      <c r="H446" s="849"/>
      <c r="I446" s="849"/>
      <c r="J446" s="849">
        <v>1</v>
      </c>
      <c r="K446" s="849">
        <v>1342</v>
      </c>
      <c r="L446" s="849">
        <v>1</v>
      </c>
      <c r="M446" s="849">
        <v>1342</v>
      </c>
      <c r="N446" s="849"/>
      <c r="O446" s="849"/>
      <c r="P446" s="837"/>
      <c r="Q446" s="850"/>
    </row>
    <row r="447" spans="1:17" ht="14.4" customHeight="1" x14ac:dyDescent="0.3">
      <c r="A447" s="831" t="s">
        <v>575</v>
      </c>
      <c r="B447" s="832" t="s">
        <v>3928</v>
      </c>
      <c r="C447" s="832" t="s">
        <v>3529</v>
      </c>
      <c r="D447" s="832" t="s">
        <v>3554</v>
      </c>
      <c r="E447" s="832" t="s">
        <v>3555</v>
      </c>
      <c r="F447" s="849">
        <v>2</v>
      </c>
      <c r="G447" s="849">
        <v>1080</v>
      </c>
      <c r="H447" s="849">
        <v>1.9963031423290203</v>
      </c>
      <c r="I447" s="849">
        <v>540</v>
      </c>
      <c r="J447" s="849">
        <v>1</v>
      </c>
      <c r="K447" s="849">
        <v>541</v>
      </c>
      <c r="L447" s="849">
        <v>1</v>
      </c>
      <c r="M447" s="849">
        <v>541</v>
      </c>
      <c r="N447" s="849">
        <v>1</v>
      </c>
      <c r="O447" s="849">
        <v>542</v>
      </c>
      <c r="P447" s="837">
        <v>1.0018484288354899</v>
      </c>
      <c r="Q447" s="850">
        <v>542</v>
      </c>
    </row>
    <row r="448" spans="1:17" ht="14.4" customHeight="1" x14ac:dyDescent="0.3">
      <c r="A448" s="831" t="s">
        <v>575</v>
      </c>
      <c r="B448" s="832" t="s">
        <v>3928</v>
      </c>
      <c r="C448" s="832" t="s">
        <v>3529</v>
      </c>
      <c r="D448" s="832" t="s">
        <v>3556</v>
      </c>
      <c r="E448" s="832" t="s">
        <v>3557</v>
      </c>
      <c r="F448" s="849"/>
      <c r="G448" s="849"/>
      <c r="H448" s="849"/>
      <c r="I448" s="849"/>
      <c r="J448" s="849">
        <v>5</v>
      </c>
      <c r="K448" s="849">
        <v>3395</v>
      </c>
      <c r="L448" s="849">
        <v>1</v>
      </c>
      <c r="M448" s="849">
        <v>679</v>
      </c>
      <c r="N448" s="849"/>
      <c r="O448" s="849"/>
      <c r="P448" s="837"/>
      <c r="Q448" s="850"/>
    </row>
    <row r="449" spans="1:17" ht="14.4" customHeight="1" x14ac:dyDescent="0.3">
      <c r="A449" s="831" t="s">
        <v>575</v>
      </c>
      <c r="B449" s="832" t="s">
        <v>3928</v>
      </c>
      <c r="C449" s="832" t="s">
        <v>3529</v>
      </c>
      <c r="D449" s="832" t="s">
        <v>3556</v>
      </c>
      <c r="E449" s="832" t="s">
        <v>3558</v>
      </c>
      <c r="F449" s="849">
        <v>3</v>
      </c>
      <c r="G449" s="849">
        <v>2037</v>
      </c>
      <c r="H449" s="849"/>
      <c r="I449" s="849">
        <v>679</v>
      </c>
      <c r="J449" s="849"/>
      <c r="K449" s="849"/>
      <c r="L449" s="849"/>
      <c r="M449" s="849"/>
      <c r="N449" s="849">
        <v>10</v>
      </c>
      <c r="O449" s="849">
        <v>6800</v>
      </c>
      <c r="P449" s="837"/>
      <c r="Q449" s="850">
        <v>680</v>
      </c>
    </row>
    <row r="450" spans="1:17" ht="14.4" customHeight="1" x14ac:dyDescent="0.3">
      <c r="A450" s="831" t="s">
        <v>575</v>
      </c>
      <c r="B450" s="832" t="s">
        <v>3928</v>
      </c>
      <c r="C450" s="832" t="s">
        <v>3529</v>
      </c>
      <c r="D450" s="832" t="s">
        <v>4025</v>
      </c>
      <c r="E450" s="832" t="s">
        <v>4026</v>
      </c>
      <c r="F450" s="849">
        <v>3</v>
      </c>
      <c r="G450" s="849">
        <v>3093</v>
      </c>
      <c r="H450" s="849"/>
      <c r="I450" s="849">
        <v>1031</v>
      </c>
      <c r="J450" s="849"/>
      <c r="K450" s="849"/>
      <c r="L450" s="849"/>
      <c r="M450" s="849"/>
      <c r="N450" s="849">
        <v>1</v>
      </c>
      <c r="O450" s="849">
        <v>1034</v>
      </c>
      <c r="P450" s="837"/>
      <c r="Q450" s="850">
        <v>1034</v>
      </c>
    </row>
    <row r="451" spans="1:17" ht="14.4" customHeight="1" x14ac:dyDescent="0.3">
      <c r="A451" s="831" t="s">
        <v>575</v>
      </c>
      <c r="B451" s="832" t="s">
        <v>3928</v>
      </c>
      <c r="C451" s="832" t="s">
        <v>3529</v>
      </c>
      <c r="D451" s="832" t="s">
        <v>4027</v>
      </c>
      <c r="E451" s="832" t="s">
        <v>4028</v>
      </c>
      <c r="F451" s="849">
        <v>1</v>
      </c>
      <c r="G451" s="849">
        <v>1142</v>
      </c>
      <c r="H451" s="849">
        <v>0.12489063867016623</v>
      </c>
      <c r="I451" s="849">
        <v>1142</v>
      </c>
      <c r="J451" s="849">
        <v>8</v>
      </c>
      <c r="K451" s="849">
        <v>9144</v>
      </c>
      <c r="L451" s="849">
        <v>1</v>
      </c>
      <c r="M451" s="849">
        <v>1143</v>
      </c>
      <c r="N451" s="849">
        <v>10</v>
      </c>
      <c r="O451" s="849">
        <v>11470</v>
      </c>
      <c r="P451" s="837">
        <v>1.2543744531933507</v>
      </c>
      <c r="Q451" s="850">
        <v>1147</v>
      </c>
    </row>
    <row r="452" spans="1:17" ht="14.4" customHeight="1" x14ac:dyDescent="0.3">
      <c r="A452" s="831" t="s">
        <v>575</v>
      </c>
      <c r="B452" s="832" t="s">
        <v>3928</v>
      </c>
      <c r="C452" s="832" t="s">
        <v>3529</v>
      </c>
      <c r="D452" s="832" t="s">
        <v>4027</v>
      </c>
      <c r="E452" s="832" t="s">
        <v>4029</v>
      </c>
      <c r="F452" s="849">
        <v>4</v>
      </c>
      <c r="G452" s="849">
        <v>4568</v>
      </c>
      <c r="H452" s="849"/>
      <c r="I452" s="849">
        <v>1142</v>
      </c>
      <c r="J452" s="849"/>
      <c r="K452" s="849"/>
      <c r="L452" s="849"/>
      <c r="M452" s="849"/>
      <c r="N452" s="849">
        <v>3</v>
      </c>
      <c r="O452" s="849">
        <v>3441</v>
      </c>
      <c r="P452" s="837"/>
      <c r="Q452" s="850">
        <v>1147</v>
      </c>
    </row>
    <row r="453" spans="1:17" ht="14.4" customHeight="1" x14ac:dyDescent="0.3">
      <c r="A453" s="831" t="s">
        <v>575</v>
      </c>
      <c r="B453" s="832" t="s">
        <v>3928</v>
      </c>
      <c r="C453" s="832" t="s">
        <v>3529</v>
      </c>
      <c r="D453" s="832" t="s">
        <v>3559</v>
      </c>
      <c r="E453" s="832" t="s">
        <v>3560</v>
      </c>
      <c r="F453" s="849">
        <v>539</v>
      </c>
      <c r="G453" s="849">
        <v>200508</v>
      </c>
      <c r="H453" s="849">
        <v>0.79994574150615194</v>
      </c>
      <c r="I453" s="849">
        <v>372</v>
      </c>
      <c r="J453" s="849">
        <v>672</v>
      </c>
      <c r="K453" s="849">
        <v>250652</v>
      </c>
      <c r="L453" s="849">
        <v>1</v>
      </c>
      <c r="M453" s="849">
        <v>372.99404761904759</v>
      </c>
      <c r="N453" s="849">
        <v>577</v>
      </c>
      <c r="O453" s="849">
        <v>215797</v>
      </c>
      <c r="P453" s="837">
        <v>0.86094266153870702</v>
      </c>
      <c r="Q453" s="850">
        <v>373.99826689774699</v>
      </c>
    </row>
    <row r="454" spans="1:17" ht="14.4" customHeight="1" x14ac:dyDescent="0.3">
      <c r="A454" s="831" t="s">
        <v>575</v>
      </c>
      <c r="B454" s="832" t="s">
        <v>3928</v>
      </c>
      <c r="C454" s="832" t="s">
        <v>3529</v>
      </c>
      <c r="D454" s="832" t="s">
        <v>3562</v>
      </c>
      <c r="E454" s="832" t="s">
        <v>3564</v>
      </c>
      <c r="F454" s="849">
        <v>738</v>
      </c>
      <c r="G454" s="849">
        <v>185174</v>
      </c>
      <c r="H454" s="849">
        <v>0.83455318995511163</v>
      </c>
      <c r="I454" s="849">
        <v>250.91327913279133</v>
      </c>
      <c r="J454" s="849">
        <v>884</v>
      </c>
      <c r="K454" s="849">
        <v>221884</v>
      </c>
      <c r="L454" s="849">
        <v>1</v>
      </c>
      <c r="M454" s="849">
        <v>251</v>
      </c>
      <c r="N454" s="849">
        <v>786</v>
      </c>
      <c r="O454" s="849">
        <v>198070</v>
      </c>
      <c r="P454" s="837">
        <v>0.89267364929422577</v>
      </c>
      <c r="Q454" s="850">
        <v>251.99745547073792</v>
      </c>
    </row>
    <row r="455" spans="1:17" ht="14.4" customHeight="1" x14ac:dyDescent="0.3">
      <c r="A455" s="831" t="s">
        <v>575</v>
      </c>
      <c r="B455" s="832" t="s">
        <v>3928</v>
      </c>
      <c r="C455" s="832" t="s">
        <v>3529</v>
      </c>
      <c r="D455" s="832" t="s">
        <v>3568</v>
      </c>
      <c r="E455" s="832" t="s">
        <v>3569</v>
      </c>
      <c r="F455" s="849">
        <v>3</v>
      </c>
      <c r="G455" s="849">
        <v>273</v>
      </c>
      <c r="H455" s="849">
        <v>3</v>
      </c>
      <c r="I455" s="849">
        <v>91</v>
      </c>
      <c r="J455" s="849">
        <v>1</v>
      </c>
      <c r="K455" s="849">
        <v>91</v>
      </c>
      <c r="L455" s="849">
        <v>1</v>
      </c>
      <c r="M455" s="849">
        <v>91</v>
      </c>
      <c r="N455" s="849"/>
      <c r="O455" s="849"/>
      <c r="P455" s="837"/>
      <c r="Q455" s="850"/>
    </row>
    <row r="456" spans="1:17" ht="14.4" customHeight="1" x14ac:dyDescent="0.3">
      <c r="A456" s="831" t="s">
        <v>575</v>
      </c>
      <c r="B456" s="832" t="s">
        <v>3928</v>
      </c>
      <c r="C456" s="832" t="s">
        <v>3529</v>
      </c>
      <c r="D456" s="832" t="s">
        <v>3568</v>
      </c>
      <c r="E456" s="832" t="s">
        <v>3570</v>
      </c>
      <c r="F456" s="849">
        <v>93</v>
      </c>
      <c r="G456" s="849">
        <v>8463</v>
      </c>
      <c r="H456" s="849">
        <v>0.66428571428571426</v>
      </c>
      <c r="I456" s="849">
        <v>91</v>
      </c>
      <c r="J456" s="849">
        <v>140</v>
      </c>
      <c r="K456" s="849">
        <v>12740</v>
      </c>
      <c r="L456" s="849">
        <v>1</v>
      </c>
      <c r="M456" s="849">
        <v>91</v>
      </c>
      <c r="N456" s="849">
        <v>155</v>
      </c>
      <c r="O456" s="849">
        <v>14260</v>
      </c>
      <c r="P456" s="837">
        <v>1.1193092621664049</v>
      </c>
      <c r="Q456" s="850">
        <v>92</v>
      </c>
    </row>
    <row r="457" spans="1:17" ht="14.4" customHeight="1" x14ac:dyDescent="0.3">
      <c r="A457" s="831" t="s">
        <v>575</v>
      </c>
      <c r="B457" s="832" t="s">
        <v>3928</v>
      </c>
      <c r="C457" s="832" t="s">
        <v>3529</v>
      </c>
      <c r="D457" s="832" t="s">
        <v>3571</v>
      </c>
      <c r="E457" s="832" t="s">
        <v>3573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420</v>
      </c>
      <c r="P457" s="837"/>
      <c r="Q457" s="850">
        <v>210</v>
      </c>
    </row>
    <row r="458" spans="1:17" ht="14.4" customHeight="1" x14ac:dyDescent="0.3">
      <c r="A458" s="831" t="s">
        <v>575</v>
      </c>
      <c r="B458" s="832" t="s">
        <v>3928</v>
      </c>
      <c r="C458" s="832" t="s">
        <v>3529</v>
      </c>
      <c r="D458" s="832" t="s">
        <v>3577</v>
      </c>
      <c r="E458" s="832" t="s">
        <v>3578</v>
      </c>
      <c r="F458" s="849"/>
      <c r="G458" s="849"/>
      <c r="H458" s="849"/>
      <c r="I458" s="849"/>
      <c r="J458" s="849">
        <v>1</v>
      </c>
      <c r="K458" s="849">
        <v>324</v>
      </c>
      <c r="L458" s="849">
        <v>1</v>
      </c>
      <c r="M458" s="849">
        <v>324</v>
      </c>
      <c r="N458" s="849"/>
      <c r="O458" s="849"/>
      <c r="P458" s="837"/>
      <c r="Q458" s="850"/>
    </row>
    <row r="459" spans="1:17" ht="14.4" customHeight="1" x14ac:dyDescent="0.3">
      <c r="A459" s="831" t="s">
        <v>575</v>
      </c>
      <c r="B459" s="832" t="s">
        <v>3928</v>
      </c>
      <c r="C459" s="832" t="s">
        <v>3529</v>
      </c>
      <c r="D459" s="832" t="s">
        <v>3581</v>
      </c>
      <c r="E459" s="832" t="s">
        <v>3582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254</v>
      </c>
      <c r="P459" s="837"/>
      <c r="Q459" s="850">
        <v>254</v>
      </c>
    </row>
    <row r="460" spans="1:17" ht="14.4" customHeight="1" x14ac:dyDescent="0.3">
      <c r="A460" s="831" t="s">
        <v>575</v>
      </c>
      <c r="B460" s="832" t="s">
        <v>3928</v>
      </c>
      <c r="C460" s="832" t="s">
        <v>3529</v>
      </c>
      <c r="D460" s="832" t="s">
        <v>3587</v>
      </c>
      <c r="E460" s="832" t="s">
        <v>4030</v>
      </c>
      <c r="F460" s="849"/>
      <c r="G460" s="849"/>
      <c r="H460" s="849"/>
      <c r="I460" s="849"/>
      <c r="J460" s="849">
        <v>1</v>
      </c>
      <c r="K460" s="849">
        <v>432</v>
      </c>
      <c r="L460" s="849">
        <v>1</v>
      </c>
      <c r="M460" s="849">
        <v>432</v>
      </c>
      <c r="N460" s="849"/>
      <c r="O460" s="849"/>
      <c r="P460" s="837"/>
      <c r="Q460" s="850"/>
    </row>
    <row r="461" spans="1:17" ht="14.4" customHeight="1" x14ac:dyDescent="0.3">
      <c r="A461" s="831" t="s">
        <v>575</v>
      </c>
      <c r="B461" s="832" t="s">
        <v>3928</v>
      </c>
      <c r="C461" s="832" t="s">
        <v>3529</v>
      </c>
      <c r="D461" s="832" t="s">
        <v>3587</v>
      </c>
      <c r="E461" s="832" t="s">
        <v>3588</v>
      </c>
      <c r="F461" s="849">
        <v>58</v>
      </c>
      <c r="G461" s="849">
        <v>25056</v>
      </c>
      <c r="H461" s="849">
        <v>0.74358974358974361</v>
      </c>
      <c r="I461" s="849">
        <v>432</v>
      </c>
      <c r="J461" s="849">
        <v>78</v>
      </c>
      <c r="K461" s="849">
        <v>33696</v>
      </c>
      <c r="L461" s="849">
        <v>1</v>
      </c>
      <c r="M461" s="849">
        <v>432</v>
      </c>
      <c r="N461" s="849">
        <v>49</v>
      </c>
      <c r="O461" s="849">
        <v>21217</v>
      </c>
      <c r="P461" s="837">
        <v>0.62965930674264003</v>
      </c>
      <c r="Q461" s="850">
        <v>433</v>
      </c>
    </row>
    <row r="462" spans="1:17" ht="14.4" customHeight="1" x14ac:dyDescent="0.3">
      <c r="A462" s="831" t="s">
        <v>575</v>
      </c>
      <c r="B462" s="832" t="s">
        <v>3928</v>
      </c>
      <c r="C462" s="832" t="s">
        <v>3529</v>
      </c>
      <c r="D462" s="832" t="s">
        <v>4031</v>
      </c>
      <c r="E462" s="832" t="s">
        <v>4032</v>
      </c>
      <c r="F462" s="849">
        <v>90</v>
      </c>
      <c r="G462" s="849">
        <v>23670</v>
      </c>
      <c r="H462" s="849">
        <v>0.87378640776699024</v>
      </c>
      <c r="I462" s="849">
        <v>263</v>
      </c>
      <c r="J462" s="849">
        <v>103</v>
      </c>
      <c r="K462" s="849">
        <v>27089</v>
      </c>
      <c r="L462" s="849">
        <v>1</v>
      </c>
      <c r="M462" s="849">
        <v>263</v>
      </c>
      <c r="N462" s="849">
        <v>86</v>
      </c>
      <c r="O462" s="849">
        <v>22704</v>
      </c>
      <c r="P462" s="837">
        <v>0.83812617667687994</v>
      </c>
      <c r="Q462" s="850">
        <v>264</v>
      </c>
    </row>
    <row r="463" spans="1:17" ht="14.4" customHeight="1" x14ac:dyDescent="0.3">
      <c r="A463" s="831" t="s">
        <v>575</v>
      </c>
      <c r="B463" s="832" t="s">
        <v>3928</v>
      </c>
      <c r="C463" s="832" t="s">
        <v>3529</v>
      </c>
      <c r="D463" s="832" t="s">
        <v>4031</v>
      </c>
      <c r="E463" s="832" t="s">
        <v>4033</v>
      </c>
      <c r="F463" s="849"/>
      <c r="G463" s="849"/>
      <c r="H463" s="849"/>
      <c r="I463" s="849"/>
      <c r="J463" s="849">
        <v>1</v>
      </c>
      <c r="K463" s="849">
        <v>263</v>
      </c>
      <c r="L463" s="849">
        <v>1</v>
      </c>
      <c r="M463" s="849">
        <v>263</v>
      </c>
      <c r="N463" s="849"/>
      <c r="O463" s="849"/>
      <c r="P463" s="837"/>
      <c r="Q463" s="850"/>
    </row>
    <row r="464" spans="1:17" ht="14.4" customHeight="1" x14ac:dyDescent="0.3">
      <c r="A464" s="831" t="s">
        <v>575</v>
      </c>
      <c r="B464" s="832" t="s">
        <v>3928</v>
      </c>
      <c r="C464" s="832" t="s">
        <v>3529</v>
      </c>
      <c r="D464" s="832" t="s">
        <v>3589</v>
      </c>
      <c r="E464" s="832" t="s">
        <v>3590</v>
      </c>
      <c r="F464" s="849">
        <v>1874</v>
      </c>
      <c r="G464" s="849">
        <v>712081</v>
      </c>
      <c r="H464" s="849">
        <v>0.89136699112740092</v>
      </c>
      <c r="I464" s="849">
        <v>379.97918890074709</v>
      </c>
      <c r="J464" s="849">
        <v>2075</v>
      </c>
      <c r="K464" s="849">
        <v>798864</v>
      </c>
      <c r="L464" s="849">
        <v>1</v>
      </c>
      <c r="M464" s="849">
        <v>384.99469879518074</v>
      </c>
      <c r="N464" s="849">
        <v>1732</v>
      </c>
      <c r="O464" s="849">
        <v>668539</v>
      </c>
      <c r="P464" s="837">
        <v>0.8368620941737267</v>
      </c>
      <c r="Q464" s="850">
        <v>385.99249422632795</v>
      </c>
    </row>
    <row r="465" spans="1:17" ht="14.4" customHeight="1" x14ac:dyDescent="0.3">
      <c r="A465" s="831" t="s">
        <v>575</v>
      </c>
      <c r="B465" s="832" t="s">
        <v>3928</v>
      </c>
      <c r="C465" s="832" t="s">
        <v>3529</v>
      </c>
      <c r="D465" s="832" t="s">
        <v>3591</v>
      </c>
      <c r="E465" s="832" t="s">
        <v>3593</v>
      </c>
      <c r="F465" s="849">
        <v>269</v>
      </c>
      <c r="G465" s="849">
        <v>104641</v>
      </c>
      <c r="H465" s="849">
        <v>0.81801907442151345</v>
      </c>
      <c r="I465" s="849">
        <v>389</v>
      </c>
      <c r="J465" s="849">
        <v>328</v>
      </c>
      <c r="K465" s="849">
        <v>127920</v>
      </c>
      <c r="L465" s="849">
        <v>1</v>
      </c>
      <c r="M465" s="849">
        <v>390</v>
      </c>
      <c r="N465" s="849">
        <v>312</v>
      </c>
      <c r="O465" s="849">
        <v>121991</v>
      </c>
      <c r="P465" s="837">
        <v>0.95365071919949973</v>
      </c>
      <c r="Q465" s="850">
        <v>390.99679487179486</v>
      </c>
    </row>
    <row r="466" spans="1:17" ht="14.4" customHeight="1" x14ac:dyDescent="0.3">
      <c r="A466" s="831" t="s">
        <v>575</v>
      </c>
      <c r="B466" s="832" t="s">
        <v>3928</v>
      </c>
      <c r="C466" s="832" t="s">
        <v>3529</v>
      </c>
      <c r="D466" s="832" t="s">
        <v>3594</v>
      </c>
      <c r="E466" s="832" t="s">
        <v>3595</v>
      </c>
      <c r="F466" s="849"/>
      <c r="G466" s="849"/>
      <c r="H466" s="849"/>
      <c r="I466" s="849"/>
      <c r="J466" s="849"/>
      <c r="K466" s="849"/>
      <c r="L466" s="849"/>
      <c r="M466" s="849"/>
      <c r="N466" s="849">
        <v>26</v>
      </c>
      <c r="O466" s="849">
        <v>1638</v>
      </c>
      <c r="P466" s="837"/>
      <c r="Q466" s="850">
        <v>63</v>
      </c>
    </row>
    <row r="467" spans="1:17" ht="14.4" customHeight="1" x14ac:dyDescent="0.3">
      <c r="A467" s="831" t="s">
        <v>575</v>
      </c>
      <c r="B467" s="832" t="s">
        <v>3928</v>
      </c>
      <c r="C467" s="832" t="s">
        <v>3529</v>
      </c>
      <c r="D467" s="832" t="s">
        <v>3594</v>
      </c>
      <c r="E467" s="832" t="s">
        <v>3596</v>
      </c>
      <c r="F467" s="849"/>
      <c r="G467" s="849"/>
      <c r="H467" s="849"/>
      <c r="I467" s="849"/>
      <c r="J467" s="849">
        <v>4</v>
      </c>
      <c r="K467" s="849">
        <v>252</v>
      </c>
      <c r="L467" s="849">
        <v>1</v>
      </c>
      <c r="M467" s="849">
        <v>63</v>
      </c>
      <c r="N467" s="849"/>
      <c r="O467" s="849"/>
      <c r="P467" s="837"/>
      <c r="Q467" s="850"/>
    </row>
    <row r="468" spans="1:17" ht="14.4" customHeight="1" x14ac:dyDescent="0.3">
      <c r="A468" s="831" t="s">
        <v>575</v>
      </c>
      <c r="B468" s="832" t="s">
        <v>3928</v>
      </c>
      <c r="C468" s="832" t="s">
        <v>3529</v>
      </c>
      <c r="D468" s="832" t="s">
        <v>4034</v>
      </c>
      <c r="E468" s="832" t="s">
        <v>4035</v>
      </c>
      <c r="F468" s="849">
        <v>1</v>
      </c>
      <c r="G468" s="849">
        <v>1194</v>
      </c>
      <c r="H468" s="849">
        <v>0.49958158995815899</v>
      </c>
      <c r="I468" s="849">
        <v>1194</v>
      </c>
      <c r="J468" s="849">
        <v>2</v>
      </c>
      <c r="K468" s="849">
        <v>2390</v>
      </c>
      <c r="L468" s="849">
        <v>1</v>
      </c>
      <c r="M468" s="849">
        <v>1195</v>
      </c>
      <c r="N468" s="849">
        <v>2</v>
      </c>
      <c r="O468" s="849">
        <v>2396</v>
      </c>
      <c r="P468" s="837">
        <v>1.002510460251046</v>
      </c>
      <c r="Q468" s="850">
        <v>1198</v>
      </c>
    </row>
    <row r="469" spans="1:17" ht="14.4" customHeight="1" x14ac:dyDescent="0.3">
      <c r="A469" s="831" t="s">
        <v>575</v>
      </c>
      <c r="B469" s="832" t="s">
        <v>3928</v>
      </c>
      <c r="C469" s="832" t="s">
        <v>3529</v>
      </c>
      <c r="D469" s="832" t="s">
        <v>4036</v>
      </c>
      <c r="E469" s="832" t="s">
        <v>4037</v>
      </c>
      <c r="F469" s="849">
        <v>2</v>
      </c>
      <c r="G469" s="849">
        <v>2246</v>
      </c>
      <c r="H469" s="849">
        <v>1.998220640569395</v>
      </c>
      <c r="I469" s="849">
        <v>1123</v>
      </c>
      <c r="J469" s="849">
        <v>1</v>
      </c>
      <c r="K469" s="849">
        <v>1124</v>
      </c>
      <c r="L469" s="849">
        <v>1</v>
      </c>
      <c r="M469" s="849">
        <v>1124</v>
      </c>
      <c r="N469" s="849"/>
      <c r="O469" s="849"/>
      <c r="P469" s="837"/>
      <c r="Q469" s="850"/>
    </row>
    <row r="470" spans="1:17" ht="14.4" customHeight="1" x14ac:dyDescent="0.3">
      <c r="A470" s="831" t="s">
        <v>575</v>
      </c>
      <c r="B470" s="832" t="s">
        <v>3928</v>
      </c>
      <c r="C470" s="832" t="s">
        <v>3529</v>
      </c>
      <c r="D470" s="832" t="s">
        <v>4036</v>
      </c>
      <c r="E470" s="832" t="s">
        <v>4038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1127</v>
      </c>
      <c r="P470" s="837"/>
      <c r="Q470" s="850">
        <v>1127</v>
      </c>
    </row>
    <row r="471" spans="1:17" ht="14.4" customHeight="1" x14ac:dyDescent="0.3">
      <c r="A471" s="831" t="s">
        <v>575</v>
      </c>
      <c r="B471" s="832" t="s">
        <v>3928</v>
      </c>
      <c r="C471" s="832" t="s">
        <v>3529</v>
      </c>
      <c r="D471" s="832" t="s">
        <v>4039</v>
      </c>
      <c r="E471" s="832" t="s">
        <v>4040</v>
      </c>
      <c r="F471" s="849">
        <v>2</v>
      </c>
      <c r="G471" s="849">
        <v>1428</v>
      </c>
      <c r="H471" s="849">
        <v>1.9972027972027973</v>
      </c>
      <c r="I471" s="849">
        <v>714</v>
      </c>
      <c r="J471" s="849">
        <v>1</v>
      </c>
      <c r="K471" s="849">
        <v>715</v>
      </c>
      <c r="L471" s="849">
        <v>1</v>
      </c>
      <c r="M471" s="849">
        <v>715</v>
      </c>
      <c r="N471" s="849">
        <v>2</v>
      </c>
      <c r="O471" s="849">
        <v>1434</v>
      </c>
      <c r="P471" s="837">
        <v>2.0055944055944055</v>
      </c>
      <c r="Q471" s="850">
        <v>717</v>
      </c>
    </row>
    <row r="472" spans="1:17" ht="14.4" customHeight="1" x14ac:dyDescent="0.3">
      <c r="A472" s="831" t="s">
        <v>575</v>
      </c>
      <c r="B472" s="832" t="s">
        <v>3928</v>
      </c>
      <c r="C472" s="832" t="s">
        <v>3529</v>
      </c>
      <c r="D472" s="832" t="s">
        <v>4039</v>
      </c>
      <c r="E472" s="832" t="s">
        <v>4041</v>
      </c>
      <c r="F472" s="849"/>
      <c r="G472" s="849"/>
      <c r="H472" s="849"/>
      <c r="I472" s="849"/>
      <c r="J472" s="849">
        <v>2</v>
      </c>
      <c r="K472" s="849">
        <v>1430</v>
      </c>
      <c r="L472" s="849">
        <v>1</v>
      </c>
      <c r="M472" s="849">
        <v>715</v>
      </c>
      <c r="N472" s="849">
        <v>2</v>
      </c>
      <c r="O472" s="849">
        <v>1434</v>
      </c>
      <c r="P472" s="837">
        <v>1.0027972027972027</v>
      </c>
      <c r="Q472" s="850">
        <v>717</v>
      </c>
    </row>
    <row r="473" spans="1:17" ht="14.4" customHeight="1" x14ac:dyDescent="0.3">
      <c r="A473" s="831" t="s">
        <v>575</v>
      </c>
      <c r="B473" s="832" t="s">
        <v>3928</v>
      </c>
      <c r="C473" s="832" t="s">
        <v>3529</v>
      </c>
      <c r="D473" s="832" t="s">
        <v>4042</v>
      </c>
      <c r="E473" s="832" t="s">
        <v>4043</v>
      </c>
      <c r="F473" s="849">
        <v>1</v>
      </c>
      <c r="G473" s="849">
        <v>4324</v>
      </c>
      <c r="H473" s="849">
        <v>0.33294833294833293</v>
      </c>
      <c r="I473" s="849">
        <v>4324</v>
      </c>
      <c r="J473" s="849">
        <v>3</v>
      </c>
      <c r="K473" s="849">
        <v>12987</v>
      </c>
      <c r="L473" s="849">
        <v>1</v>
      </c>
      <c r="M473" s="849">
        <v>4329</v>
      </c>
      <c r="N473" s="849">
        <v>1</v>
      </c>
      <c r="O473" s="849">
        <v>4341</v>
      </c>
      <c r="P473" s="837">
        <v>0.33425733425733428</v>
      </c>
      <c r="Q473" s="850">
        <v>4341</v>
      </c>
    </row>
    <row r="474" spans="1:17" ht="14.4" customHeight="1" x14ac:dyDescent="0.3">
      <c r="A474" s="831" t="s">
        <v>575</v>
      </c>
      <c r="B474" s="832" t="s">
        <v>3928</v>
      </c>
      <c r="C474" s="832" t="s">
        <v>3529</v>
      </c>
      <c r="D474" s="832" t="s">
        <v>3599</v>
      </c>
      <c r="E474" s="832" t="s">
        <v>3601</v>
      </c>
      <c r="F474" s="849"/>
      <c r="G474" s="849"/>
      <c r="H474" s="849"/>
      <c r="I474" s="849"/>
      <c r="J474" s="849">
        <v>2</v>
      </c>
      <c r="K474" s="849">
        <v>306</v>
      </c>
      <c r="L474" s="849">
        <v>1</v>
      </c>
      <c r="M474" s="849">
        <v>153</v>
      </c>
      <c r="N474" s="849"/>
      <c r="O474" s="849"/>
      <c r="P474" s="837"/>
      <c r="Q474" s="850"/>
    </row>
    <row r="475" spans="1:17" ht="14.4" customHeight="1" x14ac:dyDescent="0.3">
      <c r="A475" s="831" t="s">
        <v>575</v>
      </c>
      <c r="B475" s="832" t="s">
        <v>3928</v>
      </c>
      <c r="C475" s="832" t="s">
        <v>3529</v>
      </c>
      <c r="D475" s="832" t="s">
        <v>4044</v>
      </c>
      <c r="E475" s="832" t="s">
        <v>4045</v>
      </c>
      <c r="F475" s="849"/>
      <c r="G475" s="849"/>
      <c r="H475" s="849"/>
      <c r="I475" s="849"/>
      <c r="J475" s="849">
        <v>1</v>
      </c>
      <c r="K475" s="849">
        <v>2282</v>
      </c>
      <c r="L475" s="849">
        <v>1</v>
      </c>
      <c r="M475" s="849">
        <v>2282</v>
      </c>
      <c r="N475" s="849">
        <v>5</v>
      </c>
      <c r="O475" s="849">
        <v>11435</v>
      </c>
      <c r="P475" s="837">
        <v>5.0109553023663453</v>
      </c>
      <c r="Q475" s="850">
        <v>2287</v>
      </c>
    </row>
    <row r="476" spans="1:17" ht="14.4" customHeight="1" x14ac:dyDescent="0.3">
      <c r="A476" s="831" t="s">
        <v>575</v>
      </c>
      <c r="B476" s="832" t="s">
        <v>3928</v>
      </c>
      <c r="C476" s="832" t="s">
        <v>3529</v>
      </c>
      <c r="D476" s="832" t="s">
        <v>4044</v>
      </c>
      <c r="E476" s="832" t="s">
        <v>4046</v>
      </c>
      <c r="F476" s="849">
        <v>5</v>
      </c>
      <c r="G476" s="849">
        <v>11405</v>
      </c>
      <c r="H476" s="849">
        <v>4.9978089395267311</v>
      </c>
      <c r="I476" s="849">
        <v>2281</v>
      </c>
      <c r="J476" s="849">
        <v>1</v>
      </c>
      <c r="K476" s="849">
        <v>2282</v>
      </c>
      <c r="L476" s="849">
        <v>1</v>
      </c>
      <c r="M476" s="849">
        <v>2282</v>
      </c>
      <c r="N476" s="849">
        <v>2</v>
      </c>
      <c r="O476" s="849">
        <v>4574</v>
      </c>
      <c r="P476" s="837">
        <v>2.0043821209465382</v>
      </c>
      <c r="Q476" s="850">
        <v>2287</v>
      </c>
    </row>
    <row r="477" spans="1:17" ht="14.4" customHeight="1" x14ac:dyDescent="0.3">
      <c r="A477" s="831" t="s">
        <v>575</v>
      </c>
      <c r="B477" s="832" t="s">
        <v>3928</v>
      </c>
      <c r="C477" s="832" t="s">
        <v>3529</v>
      </c>
      <c r="D477" s="832" t="s">
        <v>4047</v>
      </c>
      <c r="E477" s="832" t="s">
        <v>4048</v>
      </c>
      <c r="F477" s="849">
        <v>4</v>
      </c>
      <c r="G477" s="849">
        <v>11292</v>
      </c>
      <c r="H477" s="849">
        <v>0.28551201011378002</v>
      </c>
      <c r="I477" s="849">
        <v>2823</v>
      </c>
      <c r="J477" s="849">
        <v>14</v>
      </c>
      <c r="K477" s="849">
        <v>39550</v>
      </c>
      <c r="L477" s="849">
        <v>1</v>
      </c>
      <c r="M477" s="849">
        <v>2825</v>
      </c>
      <c r="N477" s="849">
        <v>9</v>
      </c>
      <c r="O477" s="849">
        <v>25479</v>
      </c>
      <c r="P477" s="837">
        <v>0.64422250316055629</v>
      </c>
      <c r="Q477" s="850">
        <v>2831</v>
      </c>
    </row>
    <row r="478" spans="1:17" ht="14.4" customHeight="1" x14ac:dyDescent="0.3">
      <c r="A478" s="831" t="s">
        <v>575</v>
      </c>
      <c r="B478" s="832" t="s">
        <v>3928</v>
      </c>
      <c r="C478" s="832" t="s">
        <v>3529</v>
      </c>
      <c r="D478" s="832" t="s">
        <v>4047</v>
      </c>
      <c r="E478" s="832" t="s">
        <v>4049</v>
      </c>
      <c r="F478" s="849">
        <v>1</v>
      </c>
      <c r="G478" s="849">
        <v>2823</v>
      </c>
      <c r="H478" s="849">
        <v>0.49964601769911504</v>
      </c>
      <c r="I478" s="849">
        <v>2823</v>
      </c>
      <c r="J478" s="849">
        <v>2</v>
      </c>
      <c r="K478" s="849">
        <v>5650</v>
      </c>
      <c r="L478" s="849">
        <v>1</v>
      </c>
      <c r="M478" s="849">
        <v>2825</v>
      </c>
      <c r="N478" s="849">
        <v>1</v>
      </c>
      <c r="O478" s="849">
        <v>2831</v>
      </c>
      <c r="P478" s="837">
        <v>0.50106194690265482</v>
      </c>
      <c r="Q478" s="850">
        <v>2831</v>
      </c>
    </row>
    <row r="479" spans="1:17" ht="14.4" customHeight="1" x14ac:dyDescent="0.3">
      <c r="A479" s="831" t="s">
        <v>575</v>
      </c>
      <c r="B479" s="832" t="s">
        <v>3928</v>
      </c>
      <c r="C479" s="832" t="s">
        <v>3529</v>
      </c>
      <c r="D479" s="832" t="s">
        <v>4050</v>
      </c>
      <c r="E479" s="832" t="s">
        <v>4051</v>
      </c>
      <c r="F479" s="849">
        <v>12</v>
      </c>
      <c r="G479" s="849">
        <v>36348</v>
      </c>
      <c r="H479" s="849">
        <v>0.66578744917023847</v>
      </c>
      <c r="I479" s="849">
        <v>3029</v>
      </c>
      <c r="J479" s="849">
        <v>18</v>
      </c>
      <c r="K479" s="849">
        <v>54594</v>
      </c>
      <c r="L479" s="849">
        <v>1</v>
      </c>
      <c r="M479" s="849">
        <v>3033</v>
      </c>
      <c r="N479" s="849">
        <v>22</v>
      </c>
      <c r="O479" s="849">
        <v>66968</v>
      </c>
      <c r="P479" s="837">
        <v>1.2266549437667142</v>
      </c>
      <c r="Q479" s="850">
        <v>3044</v>
      </c>
    </row>
    <row r="480" spans="1:17" ht="14.4" customHeight="1" x14ac:dyDescent="0.3">
      <c r="A480" s="831" t="s">
        <v>575</v>
      </c>
      <c r="B480" s="832" t="s">
        <v>3928</v>
      </c>
      <c r="C480" s="832" t="s">
        <v>3529</v>
      </c>
      <c r="D480" s="832" t="s">
        <v>4050</v>
      </c>
      <c r="E480" s="832" t="s">
        <v>4052</v>
      </c>
      <c r="F480" s="849"/>
      <c r="G480" s="849"/>
      <c r="H480" s="849"/>
      <c r="I480" s="849"/>
      <c r="J480" s="849">
        <v>1</v>
      </c>
      <c r="K480" s="849">
        <v>3033</v>
      </c>
      <c r="L480" s="849">
        <v>1</v>
      </c>
      <c r="M480" s="849">
        <v>3033</v>
      </c>
      <c r="N480" s="849"/>
      <c r="O480" s="849"/>
      <c r="P480" s="837"/>
      <c r="Q480" s="850"/>
    </row>
    <row r="481" spans="1:17" ht="14.4" customHeight="1" x14ac:dyDescent="0.3">
      <c r="A481" s="831" t="s">
        <v>575</v>
      </c>
      <c r="B481" s="832" t="s">
        <v>3928</v>
      </c>
      <c r="C481" s="832" t="s">
        <v>3529</v>
      </c>
      <c r="D481" s="832" t="s">
        <v>4053</v>
      </c>
      <c r="E481" s="832" t="s">
        <v>4054</v>
      </c>
      <c r="F481" s="849">
        <v>1</v>
      </c>
      <c r="G481" s="849">
        <v>1271</v>
      </c>
      <c r="H481" s="849"/>
      <c r="I481" s="849">
        <v>1271</v>
      </c>
      <c r="J481" s="849"/>
      <c r="K481" s="849"/>
      <c r="L481" s="849"/>
      <c r="M481" s="849"/>
      <c r="N481" s="849">
        <v>1</v>
      </c>
      <c r="O481" s="849">
        <v>1275</v>
      </c>
      <c r="P481" s="837"/>
      <c r="Q481" s="850">
        <v>1275</v>
      </c>
    </row>
    <row r="482" spans="1:17" ht="14.4" customHeight="1" x14ac:dyDescent="0.3">
      <c r="A482" s="831" t="s">
        <v>575</v>
      </c>
      <c r="B482" s="832" t="s">
        <v>3928</v>
      </c>
      <c r="C482" s="832" t="s">
        <v>3529</v>
      </c>
      <c r="D482" s="832" t="s">
        <v>4053</v>
      </c>
      <c r="E482" s="832" t="s">
        <v>4055</v>
      </c>
      <c r="F482" s="849">
        <v>35</v>
      </c>
      <c r="G482" s="849">
        <v>44485</v>
      </c>
      <c r="H482" s="849">
        <v>0.57331941437261569</v>
      </c>
      <c r="I482" s="849">
        <v>1271</v>
      </c>
      <c r="J482" s="849">
        <v>61</v>
      </c>
      <c r="K482" s="849">
        <v>77592</v>
      </c>
      <c r="L482" s="849">
        <v>1</v>
      </c>
      <c r="M482" s="849">
        <v>1272</v>
      </c>
      <c r="N482" s="849">
        <v>60</v>
      </c>
      <c r="O482" s="849">
        <v>76500</v>
      </c>
      <c r="P482" s="837">
        <v>0.98592638416331579</v>
      </c>
      <c r="Q482" s="850">
        <v>1275</v>
      </c>
    </row>
    <row r="483" spans="1:17" ht="14.4" customHeight="1" x14ac:dyDescent="0.3">
      <c r="A483" s="831" t="s">
        <v>575</v>
      </c>
      <c r="B483" s="832" t="s">
        <v>3928</v>
      </c>
      <c r="C483" s="832" t="s">
        <v>3529</v>
      </c>
      <c r="D483" s="832" t="s">
        <v>4056</v>
      </c>
      <c r="E483" s="832" t="s">
        <v>4057</v>
      </c>
      <c r="F483" s="849">
        <v>17</v>
      </c>
      <c r="G483" s="849">
        <v>50932</v>
      </c>
      <c r="H483" s="849">
        <v>1.2130710236745581</v>
      </c>
      <c r="I483" s="849">
        <v>2996</v>
      </c>
      <c r="J483" s="849">
        <v>14</v>
      </c>
      <c r="K483" s="849">
        <v>41986</v>
      </c>
      <c r="L483" s="849">
        <v>1</v>
      </c>
      <c r="M483" s="849">
        <v>2999</v>
      </c>
      <c r="N483" s="849">
        <v>18</v>
      </c>
      <c r="O483" s="849">
        <v>54144</v>
      </c>
      <c r="P483" s="837">
        <v>1.2895727147144287</v>
      </c>
      <c r="Q483" s="850">
        <v>3008</v>
      </c>
    </row>
    <row r="484" spans="1:17" ht="14.4" customHeight="1" x14ac:dyDescent="0.3">
      <c r="A484" s="831" t="s">
        <v>575</v>
      </c>
      <c r="B484" s="832" t="s">
        <v>3928</v>
      </c>
      <c r="C484" s="832" t="s">
        <v>3529</v>
      </c>
      <c r="D484" s="832" t="s">
        <v>3602</v>
      </c>
      <c r="E484" s="832" t="s">
        <v>3603</v>
      </c>
      <c r="F484" s="849"/>
      <c r="G484" s="849"/>
      <c r="H484" s="849"/>
      <c r="I484" s="849"/>
      <c r="J484" s="849"/>
      <c r="K484" s="849"/>
      <c r="L484" s="849"/>
      <c r="M484" s="849"/>
      <c r="N484" s="849">
        <v>2</v>
      </c>
      <c r="O484" s="849">
        <v>170</v>
      </c>
      <c r="P484" s="837"/>
      <c r="Q484" s="850">
        <v>85</v>
      </c>
    </row>
    <row r="485" spans="1:17" ht="14.4" customHeight="1" x14ac:dyDescent="0.3">
      <c r="A485" s="831" t="s">
        <v>575</v>
      </c>
      <c r="B485" s="832" t="s">
        <v>3928</v>
      </c>
      <c r="C485" s="832" t="s">
        <v>3529</v>
      </c>
      <c r="D485" s="832" t="s">
        <v>4058</v>
      </c>
      <c r="E485" s="832" t="s">
        <v>4059</v>
      </c>
      <c r="F485" s="849">
        <v>1</v>
      </c>
      <c r="G485" s="849">
        <v>657</v>
      </c>
      <c r="H485" s="849">
        <v>0.99848024316109418</v>
      </c>
      <c r="I485" s="849">
        <v>657</v>
      </c>
      <c r="J485" s="849">
        <v>1</v>
      </c>
      <c r="K485" s="849">
        <v>658</v>
      </c>
      <c r="L485" s="849">
        <v>1</v>
      </c>
      <c r="M485" s="849">
        <v>658</v>
      </c>
      <c r="N485" s="849">
        <v>1</v>
      </c>
      <c r="O485" s="849">
        <v>660</v>
      </c>
      <c r="P485" s="837">
        <v>1.0030395136778116</v>
      </c>
      <c r="Q485" s="850">
        <v>660</v>
      </c>
    </row>
    <row r="486" spans="1:17" ht="14.4" customHeight="1" x14ac:dyDescent="0.3">
      <c r="A486" s="831" t="s">
        <v>575</v>
      </c>
      <c r="B486" s="832" t="s">
        <v>3928</v>
      </c>
      <c r="C486" s="832" t="s">
        <v>3529</v>
      </c>
      <c r="D486" s="832" t="s">
        <v>4058</v>
      </c>
      <c r="E486" s="832" t="s">
        <v>4060</v>
      </c>
      <c r="F486" s="849">
        <v>4</v>
      </c>
      <c r="G486" s="849">
        <v>2628</v>
      </c>
      <c r="H486" s="849">
        <v>0.49924012158054709</v>
      </c>
      <c r="I486" s="849">
        <v>657</v>
      </c>
      <c r="J486" s="849">
        <v>8</v>
      </c>
      <c r="K486" s="849">
        <v>5264</v>
      </c>
      <c r="L486" s="849">
        <v>1</v>
      </c>
      <c r="M486" s="849">
        <v>658</v>
      </c>
      <c r="N486" s="849">
        <v>3</v>
      </c>
      <c r="O486" s="849">
        <v>1980</v>
      </c>
      <c r="P486" s="837">
        <v>0.37613981762917931</v>
      </c>
      <c r="Q486" s="850">
        <v>660</v>
      </c>
    </row>
    <row r="487" spans="1:17" ht="14.4" customHeight="1" x14ac:dyDescent="0.3">
      <c r="A487" s="831" t="s">
        <v>575</v>
      </c>
      <c r="B487" s="832" t="s">
        <v>3928</v>
      </c>
      <c r="C487" s="832" t="s">
        <v>3529</v>
      </c>
      <c r="D487" s="832" t="s">
        <v>3605</v>
      </c>
      <c r="E487" s="832" t="s">
        <v>3606</v>
      </c>
      <c r="F487" s="849">
        <v>4</v>
      </c>
      <c r="G487" s="849">
        <v>552</v>
      </c>
      <c r="H487" s="849">
        <v>4</v>
      </c>
      <c r="I487" s="849">
        <v>138</v>
      </c>
      <c r="J487" s="849">
        <v>1</v>
      </c>
      <c r="K487" s="849">
        <v>138</v>
      </c>
      <c r="L487" s="849">
        <v>1</v>
      </c>
      <c r="M487" s="849">
        <v>138</v>
      </c>
      <c r="N487" s="849">
        <v>3</v>
      </c>
      <c r="O487" s="849">
        <v>417</v>
      </c>
      <c r="P487" s="837">
        <v>3.0217391304347827</v>
      </c>
      <c r="Q487" s="850">
        <v>139</v>
      </c>
    </row>
    <row r="488" spans="1:17" ht="14.4" customHeight="1" x14ac:dyDescent="0.3">
      <c r="A488" s="831" t="s">
        <v>575</v>
      </c>
      <c r="B488" s="832" t="s">
        <v>3928</v>
      </c>
      <c r="C488" s="832" t="s">
        <v>3529</v>
      </c>
      <c r="D488" s="832" t="s">
        <v>3605</v>
      </c>
      <c r="E488" s="832" t="s">
        <v>3607</v>
      </c>
      <c r="F488" s="849">
        <v>8</v>
      </c>
      <c r="G488" s="849">
        <v>1104</v>
      </c>
      <c r="H488" s="849">
        <v>1.3333333333333333</v>
      </c>
      <c r="I488" s="849">
        <v>138</v>
      </c>
      <c r="J488" s="849">
        <v>6</v>
      </c>
      <c r="K488" s="849">
        <v>828</v>
      </c>
      <c r="L488" s="849">
        <v>1</v>
      </c>
      <c r="M488" s="849">
        <v>138</v>
      </c>
      <c r="N488" s="849">
        <v>4</v>
      </c>
      <c r="O488" s="849">
        <v>556</v>
      </c>
      <c r="P488" s="837">
        <v>0.67149758454106279</v>
      </c>
      <c r="Q488" s="850">
        <v>139</v>
      </c>
    </row>
    <row r="489" spans="1:17" ht="14.4" customHeight="1" x14ac:dyDescent="0.3">
      <c r="A489" s="831" t="s">
        <v>575</v>
      </c>
      <c r="B489" s="832" t="s">
        <v>3928</v>
      </c>
      <c r="C489" s="832" t="s">
        <v>3529</v>
      </c>
      <c r="D489" s="832" t="s">
        <v>4061</v>
      </c>
      <c r="E489" s="832" t="s">
        <v>4062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428</v>
      </c>
      <c r="P489" s="837"/>
      <c r="Q489" s="850">
        <v>428</v>
      </c>
    </row>
    <row r="490" spans="1:17" ht="14.4" customHeight="1" x14ac:dyDescent="0.3">
      <c r="A490" s="831" t="s">
        <v>575</v>
      </c>
      <c r="B490" s="832" t="s">
        <v>3928</v>
      </c>
      <c r="C490" s="832" t="s">
        <v>3529</v>
      </c>
      <c r="D490" s="832" t="s">
        <v>4063</v>
      </c>
      <c r="E490" s="832" t="s">
        <v>4064</v>
      </c>
      <c r="F490" s="849">
        <v>4</v>
      </c>
      <c r="G490" s="849">
        <v>3620</v>
      </c>
      <c r="H490" s="849">
        <v>0.39955849889624723</v>
      </c>
      <c r="I490" s="849">
        <v>905</v>
      </c>
      <c r="J490" s="849">
        <v>10</v>
      </c>
      <c r="K490" s="849">
        <v>9060</v>
      </c>
      <c r="L490" s="849">
        <v>1</v>
      </c>
      <c r="M490" s="849">
        <v>906</v>
      </c>
      <c r="N490" s="849">
        <v>7</v>
      </c>
      <c r="O490" s="849">
        <v>6356</v>
      </c>
      <c r="P490" s="837">
        <v>0.70154525386313471</v>
      </c>
      <c r="Q490" s="850">
        <v>908</v>
      </c>
    </row>
    <row r="491" spans="1:17" ht="14.4" customHeight="1" x14ac:dyDescent="0.3">
      <c r="A491" s="831" t="s">
        <v>575</v>
      </c>
      <c r="B491" s="832" t="s">
        <v>3928</v>
      </c>
      <c r="C491" s="832" t="s">
        <v>3529</v>
      </c>
      <c r="D491" s="832" t="s">
        <v>4063</v>
      </c>
      <c r="E491" s="832" t="s">
        <v>4065</v>
      </c>
      <c r="F491" s="849"/>
      <c r="G491" s="849"/>
      <c r="H491" s="849"/>
      <c r="I491" s="849"/>
      <c r="J491" s="849">
        <v>1</v>
      </c>
      <c r="K491" s="849">
        <v>906</v>
      </c>
      <c r="L491" s="849">
        <v>1</v>
      </c>
      <c r="M491" s="849">
        <v>906</v>
      </c>
      <c r="N491" s="849">
        <v>1</v>
      </c>
      <c r="O491" s="849">
        <v>908</v>
      </c>
      <c r="P491" s="837">
        <v>1.0022075055187638</v>
      </c>
      <c r="Q491" s="850">
        <v>908</v>
      </c>
    </row>
    <row r="492" spans="1:17" ht="14.4" customHeight="1" x14ac:dyDescent="0.3">
      <c r="A492" s="831" t="s">
        <v>575</v>
      </c>
      <c r="B492" s="832" t="s">
        <v>3928</v>
      </c>
      <c r="C492" s="832" t="s">
        <v>3529</v>
      </c>
      <c r="D492" s="832" t="s">
        <v>4066</v>
      </c>
      <c r="E492" s="832" t="s">
        <v>4067</v>
      </c>
      <c r="F492" s="849">
        <v>51</v>
      </c>
      <c r="G492" s="849">
        <v>57732</v>
      </c>
      <c r="H492" s="849">
        <v>0.92645430474203638</v>
      </c>
      <c r="I492" s="849">
        <v>1132</v>
      </c>
      <c r="J492" s="849">
        <v>55</v>
      </c>
      <c r="K492" s="849">
        <v>62315</v>
      </c>
      <c r="L492" s="849">
        <v>1</v>
      </c>
      <c r="M492" s="849">
        <v>1133</v>
      </c>
      <c r="N492" s="849">
        <v>47</v>
      </c>
      <c r="O492" s="849">
        <v>53392</v>
      </c>
      <c r="P492" s="837">
        <v>0.8568081521303057</v>
      </c>
      <c r="Q492" s="850">
        <v>1136</v>
      </c>
    </row>
    <row r="493" spans="1:17" ht="14.4" customHeight="1" x14ac:dyDescent="0.3">
      <c r="A493" s="831" t="s">
        <v>575</v>
      </c>
      <c r="B493" s="832" t="s">
        <v>3928</v>
      </c>
      <c r="C493" s="832" t="s">
        <v>3529</v>
      </c>
      <c r="D493" s="832" t="s">
        <v>4066</v>
      </c>
      <c r="E493" s="832" t="s">
        <v>4068</v>
      </c>
      <c r="F493" s="849"/>
      <c r="G493" s="849"/>
      <c r="H493" s="849"/>
      <c r="I493" s="849"/>
      <c r="J493" s="849">
        <v>1</v>
      </c>
      <c r="K493" s="849">
        <v>1133</v>
      </c>
      <c r="L493" s="849">
        <v>1</v>
      </c>
      <c r="M493" s="849">
        <v>1133</v>
      </c>
      <c r="N493" s="849"/>
      <c r="O493" s="849"/>
      <c r="P493" s="837"/>
      <c r="Q493" s="850"/>
    </row>
    <row r="494" spans="1:17" ht="14.4" customHeight="1" x14ac:dyDescent="0.3">
      <c r="A494" s="831" t="s">
        <v>575</v>
      </c>
      <c r="B494" s="832" t="s">
        <v>3928</v>
      </c>
      <c r="C494" s="832" t="s">
        <v>3529</v>
      </c>
      <c r="D494" s="832" t="s">
        <v>3608</v>
      </c>
      <c r="E494" s="832" t="s">
        <v>3609</v>
      </c>
      <c r="F494" s="849"/>
      <c r="G494" s="849"/>
      <c r="H494" s="849"/>
      <c r="I494" s="849"/>
      <c r="J494" s="849">
        <v>1</v>
      </c>
      <c r="K494" s="849">
        <v>418</v>
      </c>
      <c r="L494" s="849">
        <v>1</v>
      </c>
      <c r="M494" s="849">
        <v>418</v>
      </c>
      <c r="N494" s="849"/>
      <c r="O494" s="849"/>
      <c r="P494" s="837"/>
      <c r="Q494" s="850"/>
    </row>
    <row r="495" spans="1:17" ht="14.4" customHeight="1" x14ac:dyDescent="0.3">
      <c r="A495" s="831" t="s">
        <v>575</v>
      </c>
      <c r="B495" s="832" t="s">
        <v>3928</v>
      </c>
      <c r="C495" s="832" t="s">
        <v>3529</v>
      </c>
      <c r="D495" s="832" t="s">
        <v>3614</v>
      </c>
      <c r="E495" s="832" t="s">
        <v>3615</v>
      </c>
      <c r="F495" s="849"/>
      <c r="G495" s="849"/>
      <c r="H495" s="849"/>
      <c r="I495" s="849"/>
      <c r="J495" s="849">
        <v>1</v>
      </c>
      <c r="K495" s="849">
        <v>237</v>
      </c>
      <c r="L495" s="849">
        <v>1</v>
      </c>
      <c r="M495" s="849">
        <v>237</v>
      </c>
      <c r="N495" s="849"/>
      <c r="O495" s="849"/>
      <c r="P495" s="837"/>
      <c r="Q495" s="850"/>
    </row>
    <row r="496" spans="1:17" ht="14.4" customHeight="1" x14ac:dyDescent="0.3">
      <c r="A496" s="831" t="s">
        <v>575</v>
      </c>
      <c r="B496" s="832" t="s">
        <v>3928</v>
      </c>
      <c r="C496" s="832" t="s">
        <v>3529</v>
      </c>
      <c r="D496" s="832" t="s">
        <v>3614</v>
      </c>
      <c r="E496" s="832" t="s">
        <v>3616</v>
      </c>
      <c r="F496" s="849">
        <v>1</v>
      </c>
      <c r="G496" s="849">
        <v>237</v>
      </c>
      <c r="H496" s="849">
        <v>1</v>
      </c>
      <c r="I496" s="849">
        <v>237</v>
      </c>
      <c r="J496" s="849">
        <v>1</v>
      </c>
      <c r="K496" s="849">
        <v>237</v>
      </c>
      <c r="L496" s="849">
        <v>1</v>
      </c>
      <c r="M496" s="849">
        <v>237</v>
      </c>
      <c r="N496" s="849">
        <v>1</v>
      </c>
      <c r="O496" s="849">
        <v>238</v>
      </c>
      <c r="P496" s="837">
        <v>1.0042194092827004</v>
      </c>
      <c r="Q496" s="850">
        <v>238</v>
      </c>
    </row>
    <row r="497" spans="1:17" ht="14.4" customHeight="1" x14ac:dyDescent="0.3">
      <c r="A497" s="831" t="s">
        <v>575</v>
      </c>
      <c r="B497" s="832" t="s">
        <v>3928</v>
      </c>
      <c r="C497" s="832" t="s">
        <v>3529</v>
      </c>
      <c r="D497" s="832" t="s">
        <v>4069</v>
      </c>
      <c r="E497" s="832" t="s">
        <v>4070</v>
      </c>
      <c r="F497" s="849"/>
      <c r="G497" s="849"/>
      <c r="H497" s="849"/>
      <c r="I497" s="849"/>
      <c r="J497" s="849">
        <v>1</v>
      </c>
      <c r="K497" s="849">
        <v>1603</v>
      </c>
      <c r="L497" s="849">
        <v>1</v>
      </c>
      <c r="M497" s="849">
        <v>1603</v>
      </c>
      <c r="N497" s="849"/>
      <c r="O497" s="849"/>
      <c r="P497" s="837"/>
      <c r="Q497" s="850"/>
    </row>
    <row r="498" spans="1:17" ht="14.4" customHeight="1" x14ac:dyDescent="0.3">
      <c r="A498" s="831" t="s">
        <v>575</v>
      </c>
      <c r="B498" s="832" t="s">
        <v>3928</v>
      </c>
      <c r="C498" s="832" t="s">
        <v>3529</v>
      </c>
      <c r="D498" s="832" t="s">
        <v>4069</v>
      </c>
      <c r="E498" s="832" t="s">
        <v>4071</v>
      </c>
      <c r="F498" s="849">
        <v>63</v>
      </c>
      <c r="G498" s="849">
        <v>100926</v>
      </c>
      <c r="H498" s="849">
        <v>0.79697086949311813</v>
      </c>
      <c r="I498" s="849">
        <v>1602</v>
      </c>
      <c r="J498" s="849">
        <v>79</v>
      </c>
      <c r="K498" s="849">
        <v>126637</v>
      </c>
      <c r="L498" s="849">
        <v>1</v>
      </c>
      <c r="M498" s="849">
        <v>1603</v>
      </c>
      <c r="N498" s="849">
        <v>58</v>
      </c>
      <c r="O498" s="849">
        <v>93264</v>
      </c>
      <c r="P498" s="837">
        <v>0.73646722521853802</v>
      </c>
      <c r="Q498" s="850">
        <v>1608</v>
      </c>
    </row>
    <row r="499" spans="1:17" ht="14.4" customHeight="1" x14ac:dyDescent="0.3">
      <c r="A499" s="831" t="s">
        <v>575</v>
      </c>
      <c r="B499" s="832" t="s">
        <v>3928</v>
      </c>
      <c r="C499" s="832" t="s">
        <v>3529</v>
      </c>
      <c r="D499" s="832" t="s">
        <v>4072</v>
      </c>
      <c r="E499" s="832" t="s">
        <v>4073</v>
      </c>
      <c r="F499" s="849">
        <v>1</v>
      </c>
      <c r="G499" s="849">
        <v>1981</v>
      </c>
      <c r="H499" s="849"/>
      <c r="I499" s="849">
        <v>1981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575</v>
      </c>
      <c r="B500" s="832" t="s">
        <v>3928</v>
      </c>
      <c r="C500" s="832" t="s">
        <v>3529</v>
      </c>
      <c r="D500" s="832" t="s">
        <v>4072</v>
      </c>
      <c r="E500" s="832" t="s">
        <v>4074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1989</v>
      </c>
      <c r="P500" s="837"/>
      <c r="Q500" s="850">
        <v>1989</v>
      </c>
    </row>
    <row r="501" spans="1:17" ht="14.4" customHeight="1" x14ac:dyDescent="0.3">
      <c r="A501" s="831" t="s">
        <v>575</v>
      </c>
      <c r="B501" s="832" t="s">
        <v>3928</v>
      </c>
      <c r="C501" s="832" t="s">
        <v>3529</v>
      </c>
      <c r="D501" s="832" t="s">
        <v>4075</v>
      </c>
      <c r="E501" s="832" t="s">
        <v>4076</v>
      </c>
      <c r="F501" s="849">
        <v>32</v>
      </c>
      <c r="G501" s="849">
        <v>62496</v>
      </c>
      <c r="H501" s="849">
        <v>0.74342473086302263</v>
      </c>
      <c r="I501" s="849">
        <v>1953</v>
      </c>
      <c r="J501" s="849">
        <v>43</v>
      </c>
      <c r="K501" s="849">
        <v>84065</v>
      </c>
      <c r="L501" s="849">
        <v>1</v>
      </c>
      <c r="M501" s="849">
        <v>1955</v>
      </c>
      <c r="N501" s="849">
        <v>36</v>
      </c>
      <c r="O501" s="849">
        <v>70596</v>
      </c>
      <c r="P501" s="837">
        <v>0.83977874263962415</v>
      </c>
      <c r="Q501" s="850">
        <v>1961</v>
      </c>
    </row>
    <row r="502" spans="1:17" ht="14.4" customHeight="1" x14ac:dyDescent="0.3">
      <c r="A502" s="831" t="s">
        <v>575</v>
      </c>
      <c r="B502" s="832" t="s">
        <v>3928</v>
      </c>
      <c r="C502" s="832" t="s">
        <v>3529</v>
      </c>
      <c r="D502" s="832" t="s">
        <v>4075</v>
      </c>
      <c r="E502" s="832" t="s">
        <v>4077</v>
      </c>
      <c r="F502" s="849">
        <v>1</v>
      </c>
      <c r="G502" s="849">
        <v>1953</v>
      </c>
      <c r="H502" s="849">
        <v>0.14271099744245525</v>
      </c>
      <c r="I502" s="849">
        <v>1953</v>
      </c>
      <c r="J502" s="849">
        <v>7</v>
      </c>
      <c r="K502" s="849">
        <v>13685</v>
      </c>
      <c r="L502" s="849">
        <v>1</v>
      </c>
      <c r="M502" s="849">
        <v>1955</v>
      </c>
      <c r="N502" s="849"/>
      <c r="O502" s="849"/>
      <c r="P502" s="837"/>
      <c r="Q502" s="850"/>
    </row>
    <row r="503" spans="1:17" ht="14.4" customHeight="1" x14ac:dyDescent="0.3">
      <c r="A503" s="831" t="s">
        <v>575</v>
      </c>
      <c r="B503" s="832" t="s">
        <v>3928</v>
      </c>
      <c r="C503" s="832" t="s">
        <v>3529</v>
      </c>
      <c r="D503" s="832" t="s">
        <v>4078</v>
      </c>
      <c r="E503" s="832" t="s">
        <v>4079</v>
      </c>
      <c r="F503" s="849">
        <v>1</v>
      </c>
      <c r="G503" s="849">
        <v>3239</v>
      </c>
      <c r="H503" s="849">
        <v>5.5487031897762704E-2</v>
      </c>
      <c r="I503" s="849">
        <v>3239</v>
      </c>
      <c r="J503" s="849">
        <v>18</v>
      </c>
      <c r="K503" s="849">
        <v>58374</v>
      </c>
      <c r="L503" s="849">
        <v>1</v>
      </c>
      <c r="M503" s="849">
        <v>3243</v>
      </c>
      <c r="N503" s="849">
        <v>8</v>
      </c>
      <c r="O503" s="849">
        <v>26016</v>
      </c>
      <c r="P503" s="837">
        <v>0.44567787028471578</v>
      </c>
      <c r="Q503" s="850">
        <v>3252</v>
      </c>
    </row>
    <row r="504" spans="1:17" ht="14.4" customHeight="1" x14ac:dyDescent="0.3">
      <c r="A504" s="831" t="s">
        <v>575</v>
      </c>
      <c r="B504" s="832" t="s">
        <v>3928</v>
      </c>
      <c r="C504" s="832" t="s">
        <v>3529</v>
      </c>
      <c r="D504" s="832" t="s">
        <v>4078</v>
      </c>
      <c r="E504" s="832" t="s">
        <v>4080</v>
      </c>
      <c r="F504" s="849">
        <v>1</v>
      </c>
      <c r="G504" s="849">
        <v>3239</v>
      </c>
      <c r="H504" s="849">
        <v>0.99876657415972869</v>
      </c>
      <c r="I504" s="849">
        <v>3239</v>
      </c>
      <c r="J504" s="849">
        <v>1</v>
      </c>
      <c r="K504" s="849">
        <v>3243</v>
      </c>
      <c r="L504" s="849">
        <v>1</v>
      </c>
      <c r="M504" s="849">
        <v>3243</v>
      </c>
      <c r="N504" s="849">
        <v>2</v>
      </c>
      <c r="O504" s="849">
        <v>6504</v>
      </c>
      <c r="P504" s="837">
        <v>2.005550416281221</v>
      </c>
      <c r="Q504" s="850">
        <v>3252</v>
      </c>
    </row>
    <row r="505" spans="1:17" ht="14.4" customHeight="1" x14ac:dyDescent="0.3">
      <c r="A505" s="831" t="s">
        <v>575</v>
      </c>
      <c r="B505" s="832" t="s">
        <v>3928</v>
      </c>
      <c r="C505" s="832" t="s">
        <v>3529</v>
      </c>
      <c r="D505" s="832" t="s">
        <v>4081</v>
      </c>
      <c r="E505" s="832" t="s">
        <v>4082</v>
      </c>
      <c r="F505" s="849">
        <v>1</v>
      </c>
      <c r="G505" s="849">
        <v>836</v>
      </c>
      <c r="H505" s="849">
        <v>0.99880525686977295</v>
      </c>
      <c r="I505" s="849">
        <v>836</v>
      </c>
      <c r="J505" s="849">
        <v>1</v>
      </c>
      <c r="K505" s="849">
        <v>837</v>
      </c>
      <c r="L505" s="849">
        <v>1</v>
      </c>
      <c r="M505" s="849">
        <v>837</v>
      </c>
      <c r="N505" s="849">
        <v>1</v>
      </c>
      <c r="O505" s="849">
        <v>839</v>
      </c>
      <c r="P505" s="837">
        <v>1.0023894862604541</v>
      </c>
      <c r="Q505" s="850">
        <v>839</v>
      </c>
    </row>
    <row r="506" spans="1:17" ht="14.4" customHeight="1" x14ac:dyDescent="0.3">
      <c r="A506" s="831" t="s">
        <v>575</v>
      </c>
      <c r="B506" s="832" t="s">
        <v>3928</v>
      </c>
      <c r="C506" s="832" t="s">
        <v>3529</v>
      </c>
      <c r="D506" s="832" t="s">
        <v>4081</v>
      </c>
      <c r="E506" s="832" t="s">
        <v>4083</v>
      </c>
      <c r="F506" s="849">
        <v>25</v>
      </c>
      <c r="G506" s="849">
        <v>20900</v>
      </c>
      <c r="H506" s="849">
        <v>1.5606332138590202</v>
      </c>
      <c r="I506" s="849">
        <v>836</v>
      </c>
      <c r="J506" s="849">
        <v>16</v>
      </c>
      <c r="K506" s="849">
        <v>13392</v>
      </c>
      <c r="L506" s="849">
        <v>1</v>
      </c>
      <c r="M506" s="849">
        <v>837</v>
      </c>
      <c r="N506" s="849">
        <v>11</v>
      </c>
      <c r="O506" s="849">
        <v>9229</v>
      </c>
      <c r="P506" s="837">
        <v>0.68914277180406214</v>
      </c>
      <c r="Q506" s="850">
        <v>839</v>
      </c>
    </row>
    <row r="507" spans="1:17" ht="14.4" customHeight="1" x14ac:dyDescent="0.3">
      <c r="A507" s="831" t="s">
        <v>575</v>
      </c>
      <c r="B507" s="832" t="s">
        <v>3928</v>
      </c>
      <c r="C507" s="832" t="s">
        <v>3529</v>
      </c>
      <c r="D507" s="832" t="s">
        <v>4084</v>
      </c>
      <c r="E507" s="832" t="s">
        <v>4085</v>
      </c>
      <c r="F507" s="849"/>
      <c r="G507" s="849"/>
      <c r="H507" s="849"/>
      <c r="I507" s="849"/>
      <c r="J507" s="849">
        <v>2</v>
      </c>
      <c r="K507" s="849">
        <v>2482</v>
      </c>
      <c r="L507" s="849">
        <v>1</v>
      </c>
      <c r="M507" s="849">
        <v>1241</v>
      </c>
      <c r="N507" s="849">
        <v>3</v>
      </c>
      <c r="O507" s="849">
        <v>3732</v>
      </c>
      <c r="P507" s="837">
        <v>1.5036261079774376</v>
      </c>
      <c r="Q507" s="850">
        <v>1244</v>
      </c>
    </row>
    <row r="508" spans="1:17" ht="14.4" customHeight="1" x14ac:dyDescent="0.3">
      <c r="A508" s="831" t="s">
        <v>575</v>
      </c>
      <c r="B508" s="832" t="s">
        <v>3928</v>
      </c>
      <c r="C508" s="832" t="s">
        <v>3529</v>
      </c>
      <c r="D508" s="832" t="s">
        <v>4084</v>
      </c>
      <c r="E508" s="832" t="s">
        <v>4086</v>
      </c>
      <c r="F508" s="849">
        <v>3</v>
      </c>
      <c r="G508" s="849">
        <v>3720</v>
      </c>
      <c r="H508" s="849">
        <v>1.4987912973408541</v>
      </c>
      <c r="I508" s="849">
        <v>1240</v>
      </c>
      <c r="J508" s="849">
        <v>2</v>
      </c>
      <c r="K508" s="849">
        <v>2482</v>
      </c>
      <c r="L508" s="849">
        <v>1</v>
      </c>
      <c r="M508" s="849">
        <v>1241</v>
      </c>
      <c r="N508" s="849"/>
      <c r="O508" s="849"/>
      <c r="P508" s="837"/>
      <c r="Q508" s="850"/>
    </row>
    <row r="509" spans="1:17" ht="14.4" customHeight="1" x14ac:dyDescent="0.3">
      <c r="A509" s="831" t="s">
        <v>575</v>
      </c>
      <c r="B509" s="832" t="s">
        <v>3928</v>
      </c>
      <c r="C509" s="832" t="s">
        <v>3529</v>
      </c>
      <c r="D509" s="832" t="s">
        <v>4087</v>
      </c>
      <c r="E509" s="832" t="s">
        <v>4088</v>
      </c>
      <c r="F509" s="849"/>
      <c r="G509" s="849"/>
      <c r="H509" s="849"/>
      <c r="I509" s="849"/>
      <c r="J509" s="849">
        <v>2</v>
      </c>
      <c r="K509" s="849">
        <v>18594</v>
      </c>
      <c r="L509" s="849">
        <v>1</v>
      </c>
      <c r="M509" s="849">
        <v>9297</v>
      </c>
      <c r="N509" s="849"/>
      <c r="O509" s="849"/>
      <c r="P509" s="837"/>
      <c r="Q509" s="850"/>
    </row>
    <row r="510" spans="1:17" ht="14.4" customHeight="1" x14ac:dyDescent="0.3">
      <c r="A510" s="831" t="s">
        <v>575</v>
      </c>
      <c r="B510" s="832" t="s">
        <v>3928</v>
      </c>
      <c r="C510" s="832" t="s">
        <v>3529</v>
      </c>
      <c r="D510" s="832" t="s">
        <v>4089</v>
      </c>
      <c r="E510" s="832" t="s">
        <v>4090</v>
      </c>
      <c r="F510" s="849"/>
      <c r="G510" s="849"/>
      <c r="H510" s="849"/>
      <c r="I510" s="849"/>
      <c r="J510" s="849">
        <v>2</v>
      </c>
      <c r="K510" s="849">
        <v>14270</v>
      </c>
      <c r="L510" s="849">
        <v>1</v>
      </c>
      <c r="M510" s="849">
        <v>7135</v>
      </c>
      <c r="N510" s="849">
        <v>1</v>
      </c>
      <c r="O510" s="849">
        <v>7151</v>
      </c>
      <c r="P510" s="837">
        <v>0.50112123335669234</v>
      </c>
      <c r="Q510" s="850">
        <v>7151</v>
      </c>
    </row>
    <row r="511" spans="1:17" ht="14.4" customHeight="1" x14ac:dyDescent="0.3">
      <c r="A511" s="831" t="s">
        <v>575</v>
      </c>
      <c r="B511" s="832" t="s">
        <v>3928</v>
      </c>
      <c r="C511" s="832" t="s">
        <v>3529</v>
      </c>
      <c r="D511" s="832" t="s">
        <v>4089</v>
      </c>
      <c r="E511" s="832" t="s">
        <v>4091</v>
      </c>
      <c r="F511" s="849">
        <v>2</v>
      </c>
      <c r="G511" s="849">
        <v>14258</v>
      </c>
      <c r="H511" s="849">
        <v>1.9983181499649614</v>
      </c>
      <c r="I511" s="849">
        <v>7129</v>
      </c>
      <c r="J511" s="849">
        <v>1</v>
      </c>
      <c r="K511" s="849">
        <v>7135</v>
      </c>
      <c r="L511" s="849">
        <v>1</v>
      </c>
      <c r="M511" s="849">
        <v>7135</v>
      </c>
      <c r="N511" s="849"/>
      <c r="O511" s="849"/>
      <c r="P511" s="837"/>
      <c r="Q511" s="850"/>
    </row>
    <row r="512" spans="1:17" ht="14.4" customHeight="1" x14ac:dyDescent="0.3">
      <c r="A512" s="831" t="s">
        <v>575</v>
      </c>
      <c r="B512" s="832" t="s">
        <v>3928</v>
      </c>
      <c r="C512" s="832" t="s">
        <v>3529</v>
      </c>
      <c r="D512" s="832" t="s">
        <v>3905</v>
      </c>
      <c r="E512" s="832" t="s">
        <v>3906</v>
      </c>
      <c r="F512" s="849"/>
      <c r="G512" s="849"/>
      <c r="H512" s="849"/>
      <c r="I512" s="849"/>
      <c r="J512" s="849">
        <v>3</v>
      </c>
      <c r="K512" s="849">
        <v>7503</v>
      </c>
      <c r="L512" s="849">
        <v>1</v>
      </c>
      <c r="M512" s="849">
        <v>2501</v>
      </c>
      <c r="N512" s="849"/>
      <c r="O512" s="849"/>
      <c r="P512" s="837"/>
      <c r="Q512" s="850"/>
    </row>
    <row r="513" spans="1:17" ht="14.4" customHeight="1" x14ac:dyDescent="0.3">
      <c r="A513" s="831" t="s">
        <v>575</v>
      </c>
      <c r="B513" s="832" t="s">
        <v>3928</v>
      </c>
      <c r="C513" s="832" t="s">
        <v>3529</v>
      </c>
      <c r="D513" s="832" t="s">
        <v>3905</v>
      </c>
      <c r="E513" s="832" t="s">
        <v>4092</v>
      </c>
      <c r="F513" s="849">
        <v>32</v>
      </c>
      <c r="G513" s="849">
        <v>80000</v>
      </c>
      <c r="H513" s="849">
        <v>0.86451905724196809</v>
      </c>
      <c r="I513" s="849">
        <v>2500</v>
      </c>
      <c r="J513" s="849">
        <v>37</v>
      </c>
      <c r="K513" s="849">
        <v>92537</v>
      </c>
      <c r="L513" s="849">
        <v>1</v>
      </c>
      <c r="M513" s="849">
        <v>2501</v>
      </c>
      <c r="N513" s="849">
        <v>36</v>
      </c>
      <c r="O513" s="849">
        <v>90216</v>
      </c>
      <c r="P513" s="837">
        <v>0.97491814085176742</v>
      </c>
      <c r="Q513" s="850">
        <v>2506</v>
      </c>
    </row>
    <row r="514" spans="1:17" ht="14.4" customHeight="1" x14ac:dyDescent="0.3">
      <c r="A514" s="831" t="s">
        <v>575</v>
      </c>
      <c r="B514" s="832" t="s">
        <v>3928</v>
      </c>
      <c r="C514" s="832" t="s">
        <v>3529</v>
      </c>
      <c r="D514" s="832" t="s">
        <v>4093</v>
      </c>
      <c r="E514" s="832" t="s">
        <v>4094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3554</v>
      </c>
      <c r="P514" s="837"/>
      <c r="Q514" s="850">
        <v>3554</v>
      </c>
    </row>
    <row r="515" spans="1:17" ht="14.4" customHeight="1" x14ac:dyDescent="0.3">
      <c r="A515" s="831" t="s">
        <v>575</v>
      </c>
      <c r="B515" s="832" t="s">
        <v>3928</v>
      </c>
      <c r="C515" s="832" t="s">
        <v>3529</v>
      </c>
      <c r="D515" s="832" t="s">
        <v>4095</v>
      </c>
      <c r="E515" s="832" t="s">
        <v>4096</v>
      </c>
      <c r="F515" s="849">
        <v>2</v>
      </c>
      <c r="G515" s="849">
        <v>16672</v>
      </c>
      <c r="H515" s="849">
        <v>1.9980824544582934</v>
      </c>
      <c r="I515" s="849">
        <v>8336</v>
      </c>
      <c r="J515" s="849">
        <v>1</v>
      </c>
      <c r="K515" s="849">
        <v>8344</v>
      </c>
      <c r="L515" s="849">
        <v>1</v>
      </c>
      <c r="M515" s="849">
        <v>8344</v>
      </c>
      <c r="N515" s="849"/>
      <c r="O515" s="849"/>
      <c r="P515" s="837"/>
      <c r="Q515" s="850"/>
    </row>
    <row r="516" spans="1:17" ht="14.4" customHeight="1" x14ac:dyDescent="0.3">
      <c r="A516" s="831" t="s">
        <v>575</v>
      </c>
      <c r="B516" s="832" t="s">
        <v>3928</v>
      </c>
      <c r="C516" s="832" t="s">
        <v>3529</v>
      </c>
      <c r="D516" s="832" t="s">
        <v>4097</v>
      </c>
      <c r="E516" s="832" t="s">
        <v>4098</v>
      </c>
      <c r="F516" s="849"/>
      <c r="G516" s="849"/>
      <c r="H516" s="849"/>
      <c r="I516" s="849"/>
      <c r="J516" s="849"/>
      <c r="K516" s="849"/>
      <c r="L516" s="849"/>
      <c r="M516" s="849"/>
      <c r="N516" s="849">
        <v>3</v>
      </c>
      <c r="O516" s="849">
        <v>12324</v>
      </c>
      <c r="P516" s="837"/>
      <c r="Q516" s="850">
        <v>4108</v>
      </c>
    </row>
    <row r="517" spans="1:17" ht="14.4" customHeight="1" x14ac:dyDescent="0.3">
      <c r="A517" s="831" t="s">
        <v>575</v>
      </c>
      <c r="B517" s="832" t="s">
        <v>3928</v>
      </c>
      <c r="C517" s="832" t="s">
        <v>3529</v>
      </c>
      <c r="D517" s="832" t="s">
        <v>4099</v>
      </c>
      <c r="E517" s="832" t="s">
        <v>4100</v>
      </c>
      <c r="F517" s="849"/>
      <c r="G517" s="849"/>
      <c r="H517" s="849"/>
      <c r="I517" s="849"/>
      <c r="J517" s="849">
        <v>4</v>
      </c>
      <c r="K517" s="849">
        <v>11312</v>
      </c>
      <c r="L517" s="849">
        <v>1</v>
      </c>
      <c r="M517" s="849">
        <v>2828</v>
      </c>
      <c r="N517" s="849">
        <v>6</v>
      </c>
      <c r="O517" s="849">
        <v>16998</v>
      </c>
      <c r="P517" s="837">
        <v>1.5026520509193777</v>
      </c>
      <c r="Q517" s="850">
        <v>2833</v>
      </c>
    </row>
    <row r="518" spans="1:17" ht="14.4" customHeight="1" x14ac:dyDescent="0.3">
      <c r="A518" s="831" t="s">
        <v>575</v>
      </c>
      <c r="B518" s="832" t="s">
        <v>3928</v>
      </c>
      <c r="C518" s="832" t="s">
        <v>3529</v>
      </c>
      <c r="D518" s="832" t="s">
        <v>4101</v>
      </c>
      <c r="E518" s="832" t="s">
        <v>4102</v>
      </c>
      <c r="F518" s="849">
        <v>65</v>
      </c>
      <c r="G518" s="849">
        <v>26325</v>
      </c>
      <c r="H518" s="849">
        <v>0.9132697311361665</v>
      </c>
      <c r="I518" s="849">
        <v>405</v>
      </c>
      <c r="J518" s="849">
        <v>71</v>
      </c>
      <c r="K518" s="849">
        <v>28825</v>
      </c>
      <c r="L518" s="849">
        <v>1</v>
      </c>
      <c r="M518" s="849">
        <v>405.98591549295776</v>
      </c>
      <c r="N518" s="849">
        <v>56</v>
      </c>
      <c r="O518" s="849">
        <v>22792</v>
      </c>
      <c r="P518" s="837">
        <v>0.79070251517779711</v>
      </c>
      <c r="Q518" s="850">
        <v>407</v>
      </c>
    </row>
    <row r="519" spans="1:17" ht="14.4" customHeight="1" x14ac:dyDescent="0.3">
      <c r="A519" s="831" t="s">
        <v>575</v>
      </c>
      <c r="B519" s="832" t="s">
        <v>3928</v>
      </c>
      <c r="C519" s="832" t="s">
        <v>3529</v>
      </c>
      <c r="D519" s="832" t="s">
        <v>4101</v>
      </c>
      <c r="E519" s="832" t="s">
        <v>4103</v>
      </c>
      <c r="F519" s="849"/>
      <c r="G519" s="849"/>
      <c r="H519" s="849"/>
      <c r="I519" s="849"/>
      <c r="J519" s="849">
        <v>1</v>
      </c>
      <c r="K519" s="849">
        <v>406</v>
      </c>
      <c r="L519" s="849">
        <v>1</v>
      </c>
      <c r="M519" s="849">
        <v>406</v>
      </c>
      <c r="N519" s="849">
        <v>1</v>
      </c>
      <c r="O519" s="849">
        <v>407</v>
      </c>
      <c r="P519" s="837">
        <v>1.0024630541871922</v>
      </c>
      <c r="Q519" s="850">
        <v>407</v>
      </c>
    </row>
    <row r="520" spans="1:17" ht="14.4" customHeight="1" x14ac:dyDescent="0.3">
      <c r="A520" s="831" t="s">
        <v>575</v>
      </c>
      <c r="B520" s="832" t="s">
        <v>3928</v>
      </c>
      <c r="C520" s="832" t="s">
        <v>3529</v>
      </c>
      <c r="D520" s="832" t="s">
        <v>3619</v>
      </c>
      <c r="E520" s="832" t="s">
        <v>3620</v>
      </c>
      <c r="F520" s="849"/>
      <c r="G520" s="849"/>
      <c r="H520" s="849"/>
      <c r="I520" s="849"/>
      <c r="J520" s="849">
        <v>1</v>
      </c>
      <c r="K520" s="849">
        <v>560</v>
      </c>
      <c r="L520" s="849">
        <v>1</v>
      </c>
      <c r="M520" s="849">
        <v>560</v>
      </c>
      <c r="N520" s="849"/>
      <c r="O520" s="849"/>
      <c r="P520" s="837"/>
      <c r="Q520" s="850"/>
    </row>
    <row r="521" spans="1:17" ht="14.4" customHeight="1" x14ac:dyDescent="0.3">
      <c r="A521" s="831" t="s">
        <v>575</v>
      </c>
      <c r="B521" s="832" t="s">
        <v>3928</v>
      </c>
      <c r="C521" s="832" t="s">
        <v>3529</v>
      </c>
      <c r="D521" s="832" t="s">
        <v>4104</v>
      </c>
      <c r="E521" s="832" t="s">
        <v>4105</v>
      </c>
      <c r="F521" s="849"/>
      <c r="G521" s="849"/>
      <c r="H521" s="849"/>
      <c r="I521" s="849"/>
      <c r="J521" s="849">
        <v>1</v>
      </c>
      <c r="K521" s="849">
        <v>5737</v>
      </c>
      <c r="L521" s="849">
        <v>1</v>
      </c>
      <c r="M521" s="849">
        <v>5737</v>
      </c>
      <c r="N521" s="849">
        <v>3</v>
      </c>
      <c r="O521" s="849">
        <v>17259</v>
      </c>
      <c r="P521" s="837">
        <v>3.008366742199756</v>
      </c>
      <c r="Q521" s="850">
        <v>5753</v>
      </c>
    </row>
    <row r="522" spans="1:17" ht="14.4" customHeight="1" x14ac:dyDescent="0.3">
      <c r="A522" s="831" t="s">
        <v>575</v>
      </c>
      <c r="B522" s="832" t="s">
        <v>3928</v>
      </c>
      <c r="C522" s="832" t="s">
        <v>3529</v>
      </c>
      <c r="D522" s="832" t="s">
        <v>4104</v>
      </c>
      <c r="E522" s="832" t="s">
        <v>4106</v>
      </c>
      <c r="F522" s="849">
        <v>10</v>
      </c>
      <c r="G522" s="849">
        <v>57310</v>
      </c>
      <c r="H522" s="849"/>
      <c r="I522" s="849">
        <v>5731</v>
      </c>
      <c r="J522" s="849"/>
      <c r="K522" s="849"/>
      <c r="L522" s="849"/>
      <c r="M522" s="849"/>
      <c r="N522" s="849">
        <v>4</v>
      </c>
      <c r="O522" s="849">
        <v>23012</v>
      </c>
      <c r="P522" s="837"/>
      <c r="Q522" s="850">
        <v>5753</v>
      </c>
    </row>
    <row r="523" spans="1:17" ht="14.4" customHeight="1" x14ac:dyDescent="0.3">
      <c r="A523" s="831" t="s">
        <v>575</v>
      </c>
      <c r="B523" s="832" t="s">
        <v>3928</v>
      </c>
      <c r="C523" s="832" t="s">
        <v>3529</v>
      </c>
      <c r="D523" s="832" t="s">
        <v>4107</v>
      </c>
      <c r="E523" s="832" t="s">
        <v>4108</v>
      </c>
      <c r="F523" s="849">
        <v>3</v>
      </c>
      <c r="G523" s="849">
        <v>16359</v>
      </c>
      <c r="H523" s="849">
        <v>2.9967026928008793</v>
      </c>
      <c r="I523" s="849">
        <v>5453</v>
      </c>
      <c r="J523" s="849">
        <v>1</v>
      </c>
      <c r="K523" s="849">
        <v>5459</v>
      </c>
      <c r="L523" s="849">
        <v>1</v>
      </c>
      <c r="M523" s="849">
        <v>5459</v>
      </c>
      <c r="N523" s="849"/>
      <c r="O523" s="849"/>
      <c r="P523" s="837"/>
      <c r="Q523" s="850"/>
    </row>
    <row r="524" spans="1:17" ht="14.4" customHeight="1" x14ac:dyDescent="0.3">
      <c r="A524" s="831" t="s">
        <v>575</v>
      </c>
      <c r="B524" s="832" t="s">
        <v>3928</v>
      </c>
      <c r="C524" s="832" t="s">
        <v>3529</v>
      </c>
      <c r="D524" s="832" t="s">
        <v>4107</v>
      </c>
      <c r="E524" s="832" t="s">
        <v>4109</v>
      </c>
      <c r="F524" s="849">
        <v>1</v>
      </c>
      <c r="G524" s="849">
        <v>5453</v>
      </c>
      <c r="H524" s="849"/>
      <c r="I524" s="849">
        <v>5453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575</v>
      </c>
      <c r="B525" s="832" t="s">
        <v>3928</v>
      </c>
      <c r="C525" s="832" t="s">
        <v>3529</v>
      </c>
      <c r="D525" s="832" t="s">
        <v>4110</v>
      </c>
      <c r="E525" s="832" t="s">
        <v>4111</v>
      </c>
      <c r="F525" s="849">
        <v>17</v>
      </c>
      <c r="G525" s="849">
        <v>30243</v>
      </c>
      <c r="H525" s="849">
        <v>1.6990449438202246</v>
      </c>
      <c r="I525" s="849">
        <v>1779</v>
      </c>
      <c r="J525" s="849">
        <v>10</v>
      </c>
      <c r="K525" s="849">
        <v>17800</v>
      </c>
      <c r="L525" s="849">
        <v>1</v>
      </c>
      <c r="M525" s="849">
        <v>1780</v>
      </c>
      <c r="N525" s="849">
        <v>13</v>
      </c>
      <c r="O525" s="849">
        <v>23179</v>
      </c>
      <c r="P525" s="837">
        <v>1.3021910112359552</v>
      </c>
      <c r="Q525" s="850">
        <v>1783</v>
      </c>
    </row>
    <row r="526" spans="1:17" ht="14.4" customHeight="1" x14ac:dyDescent="0.3">
      <c r="A526" s="831" t="s">
        <v>575</v>
      </c>
      <c r="B526" s="832" t="s">
        <v>3928</v>
      </c>
      <c r="C526" s="832" t="s">
        <v>3529</v>
      </c>
      <c r="D526" s="832" t="s">
        <v>3621</v>
      </c>
      <c r="E526" s="832" t="s">
        <v>3622</v>
      </c>
      <c r="F526" s="849"/>
      <c r="G526" s="849"/>
      <c r="H526" s="849"/>
      <c r="I526" s="849"/>
      <c r="J526" s="849"/>
      <c r="K526" s="849"/>
      <c r="L526" s="849"/>
      <c r="M526" s="849"/>
      <c r="N526" s="849">
        <v>10</v>
      </c>
      <c r="O526" s="849">
        <v>1640</v>
      </c>
      <c r="P526" s="837"/>
      <c r="Q526" s="850">
        <v>164</v>
      </c>
    </row>
    <row r="527" spans="1:17" ht="14.4" customHeight="1" x14ac:dyDescent="0.3">
      <c r="A527" s="831" t="s">
        <v>575</v>
      </c>
      <c r="B527" s="832" t="s">
        <v>3928</v>
      </c>
      <c r="C527" s="832" t="s">
        <v>3529</v>
      </c>
      <c r="D527" s="832" t="s">
        <v>3624</v>
      </c>
      <c r="E527" s="832" t="s">
        <v>3625</v>
      </c>
      <c r="F527" s="849">
        <v>5</v>
      </c>
      <c r="G527" s="849">
        <v>1525</v>
      </c>
      <c r="H527" s="849">
        <v>0.38335847159376574</v>
      </c>
      <c r="I527" s="849">
        <v>305</v>
      </c>
      <c r="J527" s="849">
        <v>13</v>
      </c>
      <c r="K527" s="849">
        <v>3978</v>
      </c>
      <c r="L527" s="849">
        <v>1</v>
      </c>
      <c r="M527" s="849">
        <v>306</v>
      </c>
      <c r="N527" s="849">
        <v>5</v>
      </c>
      <c r="O527" s="849">
        <v>1535</v>
      </c>
      <c r="P527" s="837">
        <v>0.38587229763700354</v>
      </c>
      <c r="Q527" s="850">
        <v>307</v>
      </c>
    </row>
    <row r="528" spans="1:17" ht="14.4" customHeight="1" x14ac:dyDescent="0.3">
      <c r="A528" s="831" t="s">
        <v>575</v>
      </c>
      <c r="B528" s="832" t="s">
        <v>3928</v>
      </c>
      <c r="C528" s="832" t="s">
        <v>3529</v>
      </c>
      <c r="D528" s="832" t="s">
        <v>4112</v>
      </c>
      <c r="E528" s="832" t="s">
        <v>4113</v>
      </c>
      <c r="F528" s="849">
        <v>3</v>
      </c>
      <c r="G528" s="849">
        <v>5127</v>
      </c>
      <c r="H528" s="849">
        <v>0.99941520467836253</v>
      </c>
      <c r="I528" s="849">
        <v>1709</v>
      </c>
      <c r="J528" s="849">
        <v>3</v>
      </c>
      <c r="K528" s="849">
        <v>5130</v>
      </c>
      <c r="L528" s="849">
        <v>1</v>
      </c>
      <c r="M528" s="849">
        <v>1710</v>
      </c>
      <c r="N528" s="849">
        <v>4</v>
      </c>
      <c r="O528" s="849">
        <v>6860</v>
      </c>
      <c r="P528" s="837">
        <v>1.3372319688109162</v>
      </c>
      <c r="Q528" s="850">
        <v>1715</v>
      </c>
    </row>
    <row r="529" spans="1:17" ht="14.4" customHeight="1" x14ac:dyDescent="0.3">
      <c r="A529" s="831" t="s">
        <v>575</v>
      </c>
      <c r="B529" s="832" t="s">
        <v>3928</v>
      </c>
      <c r="C529" s="832" t="s">
        <v>3529</v>
      </c>
      <c r="D529" s="832" t="s">
        <v>4112</v>
      </c>
      <c r="E529" s="832" t="s">
        <v>4114</v>
      </c>
      <c r="F529" s="849">
        <v>1</v>
      </c>
      <c r="G529" s="849">
        <v>1709</v>
      </c>
      <c r="H529" s="849">
        <v>0.99941520467836253</v>
      </c>
      <c r="I529" s="849">
        <v>1709</v>
      </c>
      <c r="J529" s="849">
        <v>1</v>
      </c>
      <c r="K529" s="849">
        <v>1710</v>
      </c>
      <c r="L529" s="849">
        <v>1</v>
      </c>
      <c r="M529" s="849">
        <v>1710</v>
      </c>
      <c r="N529" s="849"/>
      <c r="O529" s="849"/>
      <c r="P529" s="837"/>
      <c r="Q529" s="850"/>
    </row>
    <row r="530" spans="1:17" ht="14.4" customHeight="1" x14ac:dyDescent="0.3">
      <c r="A530" s="831" t="s">
        <v>575</v>
      </c>
      <c r="B530" s="832" t="s">
        <v>3928</v>
      </c>
      <c r="C530" s="832" t="s">
        <v>3529</v>
      </c>
      <c r="D530" s="832" t="s">
        <v>4115</v>
      </c>
      <c r="E530" s="832" t="s">
        <v>4116</v>
      </c>
      <c r="F530" s="849">
        <v>5</v>
      </c>
      <c r="G530" s="849">
        <v>640</v>
      </c>
      <c r="H530" s="849"/>
      <c r="I530" s="849">
        <v>128</v>
      </c>
      <c r="J530" s="849"/>
      <c r="K530" s="849"/>
      <c r="L530" s="849"/>
      <c r="M530" s="849"/>
      <c r="N530" s="849">
        <v>7</v>
      </c>
      <c r="O530" s="849">
        <v>903</v>
      </c>
      <c r="P530" s="837"/>
      <c r="Q530" s="850">
        <v>129</v>
      </c>
    </row>
    <row r="531" spans="1:17" ht="14.4" customHeight="1" x14ac:dyDescent="0.3">
      <c r="A531" s="831" t="s">
        <v>575</v>
      </c>
      <c r="B531" s="832" t="s">
        <v>3928</v>
      </c>
      <c r="C531" s="832" t="s">
        <v>3529</v>
      </c>
      <c r="D531" s="832" t="s">
        <v>4115</v>
      </c>
      <c r="E531" s="832" t="s">
        <v>4117</v>
      </c>
      <c r="F531" s="849"/>
      <c r="G531" s="849"/>
      <c r="H531" s="849"/>
      <c r="I531" s="849"/>
      <c r="J531" s="849">
        <v>13</v>
      </c>
      <c r="K531" s="849">
        <v>1664</v>
      </c>
      <c r="L531" s="849">
        <v>1</v>
      </c>
      <c r="M531" s="849">
        <v>128</v>
      </c>
      <c r="N531" s="849">
        <v>6</v>
      </c>
      <c r="O531" s="849">
        <v>774</v>
      </c>
      <c r="P531" s="837">
        <v>0.46514423076923078</v>
      </c>
      <c r="Q531" s="850">
        <v>129</v>
      </c>
    </row>
    <row r="532" spans="1:17" ht="14.4" customHeight="1" x14ac:dyDescent="0.3">
      <c r="A532" s="831" t="s">
        <v>575</v>
      </c>
      <c r="B532" s="832" t="s">
        <v>3928</v>
      </c>
      <c r="C532" s="832" t="s">
        <v>3529</v>
      </c>
      <c r="D532" s="832" t="s">
        <v>3626</v>
      </c>
      <c r="E532" s="832" t="s">
        <v>3627</v>
      </c>
      <c r="F532" s="849">
        <v>1028</v>
      </c>
      <c r="G532" s="849">
        <v>67848</v>
      </c>
      <c r="H532" s="849">
        <v>0.78894858019953951</v>
      </c>
      <c r="I532" s="849">
        <v>66</v>
      </c>
      <c r="J532" s="849">
        <v>1303</v>
      </c>
      <c r="K532" s="849">
        <v>85998</v>
      </c>
      <c r="L532" s="849">
        <v>1</v>
      </c>
      <c r="M532" s="849">
        <v>66</v>
      </c>
      <c r="N532" s="849">
        <v>1336</v>
      </c>
      <c r="O532" s="849">
        <v>88176</v>
      </c>
      <c r="P532" s="837">
        <v>1.0253261703760552</v>
      </c>
      <c r="Q532" s="850">
        <v>66</v>
      </c>
    </row>
    <row r="533" spans="1:17" ht="14.4" customHeight="1" x14ac:dyDescent="0.3">
      <c r="A533" s="831" t="s">
        <v>575</v>
      </c>
      <c r="B533" s="832" t="s">
        <v>3928</v>
      </c>
      <c r="C533" s="832" t="s">
        <v>3529</v>
      </c>
      <c r="D533" s="832" t="s">
        <v>3628</v>
      </c>
      <c r="E533" s="832" t="s">
        <v>3629</v>
      </c>
      <c r="F533" s="849"/>
      <c r="G533" s="849"/>
      <c r="H533" s="849"/>
      <c r="I533" s="849"/>
      <c r="J533" s="849">
        <v>2</v>
      </c>
      <c r="K533" s="849">
        <v>410</v>
      </c>
      <c r="L533" s="849">
        <v>1</v>
      </c>
      <c r="M533" s="849">
        <v>205</v>
      </c>
      <c r="N533" s="849"/>
      <c r="O533" s="849"/>
      <c r="P533" s="837"/>
      <c r="Q533" s="850"/>
    </row>
    <row r="534" spans="1:17" ht="14.4" customHeight="1" x14ac:dyDescent="0.3">
      <c r="A534" s="831" t="s">
        <v>575</v>
      </c>
      <c r="B534" s="832" t="s">
        <v>3928</v>
      </c>
      <c r="C534" s="832" t="s">
        <v>3529</v>
      </c>
      <c r="D534" s="832" t="s">
        <v>3784</v>
      </c>
      <c r="E534" s="832" t="s">
        <v>3785</v>
      </c>
      <c r="F534" s="849"/>
      <c r="G534" s="849"/>
      <c r="H534" s="849"/>
      <c r="I534" s="849"/>
      <c r="J534" s="849">
        <v>2</v>
      </c>
      <c r="K534" s="849">
        <v>3854</v>
      </c>
      <c r="L534" s="849">
        <v>1</v>
      </c>
      <c r="M534" s="849">
        <v>1927</v>
      </c>
      <c r="N534" s="849"/>
      <c r="O534" s="849"/>
      <c r="P534" s="837"/>
      <c r="Q534" s="850"/>
    </row>
    <row r="535" spans="1:17" ht="14.4" customHeight="1" x14ac:dyDescent="0.3">
      <c r="A535" s="831" t="s">
        <v>575</v>
      </c>
      <c r="B535" s="832" t="s">
        <v>3928</v>
      </c>
      <c r="C535" s="832" t="s">
        <v>3529</v>
      </c>
      <c r="D535" s="832" t="s">
        <v>4118</v>
      </c>
      <c r="E535" s="832" t="s">
        <v>4119</v>
      </c>
      <c r="F535" s="849">
        <v>0</v>
      </c>
      <c r="G535" s="849">
        <v>0</v>
      </c>
      <c r="H535" s="849"/>
      <c r="I535" s="849"/>
      <c r="J535" s="849">
        <v>0</v>
      </c>
      <c r="K535" s="849">
        <v>0</v>
      </c>
      <c r="L535" s="849"/>
      <c r="M535" s="849"/>
      <c r="N535" s="849">
        <v>0</v>
      </c>
      <c r="O535" s="849">
        <v>0</v>
      </c>
      <c r="P535" s="837"/>
      <c r="Q535" s="850"/>
    </row>
    <row r="536" spans="1:17" ht="14.4" customHeight="1" x14ac:dyDescent="0.3">
      <c r="A536" s="831" t="s">
        <v>575</v>
      </c>
      <c r="B536" s="832" t="s">
        <v>3928</v>
      </c>
      <c r="C536" s="832" t="s">
        <v>3529</v>
      </c>
      <c r="D536" s="832" t="s">
        <v>4120</v>
      </c>
      <c r="E536" s="832" t="s">
        <v>4121</v>
      </c>
      <c r="F536" s="849">
        <v>278</v>
      </c>
      <c r="G536" s="849">
        <v>0</v>
      </c>
      <c r="H536" s="849"/>
      <c r="I536" s="849">
        <v>0</v>
      </c>
      <c r="J536" s="849">
        <v>398</v>
      </c>
      <c r="K536" s="849">
        <v>0</v>
      </c>
      <c r="L536" s="849"/>
      <c r="M536" s="849">
        <v>0</v>
      </c>
      <c r="N536" s="849">
        <v>156</v>
      </c>
      <c r="O536" s="849">
        <v>0</v>
      </c>
      <c r="P536" s="837"/>
      <c r="Q536" s="850">
        <v>0</v>
      </c>
    </row>
    <row r="537" spans="1:17" ht="14.4" customHeight="1" x14ac:dyDescent="0.3">
      <c r="A537" s="831" t="s">
        <v>575</v>
      </c>
      <c r="B537" s="832" t="s">
        <v>3928</v>
      </c>
      <c r="C537" s="832" t="s">
        <v>3529</v>
      </c>
      <c r="D537" s="832" t="s">
        <v>3642</v>
      </c>
      <c r="E537" s="832" t="s">
        <v>4122</v>
      </c>
      <c r="F537" s="849"/>
      <c r="G537" s="849"/>
      <c r="H537" s="849"/>
      <c r="I537" s="849"/>
      <c r="J537" s="849">
        <v>1</v>
      </c>
      <c r="K537" s="849">
        <v>156</v>
      </c>
      <c r="L537" s="849">
        <v>1</v>
      </c>
      <c r="M537" s="849">
        <v>156</v>
      </c>
      <c r="N537" s="849">
        <v>1</v>
      </c>
      <c r="O537" s="849">
        <v>156</v>
      </c>
      <c r="P537" s="837">
        <v>1</v>
      </c>
      <c r="Q537" s="850">
        <v>156</v>
      </c>
    </row>
    <row r="538" spans="1:17" ht="14.4" customHeight="1" x14ac:dyDescent="0.3">
      <c r="A538" s="831" t="s">
        <v>575</v>
      </c>
      <c r="B538" s="832" t="s">
        <v>3928</v>
      </c>
      <c r="C538" s="832" t="s">
        <v>3529</v>
      </c>
      <c r="D538" s="832" t="s">
        <v>3642</v>
      </c>
      <c r="E538" s="832" t="s">
        <v>3643</v>
      </c>
      <c r="F538" s="849">
        <v>1</v>
      </c>
      <c r="G538" s="849">
        <v>155</v>
      </c>
      <c r="H538" s="849">
        <v>0.33119658119658119</v>
      </c>
      <c r="I538" s="849">
        <v>155</v>
      </c>
      <c r="J538" s="849">
        <v>3</v>
      </c>
      <c r="K538" s="849">
        <v>468</v>
      </c>
      <c r="L538" s="849">
        <v>1</v>
      </c>
      <c r="M538" s="849">
        <v>156</v>
      </c>
      <c r="N538" s="849">
        <v>1</v>
      </c>
      <c r="O538" s="849">
        <v>156</v>
      </c>
      <c r="P538" s="837">
        <v>0.33333333333333331</v>
      </c>
      <c r="Q538" s="850">
        <v>156</v>
      </c>
    </row>
    <row r="539" spans="1:17" ht="14.4" customHeight="1" x14ac:dyDescent="0.3">
      <c r="A539" s="831" t="s">
        <v>575</v>
      </c>
      <c r="B539" s="832" t="s">
        <v>3928</v>
      </c>
      <c r="C539" s="832" t="s">
        <v>3529</v>
      </c>
      <c r="D539" s="832" t="s">
        <v>3644</v>
      </c>
      <c r="E539" s="832" t="s">
        <v>3645</v>
      </c>
      <c r="F539" s="849"/>
      <c r="G539" s="849"/>
      <c r="H539" s="849"/>
      <c r="I539" s="849"/>
      <c r="J539" s="849"/>
      <c r="K539" s="849"/>
      <c r="L539" s="849"/>
      <c r="M539" s="849"/>
      <c r="N539" s="849">
        <v>7</v>
      </c>
      <c r="O539" s="849">
        <v>651</v>
      </c>
      <c r="P539" s="837"/>
      <c r="Q539" s="850">
        <v>93</v>
      </c>
    </row>
    <row r="540" spans="1:17" ht="14.4" customHeight="1" x14ac:dyDescent="0.3">
      <c r="A540" s="831" t="s">
        <v>575</v>
      </c>
      <c r="B540" s="832" t="s">
        <v>3928</v>
      </c>
      <c r="C540" s="832" t="s">
        <v>3529</v>
      </c>
      <c r="D540" s="832" t="s">
        <v>4123</v>
      </c>
      <c r="E540" s="832" t="s">
        <v>4124</v>
      </c>
      <c r="F540" s="849">
        <v>1</v>
      </c>
      <c r="G540" s="849">
        <v>3277</v>
      </c>
      <c r="H540" s="849">
        <v>0.49939042974702835</v>
      </c>
      <c r="I540" s="849">
        <v>3277</v>
      </c>
      <c r="J540" s="849">
        <v>2</v>
      </c>
      <c r="K540" s="849">
        <v>6562</v>
      </c>
      <c r="L540" s="849">
        <v>1</v>
      </c>
      <c r="M540" s="849">
        <v>3281</v>
      </c>
      <c r="N540" s="849">
        <v>3</v>
      </c>
      <c r="O540" s="849">
        <v>9870</v>
      </c>
      <c r="P540" s="837">
        <v>1.5041145992075586</v>
      </c>
      <c r="Q540" s="850">
        <v>3290</v>
      </c>
    </row>
    <row r="541" spans="1:17" ht="14.4" customHeight="1" x14ac:dyDescent="0.3">
      <c r="A541" s="831" t="s">
        <v>575</v>
      </c>
      <c r="B541" s="832" t="s">
        <v>3928</v>
      </c>
      <c r="C541" s="832" t="s">
        <v>3529</v>
      </c>
      <c r="D541" s="832" t="s">
        <v>4123</v>
      </c>
      <c r="E541" s="832" t="s">
        <v>4125</v>
      </c>
      <c r="F541" s="849">
        <v>1</v>
      </c>
      <c r="G541" s="849">
        <v>3277</v>
      </c>
      <c r="H541" s="849"/>
      <c r="I541" s="849">
        <v>3277</v>
      </c>
      <c r="J541" s="849"/>
      <c r="K541" s="849"/>
      <c r="L541" s="849"/>
      <c r="M541" s="849"/>
      <c r="N541" s="849">
        <v>1</v>
      </c>
      <c r="O541" s="849">
        <v>3290</v>
      </c>
      <c r="P541" s="837"/>
      <c r="Q541" s="850">
        <v>3290</v>
      </c>
    </row>
    <row r="542" spans="1:17" ht="14.4" customHeight="1" x14ac:dyDescent="0.3">
      <c r="A542" s="831" t="s">
        <v>575</v>
      </c>
      <c r="B542" s="832" t="s">
        <v>3928</v>
      </c>
      <c r="C542" s="832" t="s">
        <v>3529</v>
      </c>
      <c r="D542" s="832" t="s">
        <v>3657</v>
      </c>
      <c r="E542" s="832" t="s">
        <v>3658</v>
      </c>
      <c r="F542" s="849"/>
      <c r="G542" s="849"/>
      <c r="H542" s="849"/>
      <c r="I542" s="849"/>
      <c r="J542" s="849">
        <v>2</v>
      </c>
      <c r="K542" s="849">
        <v>116</v>
      </c>
      <c r="L542" s="849">
        <v>1</v>
      </c>
      <c r="M542" s="849">
        <v>58</v>
      </c>
      <c r="N542" s="849"/>
      <c r="O542" s="849"/>
      <c r="P542" s="837"/>
      <c r="Q542" s="850"/>
    </row>
    <row r="543" spans="1:17" ht="14.4" customHeight="1" x14ac:dyDescent="0.3">
      <c r="A543" s="831" t="s">
        <v>575</v>
      </c>
      <c r="B543" s="832" t="s">
        <v>3928</v>
      </c>
      <c r="C543" s="832" t="s">
        <v>3529</v>
      </c>
      <c r="D543" s="832" t="s">
        <v>3659</v>
      </c>
      <c r="E543" s="832" t="s">
        <v>3660</v>
      </c>
      <c r="F543" s="849">
        <v>69</v>
      </c>
      <c r="G543" s="849">
        <v>5934</v>
      </c>
      <c r="H543" s="849">
        <v>1.0147058823529411</v>
      </c>
      <c r="I543" s="849">
        <v>86</v>
      </c>
      <c r="J543" s="849">
        <v>68</v>
      </c>
      <c r="K543" s="849">
        <v>5848</v>
      </c>
      <c r="L543" s="849">
        <v>1</v>
      </c>
      <c r="M543" s="849">
        <v>86</v>
      </c>
      <c r="N543" s="849">
        <v>126</v>
      </c>
      <c r="O543" s="849">
        <v>10836</v>
      </c>
      <c r="P543" s="837">
        <v>1.8529411764705883</v>
      </c>
      <c r="Q543" s="850">
        <v>86</v>
      </c>
    </row>
    <row r="544" spans="1:17" ht="14.4" customHeight="1" x14ac:dyDescent="0.3">
      <c r="A544" s="831" t="s">
        <v>575</v>
      </c>
      <c r="B544" s="832" t="s">
        <v>3928</v>
      </c>
      <c r="C544" s="832" t="s">
        <v>3529</v>
      </c>
      <c r="D544" s="832" t="s">
        <v>3659</v>
      </c>
      <c r="E544" s="832" t="s">
        <v>3661</v>
      </c>
      <c r="F544" s="849"/>
      <c r="G544" s="849"/>
      <c r="H544" s="849"/>
      <c r="I544" s="849"/>
      <c r="J544" s="849">
        <v>1</v>
      </c>
      <c r="K544" s="849">
        <v>86</v>
      </c>
      <c r="L544" s="849">
        <v>1</v>
      </c>
      <c r="M544" s="849">
        <v>86</v>
      </c>
      <c r="N544" s="849"/>
      <c r="O544" s="849"/>
      <c r="P544" s="837"/>
      <c r="Q544" s="850"/>
    </row>
    <row r="545" spans="1:17" ht="14.4" customHeight="1" x14ac:dyDescent="0.3">
      <c r="A545" s="831" t="s">
        <v>575</v>
      </c>
      <c r="B545" s="832" t="s">
        <v>3928</v>
      </c>
      <c r="C545" s="832" t="s">
        <v>3529</v>
      </c>
      <c r="D545" s="832" t="s">
        <v>3677</v>
      </c>
      <c r="E545" s="832" t="s">
        <v>3678</v>
      </c>
      <c r="F545" s="849">
        <v>421</v>
      </c>
      <c r="G545" s="849">
        <v>47413</v>
      </c>
      <c r="H545" s="849">
        <v>1.2910279101429545</v>
      </c>
      <c r="I545" s="849">
        <v>112.61995249406176</v>
      </c>
      <c r="J545" s="849">
        <v>325</v>
      </c>
      <c r="K545" s="849">
        <v>36725</v>
      </c>
      <c r="L545" s="849">
        <v>1</v>
      </c>
      <c r="M545" s="849">
        <v>113</v>
      </c>
      <c r="N545" s="849">
        <v>124</v>
      </c>
      <c r="O545" s="849">
        <v>14136</v>
      </c>
      <c r="P545" s="837">
        <v>0.3849149081007488</v>
      </c>
      <c r="Q545" s="850">
        <v>114</v>
      </c>
    </row>
    <row r="546" spans="1:17" ht="14.4" customHeight="1" x14ac:dyDescent="0.3">
      <c r="A546" s="831" t="s">
        <v>575</v>
      </c>
      <c r="B546" s="832" t="s">
        <v>3928</v>
      </c>
      <c r="C546" s="832" t="s">
        <v>3529</v>
      </c>
      <c r="D546" s="832" t="s">
        <v>3677</v>
      </c>
      <c r="E546" s="832" t="s">
        <v>3679</v>
      </c>
      <c r="F546" s="849"/>
      <c r="G546" s="849"/>
      <c r="H546" s="849"/>
      <c r="I546" s="849"/>
      <c r="J546" s="849">
        <v>16</v>
      </c>
      <c r="K546" s="849">
        <v>1808</v>
      </c>
      <c r="L546" s="849">
        <v>1</v>
      </c>
      <c r="M546" s="849">
        <v>113</v>
      </c>
      <c r="N546" s="849"/>
      <c r="O546" s="849"/>
      <c r="P546" s="837"/>
      <c r="Q546" s="850"/>
    </row>
    <row r="547" spans="1:17" ht="14.4" customHeight="1" x14ac:dyDescent="0.3">
      <c r="A547" s="831" t="s">
        <v>575</v>
      </c>
      <c r="B547" s="832" t="s">
        <v>3928</v>
      </c>
      <c r="C547" s="832" t="s">
        <v>3529</v>
      </c>
      <c r="D547" s="832" t="s">
        <v>4126</v>
      </c>
      <c r="E547" s="832" t="s">
        <v>4127</v>
      </c>
      <c r="F547" s="849">
        <v>3105</v>
      </c>
      <c r="G547" s="849">
        <v>3018464</v>
      </c>
      <c r="H547" s="849">
        <v>0.91896649515059392</v>
      </c>
      <c r="I547" s="849">
        <v>972.13011272141705</v>
      </c>
      <c r="J547" s="849">
        <v>3307</v>
      </c>
      <c r="K547" s="849">
        <v>3284629</v>
      </c>
      <c r="L547" s="849">
        <v>1</v>
      </c>
      <c r="M547" s="849">
        <v>993.23525854248567</v>
      </c>
      <c r="N547" s="849">
        <v>2939</v>
      </c>
      <c r="O547" s="849">
        <v>2959707</v>
      </c>
      <c r="P547" s="837">
        <v>0.90107802129251124</v>
      </c>
      <c r="Q547" s="850">
        <v>1007.0455937393672</v>
      </c>
    </row>
    <row r="548" spans="1:17" ht="14.4" customHeight="1" x14ac:dyDescent="0.3">
      <c r="A548" s="831" t="s">
        <v>575</v>
      </c>
      <c r="B548" s="832" t="s">
        <v>3928</v>
      </c>
      <c r="C548" s="832" t="s">
        <v>3529</v>
      </c>
      <c r="D548" s="832" t="s">
        <v>3790</v>
      </c>
      <c r="E548" s="832" t="s">
        <v>3837</v>
      </c>
      <c r="F548" s="849">
        <v>1</v>
      </c>
      <c r="G548" s="849">
        <v>364</v>
      </c>
      <c r="H548" s="849">
        <v>0.49863013698630138</v>
      </c>
      <c r="I548" s="849">
        <v>364</v>
      </c>
      <c r="J548" s="849">
        <v>2</v>
      </c>
      <c r="K548" s="849">
        <v>730</v>
      </c>
      <c r="L548" s="849">
        <v>1</v>
      </c>
      <c r="M548" s="849">
        <v>365</v>
      </c>
      <c r="N548" s="849"/>
      <c r="O548" s="849"/>
      <c r="P548" s="837"/>
      <c r="Q548" s="850"/>
    </row>
    <row r="549" spans="1:17" ht="14.4" customHeight="1" x14ac:dyDescent="0.3">
      <c r="A549" s="831" t="s">
        <v>575</v>
      </c>
      <c r="B549" s="832" t="s">
        <v>3928</v>
      </c>
      <c r="C549" s="832" t="s">
        <v>3529</v>
      </c>
      <c r="D549" s="832" t="s">
        <v>3688</v>
      </c>
      <c r="E549" s="832" t="s">
        <v>3690</v>
      </c>
      <c r="F549" s="849"/>
      <c r="G549" s="849"/>
      <c r="H549" s="849"/>
      <c r="I549" s="849"/>
      <c r="J549" s="849">
        <v>3</v>
      </c>
      <c r="K549" s="849">
        <v>168</v>
      </c>
      <c r="L549" s="849">
        <v>1</v>
      </c>
      <c r="M549" s="849">
        <v>56</v>
      </c>
      <c r="N549" s="849"/>
      <c r="O549" s="849"/>
      <c r="P549" s="837"/>
      <c r="Q549" s="850"/>
    </row>
    <row r="550" spans="1:17" ht="14.4" customHeight="1" x14ac:dyDescent="0.3">
      <c r="A550" s="831" t="s">
        <v>575</v>
      </c>
      <c r="B550" s="832" t="s">
        <v>3928</v>
      </c>
      <c r="C550" s="832" t="s">
        <v>3529</v>
      </c>
      <c r="D550" s="832" t="s">
        <v>3870</v>
      </c>
      <c r="E550" s="832" t="s">
        <v>3871</v>
      </c>
      <c r="F550" s="849"/>
      <c r="G550" s="849"/>
      <c r="H550" s="849"/>
      <c r="I550" s="849"/>
      <c r="J550" s="849">
        <v>1</v>
      </c>
      <c r="K550" s="849">
        <v>1063</v>
      </c>
      <c r="L550" s="849">
        <v>1</v>
      </c>
      <c r="M550" s="849">
        <v>1063</v>
      </c>
      <c r="N550" s="849">
        <v>3</v>
      </c>
      <c r="O550" s="849">
        <v>3192</v>
      </c>
      <c r="P550" s="837">
        <v>3.0028222013170272</v>
      </c>
      <c r="Q550" s="850">
        <v>1064</v>
      </c>
    </row>
    <row r="551" spans="1:17" ht="14.4" customHeight="1" x14ac:dyDescent="0.3">
      <c r="A551" s="831" t="s">
        <v>575</v>
      </c>
      <c r="B551" s="832" t="s">
        <v>3928</v>
      </c>
      <c r="C551" s="832" t="s">
        <v>3529</v>
      </c>
      <c r="D551" s="832" t="s">
        <v>4128</v>
      </c>
      <c r="E551" s="832" t="s">
        <v>4129</v>
      </c>
      <c r="F551" s="849">
        <v>22</v>
      </c>
      <c r="G551" s="849">
        <v>134112</v>
      </c>
      <c r="H551" s="849">
        <v>1.2928451616634855</v>
      </c>
      <c r="I551" s="849">
        <v>6096</v>
      </c>
      <c r="J551" s="849">
        <v>17</v>
      </c>
      <c r="K551" s="849">
        <v>103734</v>
      </c>
      <c r="L551" s="849">
        <v>1</v>
      </c>
      <c r="M551" s="849">
        <v>6102</v>
      </c>
      <c r="N551" s="849">
        <v>27</v>
      </c>
      <c r="O551" s="849">
        <v>165159</v>
      </c>
      <c r="P551" s="837">
        <v>1.5921395106715253</v>
      </c>
      <c r="Q551" s="850">
        <v>6117</v>
      </c>
    </row>
    <row r="552" spans="1:17" ht="14.4" customHeight="1" x14ac:dyDescent="0.3">
      <c r="A552" s="831" t="s">
        <v>575</v>
      </c>
      <c r="B552" s="832" t="s">
        <v>3928</v>
      </c>
      <c r="C552" s="832" t="s">
        <v>3529</v>
      </c>
      <c r="D552" s="832" t="s">
        <v>4128</v>
      </c>
      <c r="E552" s="832" t="s">
        <v>4130</v>
      </c>
      <c r="F552" s="849"/>
      <c r="G552" s="849"/>
      <c r="H552" s="849"/>
      <c r="I552" s="849"/>
      <c r="J552" s="849">
        <v>4</v>
      </c>
      <c r="K552" s="849">
        <v>24408</v>
      </c>
      <c r="L552" s="849">
        <v>1</v>
      </c>
      <c r="M552" s="849">
        <v>6102</v>
      </c>
      <c r="N552" s="849">
        <v>1</v>
      </c>
      <c r="O552" s="849">
        <v>6117</v>
      </c>
      <c r="P552" s="837">
        <v>0.25061455260570303</v>
      </c>
      <c r="Q552" s="850">
        <v>6117</v>
      </c>
    </row>
    <row r="553" spans="1:17" ht="14.4" customHeight="1" x14ac:dyDescent="0.3">
      <c r="A553" s="831" t="s">
        <v>575</v>
      </c>
      <c r="B553" s="832" t="s">
        <v>3928</v>
      </c>
      <c r="C553" s="832" t="s">
        <v>3529</v>
      </c>
      <c r="D553" s="832" t="s">
        <v>3694</v>
      </c>
      <c r="E553" s="832" t="s">
        <v>3695</v>
      </c>
      <c r="F553" s="849">
        <v>79</v>
      </c>
      <c r="G553" s="849">
        <v>9480</v>
      </c>
      <c r="H553" s="849">
        <v>0.68695652173913047</v>
      </c>
      <c r="I553" s="849">
        <v>120</v>
      </c>
      <c r="J553" s="849">
        <v>115</v>
      </c>
      <c r="K553" s="849">
        <v>13800</v>
      </c>
      <c r="L553" s="849">
        <v>1</v>
      </c>
      <c r="M553" s="849">
        <v>120</v>
      </c>
      <c r="N553" s="849">
        <v>109</v>
      </c>
      <c r="O553" s="849">
        <v>13189</v>
      </c>
      <c r="P553" s="837">
        <v>0.95572463768115945</v>
      </c>
      <c r="Q553" s="850">
        <v>121</v>
      </c>
    </row>
    <row r="554" spans="1:17" ht="14.4" customHeight="1" x14ac:dyDescent="0.3">
      <c r="A554" s="831" t="s">
        <v>575</v>
      </c>
      <c r="B554" s="832" t="s">
        <v>3928</v>
      </c>
      <c r="C554" s="832" t="s">
        <v>3529</v>
      </c>
      <c r="D554" s="832" t="s">
        <v>4131</v>
      </c>
      <c r="E554" s="832" t="s">
        <v>4132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374</v>
      </c>
      <c r="P554" s="837"/>
      <c r="Q554" s="850">
        <v>374</v>
      </c>
    </row>
    <row r="555" spans="1:17" ht="14.4" customHeight="1" x14ac:dyDescent="0.3">
      <c r="A555" s="831" t="s">
        <v>575</v>
      </c>
      <c r="B555" s="832" t="s">
        <v>3928</v>
      </c>
      <c r="C555" s="832" t="s">
        <v>3529</v>
      </c>
      <c r="D555" s="832" t="s">
        <v>4133</v>
      </c>
      <c r="E555" s="832" t="s">
        <v>4134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6070</v>
      </c>
      <c r="P555" s="837"/>
      <c r="Q555" s="850">
        <v>3035</v>
      </c>
    </row>
    <row r="556" spans="1:17" ht="14.4" customHeight="1" x14ac:dyDescent="0.3">
      <c r="A556" s="831" t="s">
        <v>575</v>
      </c>
      <c r="B556" s="832" t="s">
        <v>3928</v>
      </c>
      <c r="C556" s="832" t="s">
        <v>3529</v>
      </c>
      <c r="D556" s="832" t="s">
        <v>4135</v>
      </c>
      <c r="E556" s="832" t="s">
        <v>4136</v>
      </c>
      <c r="F556" s="849"/>
      <c r="G556" s="849"/>
      <c r="H556" s="849"/>
      <c r="I556" s="849"/>
      <c r="J556" s="849"/>
      <c r="K556" s="849"/>
      <c r="L556" s="849"/>
      <c r="M556" s="849"/>
      <c r="N556" s="849">
        <v>19</v>
      </c>
      <c r="O556" s="849">
        <v>3382</v>
      </c>
      <c r="P556" s="837"/>
      <c r="Q556" s="850">
        <v>178</v>
      </c>
    </row>
    <row r="557" spans="1:17" ht="14.4" customHeight="1" x14ac:dyDescent="0.3">
      <c r="A557" s="831" t="s">
        <v>575</v>
      </c>
      <c r="B557" s="832" t="s">
        <v>3928</v>
      </c>
      <c r="C557" s="832" t="s">
        <v>3529</v>
      </c>
      <c r="D557" s="832" t="s">
        <v>3704</v>
      </c>
      <c r="E557" s="832" t="s">
        <v>3705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156</v>
      </c>
      <c r="P557" s="837"/>
      <c r="Q557" s="850">
        <v>156</v>
      </c>
    </row>
    <row r="558" spans="1:17" ht="14.4" customHeight="1" x14ac:dyDescent="0.3">
      <c r="A558" s="831" t="s">
        <v>575</v>
      </c>
      <c r="B558" s="832" t="s">
        <v>3928</v>
      </c>
      <c r="C558" s="832" t="s">
        <v>3529</v>
      </c>
      <c r="D558" s="832" t="s">
        <v>4137</v>
      </c>
      <c r="E558" s="832" t="s">
        <v>4138</v>
      </c>
      <c r="F558" s="849">
        <v>330</v>
      </c>
      <c r="G558" s="849">
        <v>14190</v>
      </c>
      <c r="H558" s="849">
        <v>0.73825503355704702</v>
      </c>
      <c r="I558" s="849">
        <v>43</v>
      </c>
      <c r="J558" s="849">
        <v>447</v>
      </c>
      <c r="K558" s="849">
        <v>19221</v>
      </c>
      <c r="L558" s="849">
        <v>1</v>
      </c>
      <c r="M558" s="849">
        <v>43</v>
      </c>
      <c r="N558" s="849">
        <v>267</v>
      </c>
      <c r="O558" s="849">
        <v>11481</v>
      </c>
      <c r="P558" s="837">
        <v>0.59731543624161076</v>
      </c>
      <c r="Q558" s="850">
        <v>43</v>
      </c>
    </row>
    <row r="559" spans="1:17" ht="14.4" customHeight="1" x14ac:dyDescent="0.3">
      <c r="A559" s="831" t="s">
        <v>575</v>
      </c>
      <c r="B559" s="832" t="s">
        <v>3928</v>
      </c>
      <c r="C559" s="832" t="s">
        <v>3529</v>
      </c>
      <c r="D559" s="832" t="s">
        <v>3706</v>
      </c>
      <c r="E559" s="832" t="s">
        <v>3707</v>
      </c>
      <c r="F559" s="849">
        <v>59</v>
      </c>
      <c r="G559" s="849">
        <v>8437</v>
      </c>
      <c r="H559" s="849">
        <v>0.63440860215053763</v>
      </c>
      <c r="I559" s="849">
        <v>143</v>
      </c>
      <c r="J559" s="849">
        <v>93</v>
      </c>
      <c r="K559" s="849">
        <v>13299</v>
      </c>
      <c r="L559" s="849">
        <v>1</v>
      </c>
      <c r="M559" s="849">
        <v>143</v>
      </c>
      <c r="N559" s="849">
        <v>129</v>
      </c>
      <c r="O559" s="849">
        <v>18576</v>
      </c>
      <c r="P559" s="837">
        <v>1.3967967516354614</v>
      </c>
      <c r="Q559" s="850">
        <v>144</v>
      </c>
    </row>
    <row r="560" spans="1:17" ht="14.4" customHeight="1" x14ac:dyDescent="0.3">
      <c r="A560" s="831" t="s">
        <v>575</v>
      </c>
      <c r="B560" s="832" t="s">
        <v>3928</v>
      </c>
      <c r="C560" s="832" t="s">
        <v>3529</v>
      </c>
      <c r="D560" s="832" t="s">
        <v>3708</v>
      </c>
      <c r="E560" s="832" t="s">
        <v>3709</v>
      </c>
      <c r="F560" s="849">
        <v>1</v>
      </c>
      <c r="G560" s="849">
        <v>156</v>
      </c>
      <c r="H560" s="849"/>
      <c r="I560" s="849">
        <v>156</v>
      </c>
      <c r="J560" s="849"/>
      <c r="K560" s="849"/>
      <c r="L560" s="849"/>
      <c r="M560" s="849"/>
      <c r="N560" s="849">
        <v>1</v>
      </c>
      <c r="O560" s="849">
        <v>157</v>
      </c>
      <c r="P560" s="837"/>
      <c r="Q560" s="850">
        <v>157</v>
      </c>
    </row>
    <row r="561" spans="1:17" ht="14.4" customHeight="1" x14ac:dyDescent="0.3">
      <c r="A561" s="831" t="s">
        <v>575</v>
      </c>
      <c r="B561" s="832" t="s">
        <v>3928</v>
      </c>
      <c r="C561" s="832" t="s">
        <v>3529</v>
      </c>
      <c r="D561" s="832" t="s">
        <v>3708</v>
      </c>
      <c r="E561" s="832" t="s">
        <v>3710</v>
      </c>
      <c r="F561" s="849"/>
      <c r="G561" s="849"/>
      <c r="H561" s="849"/>
      <c r="I561" s="849"/>
      <c r="J561" s="849">
        <v>1</v>
      </c>
      <c r="K561" s="849">
        <v>156</v>
      </c>
      <c r="L561" s="849">
        <v>1</v>
      </c>
      <c r="M561" s="849">
        <v>156</v>
      </c>
      <c r="N561" s="849"/>
      <c r="O561" s="849"/>
      <c r="P561" s="837"/>
      <c r="Q561" s="850"/>
    </row>
    <row r="562" spans="1:17" ht="14.4" customHeight="1" x14ac:dyDescent="0.3">
      <c r="A562" s="831" t="s">
        <v>575</v>
      </c>
      <c r="B562" s="832" t="s">
        <v>3928</v>
      </c>
      <c r="C562" s="832" t="s">
        <v>3529</v>
      </c>
      <c r="D562" s="832" t="s">
        <v>4139</v>
      </c>
      <c r="E562" s="832" t="s">
        <v>4140</v>
      </c>
      <c r="F562" s="849">
        <v>17</v>
      </c>
      <c r="G562" s="849">
        <v>64821</v>
      </c>
      <c r="H562" s="849">
        <v>0.67946540880503148</v>
      </c>
      <c r="I562" s="849">
        <v>3813</v>
      </c>
      <c r="J562" s="849">
        <v>25</v>
      </c>
      <c r="K562" s="849">
        <v>95400</v>
      </c>
      <c r="L562" s="849">
        <v>1</v>
      </c>
      <c r="M562" s="849">
        <v>3816</v>
      </c>
      <c r="N562" s="849">
        <v>25</v>
      </c>
      <c r="O562" s="849">
        <v>95575</v>
      </c>
      <c r="P562" s="837">
        <v>1.0018343815513626</v>
      </c>
      <c r="Q562" s="850">
        <v>3823</v>
      </c>
    </row>
    <row r="563" spans="1:17" ht="14.4" customHeight="1" x14ac:dyDescent="0.3">
      <c r="A563" s="831" t="s">
        <v>575</v>
      </c>
      <c r="B563" s="832" t="s">
        <v>3928</v>
      </c>
      <c r="C563" s="832" t="s">
        <v>3529</v>
      </c>
      <c r="D563" s="832" t="s">
        <v>4141</v>
      </c>
      <c r="E563" s="832" t="s">
        <v>4142</v>
      </c>
      <c r="F563" s="849">
        <v>118</v>
      </c>
      <c r="G563" s="849">
        <v>176646</v>
      </c>
      <c r="H563" s="849">
        <v>0.88662577672485621</v>
      </c>
      <c r="I563" s="849">
        <v>1497</v>
      </c>
      <c r="J563" s="849">
        <v>133</v>
      </c>
      <c r="K563" s="849">
        <v>199234</v>
      </c>
      <c r="L563" s="849">
        <v>1</v>
      </c>
      <c r="M563" s="849">
        <v>1498</v>
      </c>
      <c r="N563" s="849">
        <v>130</v>
      </c>
      <c r="O563" s="849">
        <v>195390</v>
      </c>
      <c r="P563" s="837">
        <v>0.98070610437977457</v>
      </c>
      <c r="Q563" s="850">
        <v>1503</v>
      </c>
    </row>
    <row r="564" spans="1:17" ht="14.4" customHeight="1" x14ac:dyDescent="0.3">
      <c r="A564" s="831" t="s">
        <v>575</v>
      </c>
      <c r="B564" s="832" t="s">
        <v>3928</v>
      </c>
      <c r="C564" s="832" t="s">
        <v>3529</v>
      </c>
      <c r="D564" s="832" t="s">
        <v>4143</v>
      </c>
      <c r="E564" s="832" t="s">
        <v>4144</v>
      </c>
      <c r="F564" s="849"/>
      <c r="G564" s="849"/>
      <c r="H564" s="849"/>
      <c r="I564" s="849"/>
      <c r="J564" s="849">
        <v>2</v>
      </c>
      <c r="K564" s="849">
        <v>11148</v>
      </c>
      <c r="L564" s="849">
        <v>1</v>
      </c>
      <c r="M564" s="849">
        <v>5574</v>
      </c>
      <c r="N564" s="849">
        <v>2</v>
      </c>
      <c r="O564" s="849">
        <v>11180</v>
      </c>
      <c r="P564" s="837">
        <v>1.0028704700394691</v>
      </c>
      <c r="Q564" s="850">
        <v>5590</v>
      </c>
    </row>
    <row r="565" spans="1:17" ht="14.4" customHeight="1" x14ac:dyDescent="0.3">
      <c r="A565" s="831" t="s">
        <v>575</v>
      </c>
      <c r="B565" s="832" t="s">
        <v>3928</v>
      </c>
      <c r="C565" s="832" t="s">
        <v>3529</v>
      </c>
      <c r="D565" s="832" t="s">
        <v>4143</v>
      </c>
      <c r="E565" s="832" t="s">
        <v>4145</v>
      </c>
      <c r="F565" s="849">
        <v>13</v>
      </c>
      <c r="G565" s="849">
        <v>72384</v>
      </c>
      <c r="H565" s="849">
        <v>0.81162540365984925</v>
      </c>
      <c r="I565" s="849">
        <v>5568</v>
      </c>
      <c r="J565" s="849">
        <v>16</v>
      </c>
      <c r="K565" s="849">
        <v>89184</v>
      </c>
      <c r="L565" s="849">
        <v>1</v>
      </c>
      <c r="M565" s="849">
        <v>5574</v>
      </c>
      <c r="N565" s="849">
        <v>23</v>
      </c>
      <c r="O565" s="849">
        <v>128570</v>
      </c>
      <c r="P565" s="837">
        <v>1.4416263006817367</v>
      </c>
      <c r="Q565" s="850">
        <v>5590</v>
      </c>
    </row>
    <row r="566" spans="1:17" ht="14.4" customHeight="1" x14ac:dyDescent="0.3">
      <c r="A566" s="831" t="s">
        <v>575</v>
      </c>
      <c r="B566" s="832" t="s">
        <v>3928</v>
      </c>
      <c r="C566" s="832" t="s">
        <v>3529</v>
      </c>
      <c r="D566" s="832" t="s">
        <v>3911</v>
      </c>
      <c r="E566" s="832" t="s">
        <v>3912</v>
      </c>
      <c r="F566" s="849"/>
      <c r="G566" s="849"/>
      <c r="H566" s="849"/>
      <c r="I566" s="849"/>
      <c r="J566" s="849">
        <v>1</v>
      </c>
      <c r="K566" s="849">
        <v>2345</v>
      </c>
      <c r="L566" s="849">
        <v>1</v>
      </c>
      <c r="M566" s="849">
        <v>2345</v>
      </c>
      <c r="N566" s="849"/>
      <c r="O566" s="849"/>
      <c r="P566" s="837"/>
      <c r="Q566" s="850"/>
    </row>
    <row r="567" spans="1:17" ht="14.4" customHeight="1" x14ac:dyDescent="0.3">
      <c r="A567" s="831" t="s">
        <v>575</v>
      </c>
      <c r="B567" s="832" t="s">
        <v>3928</v>
      </c>
      <c r="C567" s="832" t="s">
        <v>3529</v>
      </c>
      <c r="D567" s="832" t="s">
        <v>3714</v>
      </c>
      <c r="E567" s="832" t="s">
        <v>3715</v>
      </c>
      <c r="F567" s="849">
        <v>1</v>
      </c>
      <c r="G567" s="849">
        <v>311</v>
      </c>
      <c r="H567" s="849">
        <v>0.19935897435897437</v>
      </c>
      <c r="I567" s="849">
        <v>311</v>
      </c>
      <c r="J567" s="849">
        <v>5</v>
      </c>
      <c r="K567" s="849">
        <v>1560</v>
      </c>
      <c r="L567" s="849">
        <v>1</v>
      </c>
      <c r="M567" s="849">
        <v>312</v>
      </c>
      <c r="N567" s="849">
        <v>5</v>
      </c>
      <c r="O567" s="849">
        <v>1565</v>
      </c>
      <c r="P567" s="837">
        <v>1.0032051282051282</v>
      </c>
      <c r="Q567" s="850">
        <v>313</v>
      </c>
    </row>
    <row r="568" spans="1:17" ht="14.4" customHeight="1" x14ac:dyDescent="0.3">
      <c r="A568" s="831" t="s">
        <v>575</v>
      </c>
      <c r="B568" s="832" t="s">
        <v>3928</v>
      </c>
      <c r="C568" s="832" t="s">
        <v>3529</v>
      </c>
      <c r="D568" s="832" t="s">
        <v>3714</v>
      </c>
      <c r="E568" s="832" t="s">
        <v>3716</v>
      </c>
      <c r="F568" s="849">
        <v>1</v>
      </c>
      <c r="G568" s="849">
        <v>311</v>
      </c>
      <c r="H568" s="849">
        <v>0.4983974358974359</v>
      </c>
      <c r="I568" s="849">
        <v>311</v>
      </c>
      <c r="J568" s="849">
        <v>2</v>
      </c>
      <c r="K568" s="849">
        <v>624</v>
      </c>
      <c r="L568" s="849">
        <v>1</v>
      </c>
      <c r="M568" s="849">
        <v>312</v>
      </c>
      <c r="N568" s="849"/>
      <c r="O568" s="849"/>
      <c r="P568" s="837"/>
      <c r="Q568" s="850"/>
    </row>
    <row r="569" spans="1:17" ht="14.4" customHeight="1" x14ac:dyDescent="0.3">
      <c r="A569" s="831" t="s">
        <v>575</v>
      </c>
      <c r="B569" s="832" t="s">
        <v>3928</v>
      </c>
      <c r="C569" s="832" t="s">
        <v>3529</v>
      </c>
      <c r="D569" s="832" t="s">
        <v>3717</v>
      </c>
      <c r="E569" s="832" t="s">
        <v>3718</v>
      </c>
      <c r="F569" s="849">
        <v>160</v>
      </c>
      <c r="G569" s="849">
        <v>4800</v>
      </c>
      <c r="H569" s="849">
        <v>1.0191082802547771</v>
      </c>
      <c r="I569" s="849">
        <v>30</v>
      </c>
      <c r="J569" s="849">
        <v>157</v>
      </c>
      <c r="K569" s="849">
        <v>4710</v>
      </c>
      <c r="L569" s="849">
        <v>1</v>
      </c>
      <c r="M569" s="849">
        <v>30</v>
      </c>
      <c r="N569" s="849">
        <v>149</v>
      </c>
      <c r="O569" s="849">
        <v>4470</v>
      </c>
      <c r="P569" s="837">
        <v>0.94904458598726116</v>
      </c>
      <c r="Q569" s="850">
        <v>30</v>
      </c>
    </row>
    <row r="570" spans="1:17" ht="14.4" customHeight="1" x14ac:dyDescent="0.3">
      <c r="A570" s="831" t="s">
        <v>575</v>
      </c>
      <c r="B570" s="832" t="s">
        <v>3928</v>
      </c>
      <c r="C570" s="832" t="s">
        <v>3529</v>
      </c>
      <c r="D570" s="832" t="s">
        <v>3717</v>
      </c>
      <c r="E570" s="832" t="s">
        <v>3719</v>
      </c>
      <c r="F570" s="849">
        <v>1</v>
      </c>
      <c r="G570" s="849">
        <v>30</v>
      </c>
      <c r="H570" s="849">
        <v>0.5</v>
      </c>
      <c r="I570" s="849">
        <v>30</v>
      </c>
      <c r="J570" s="849">
        <v>2</v>
      </c>
      <c r="K570" s="849">
        <v>60</v>
      </c>
      <c r="L570" s="849">
        <v>1</v>
      </c>
      <c r="M570" s="849">
        <v>30</v>
      </c>
      <c r="N570" s="849"/>
      <c r="O570" s="849"/>
      <c r="P570" s="837"/>
      <c r="Q570" s="850"/>
    </row>
    <row r="571" spans="1:17" ht="14.4" customHeight="1" x14ac:dyDescent="0.3">
      <c r="A571" s="831" t="s">
        <v>575</v>
      </c>
      <c r="B571" s="832" t="s">
        <v>3928</v>
      </c>
      <c r="C571" s="832" t="s">
        <v>3529</v>
      </c>
      <c r="D571" s="832" t="s">
        <v>3720</v>
      </c>
      <c r="E571" s="832" t="s">
        <v>3721</v>
      </c>
      <c r="F571" s="849"/>
      <c r="G571" s="849"/>
      <c r="H571" s="849"/>
      <c r="I571" s="849"/>
      <c r="J571" s="849">
        <v>8</v>
      </c>
      <c r="K571" s="849">
        <v>792</v>
      </c>
      <c r="L571" s="849">
        <v>1</v>
      </c>
      <c r="M571" s="849">
        <v>99</v>
      </c>
      <c r="N571" s="849"/>
      <c r="O571" s="849"/>
      <c r="P571" s="837"/>
      <c r="Q571" s="850"/>
    </row>
    <row r="572" spans="1:17" ht="14.4" customHeight="1" x14ac:dyDescent="0.3">
      <c r="A572" s="831" t="s">
        <v>575</v>
      </c>
      <c r="B572" s="832" t="s">
        <v>3928</v>
      </c>
      <c r="C572" s="832" t="s">
        <v>3529</v>
      </c>
      <c r="D572" s="832" t="s">
        <v>3720</v>
      </c>
      <c r="E572" s="832" t="s">
        <v>3722</v>
      </c>
      <c r="F572" s="849">
        <v>341</v>
      </c>
      <c r="G572" s="849">
        <v>33759</v>
      </c>
      <c r="H572" s="849">
        <v>1.0929487179487178</v>
      </c>
      <c r="I572" s="849">
        <v>99</v>
      </c>
      <c r="J572" s="849">
        <v>312</v>
      </c>
      <c r="K572" s="849">
        <v>30888</v>
      </c>
      <c r="L572" s="849">
        <v>1</v>
      </c>
      <c r="M572" s="849">
        <v>99</v>
      </c>
      <c r="N572" s="849">
        <v>299</v>
      </c>
      <c r="O572" s="849">
        <v>29897</v>
      </c>
      <c r="P572" s="837">
        <v>0.96791634291634288</v>
      </c>
      <c r="Q572" s="850">
        <v>99.98996655518394</v>
      </c>
    </row>
    <row r="573" spans="1:17" ht="14.4" customHeight="1" x14ac:dyDescent="0.3">
      <c r="A573" s="831" t="s">
        <v>575</v>
      </c>
      <c r="B573" s="832" t="s">
        <v>3928</v>
      </c>
      <c r="C573" s="832" t="s">
        <v>3529</v>
      </c>
      <c r="D573" s="832" t="s">
        <v>4146</v>
      </c>
      <c r="E573" s="832" t="s">
        <v>4147</v>
      </c>
      <c r="F573" s="849"/>
      <c r="G573" s="849"/>
      <c r="H573" s="849"/>
      <c r="I573" s="849"/>
      <c r="J573" s="849"/>
      <c r="K573" s="849"/>
      <c r="L573" s="849"/>
      <c r="M573" s="849"/>
      <c r="N573" s="849">
        <v>2</v>
      </c>
      <c r="O573" s="849">
        <v>8436</v>
      </c>
      <c r="P573" s="837"/>
      <c r="Q573" s="850">
        <v>4218</v>
      </c>
    </row>
    <row r="574" spans="1:17" ht="14.4" customHeight="1" x14ac:dyDescent="0.3">
      <c r="A574" s="831" t="s">
        <v>575</v>
      </c>
      <c r="B574" s="832" t="s">
        <v>3928</v>
      </c>
      <c r="C574" s="832" t="s">
        <v>3529</v>
      </c>
      <c r="D574" s="832" t="s">
        <v>4146</v>
      </c>
      <c r="E574" s="832" t="s">
        <v>4148</v>
      </c>
      <c r="F574" s="849"/>
      <c r="G574" s="849"/>
      <c r="H574" s="849"/>
      <c r="I574" s="849"/>
      <c r="J574" s="849">
        <v>3</v>
      </c>
      <c r="K574" s="849">
        <v>12627</v>
      </c>
      <c r="L574" s="849">
        <v>1</v>
      </c>
      <c r="M574" s="849">
        <v>4209</v>
      </c>
      <c r="N574" s="849">
        <v>3</v>
      </c>
      <c r="O574" s="849">
        <v>12654</v>
      </c>
      <c r="P574" s="837">
        <v>1.0021382751247327</v>
      </c>
      <c r="Q574" s="850">
        <v>4218</v>
      </c>
    </row>
    <row r="575" spans="1:17" ht="14.4" customHeight="1" x14ac:dyDescent="0.3">
      <c r="A575" s="831" t="s">
        <v>575</v>
      </c>
      <c r="B575" s="832" t="s">
        <v>3928</v>
      </c>
      <c r="C575" s="832" t="s">
        <v>3529</v>
      </c>
      <c r="D575" s="832" t="s">
        <v>3723</v>
      </c>
      <c r="E575" s="832" t="s">
        <v>3724</v>
      </c>
      <c r="F575" s="849">
        <v>2</v>
      </c>
      <c r="G575" s="849">
        <v>788</v>
      </c>
      <c r="H575" s="849">
        <v>0.28499095840867994</v>
      </c>
      <c r="I575" s="849">
        <v>394</v>
      </c>
      <c r="J575" s="849">
        <v>7</v>
      </c>
      <c r="K575" s="849">
        <v>2765</v>
      </c>
      <c r="L575" s="849">
        <v>1</v>
      </c>
      <c r="M575" s="849">
        <v>395</v>
      </c>
      <c r="N575" s="849">
        <v>11</v>
      </c>
      <c r="O575" s="849">
        <v>4355</v>
      </c>
      <c r="P575" s="837">
        <v>1.5750452079566004</v>
      </c>
      <c r="Q575" s="850">
        <v>395.90909090909093</v>
      </c>
    </row>
    <row r="576" spans="1:17" ht="14.4" customHeight="1" x14ac:dyDescent="0.3">
      <c r="A576" s="831" t="s">
        <v>575</v>
      </c>
      <c r="B576" s="832" t="s">
        <v>3928</v>
      </c>
      <c r="C576" s="832" t="s">
        <v>3529</v>
      </c>
      <c r="D576" s="832" t="s">
        <v>4149</v>
      </c>
      <c r="E576" s="832" t="s">
        <v>4150</v>
      </c>
      <c r="F576" s="849">
        <v>5</v>
      </c>
      <c r="G576" s="849">
        <v>23600</v>
      </c>
      <c r="H576" s="849">
        <v>0.55496766607877723</v>
      </c>
      <c r="I576" s="849">
        <v>4720</v>
      </c>
      <c r="J576" s="849">
        <v>9</v>
      </c>
      <c r="K576" s="849">
        <v>42525</v>
      </c>
      <c r="L576" s="849">
        <v>1</v>
      </c>
      <c r="M576" s="849">
        <v>4725</v>
      </c>
      <c r="N576" s="849">
        <v>6</v>
      </c>
      <c r="O576" s="849">
        <v>28440</v>
      </c>
      <c r="P576" s="837">
        <v>0.66878306878306881</v>
      </c>
      <c r="Q576" s="850">
        <v>4740</v>
      </c>
    </row>
    <row r="577" spans="1:17" ht="14.4" customHeight="1" x14ac:dyDescent="0.3">
      <c r="A577" s="831" t="s">
        <v>575</v>
      </c>
      <c r="B577" s="832" t="s">
        <v>3928</v>
      </c>
      <c r="C577" s="832" t="s">
        <v>3529</v>
      </c>
      <c r="D577" s="832" t="s">
        <v>4149</v>
      </c>
      <c r="E577" s="832" t="s">
        <v>4151</v>
      </c>
      <c r="F577" s="849"/>
      <c r="G577" s="849"/>
      <c r="H577" s="849"/>
      <c r="I577" s="849"/>
      <c r="J577" s="849">
        <v>1</v>
      </c>
      <c r="K577" s="849">
        <v>4725</v>
      </c>
      <c r="L577" s="849">
        <v>1</v>
      </c>
      <c r="M577" s="849">
        <v>4725</v>
      </c>
      <c r="N577" s="849"/>
      <c r="O577" s="849"/>
      <c r="P577" s="837"/>
      <c r="Q577" s="850"/>
    </row>
    <row r="578" spans="1:17" ht="14.4" customHeight="1" x14ac:dyDescent="0.3">
      <c r="A578" s="831" t="s">
        <v>575</v>
      </c>
      <c r="B578" s="832" t="s">
        <v>3928</v>
      </c>
      <c r="C578" s="832" t="s">
        <v>3529</v>
      </c>
      <c r="D578" s="832" t="s">
        <v>3725</v>
      </c>
      <c r="E578" s="832" t="s">
        <v>3726</v>
      </c>
      <c r="F578" s="849"/>
      <c r="G578" s="849"/>
      <c r="H578" s="849"/>
      <c r="I578" s="849"/>
      <c r="J578" s="849">
        <v>2</v>
      </c>
      <c r="K578" s="849">
        <v>304</v>
      </c>
      <c r="L578" s="849">
        <v>1</v>
      </c>
      <c r="M578" s="849">
        <v>152</v>
      </c>
      <c r="N578" s="849">
        <v>13</v>
      </c>
      <c r="O578" s="849">
        <v>1989</v>
      </c>
      <c r="P578" s="837">
        <v>6.5427631578947372</v>
      </c>
      <c r="Q578" s="850">
        <v>153</v>
      </c>
    </row>
    <row r="579" spans="1:17" ht="14.4" customHeight="1" x14ac:dyDescent="0.3">
      <c r="A579" s="831" t="s">
        <v>575</v>
      </c>
      <c r="B579" s="832" t="s">
        <v>3928</v>
      </c>
      <c r="C579" s="832" t="s">
        <v>3529</v>
      </c>
      <c r="D579" s="832" t="s">
        <v>3725</v>
      </c>
      <c r="E579" s="832" t="s">
        <v>3727</v>
      </c>
      <c r="F579" s="849">
        <v>12</v>
      </c>
      <c r="G579" s="849">
        <v>1824</v>
      </c>
      <c r="H579" s="849">
        <v>0.42857142857142855</v>
      </c>
      <c r="I579" s="849">
        <v>152</v>
      </c>
      <c r="J579" s="849">
        <v>28</v>
      </c>
      <c r="K579" s="849">
        <v>4256</v>
      </c>
      <c r="L579" s="849">
        <v>1</v>
      </c>
      <c r="M579" s="849">
        <v>152</v>
      </c>
      <c r="N579" s="849">
        <v>3</v>
      </c>
      <c r="O579" s="849">
        <v>458</v>
      </c>
      <c r="P579" s="837">
        <v>0.10761278195488722</v>
      </c>
      <c r="Q579" s="850">
        <v>152.66666666666666</v>
      </c>
    </row>
    <row r="580" spans="1:17" ht="14.4" customHeight="1" x14ac:dyDescent="0.3">
      <c r="A580" s="831" t="s">
        <v>575</v>
      </c>
      <c r="B580" s="832" t="s">
        <v>3928</v>
      </c>
      <c r="C580" s="832" t="s">
        <v>3529</v>
      </c>
      <c r="D580" s="832" t="s">
        <v>4152</v>
      </c>
      <c r="E580" s="832" t="s">
        <v>4153</v>
      </c>
      <c r="F580" s="849">
        <v>1</v>
      </c>
      <c r="G580" s="849">
        <v>4141</v>
      </c>
      <c r="H580" s="849">
        <v>0.24975874547647769</v>
      </c>
      <c r="I580" s="849">
        <v>4141</v>
      </c>
      <c r="J580" s="849">
        <v>4</v>
      </c>
      <c r="K580" s="849">
        <v>16580</v>
      </c>
      <c r="L580" s="849">
        <v>1</v>
      </c>
      <c r="M580" s="849">
        <v>4145</v>
      </c>
      <c r="N580" s="849">
        <v>4</v>
      </c>
      <c r="O580" s="849">
        <v>16616</v>
      </c>
      <c r="P580" s="837">
        <v>1.0021712907117009</v>
      </c>
      <c r="Q580" s="850">
        <v>4154</v>
      </c>
    </row>
    <row r="581" spans="1:17" ht="14.4" customHeight="1" x14ac:dyDescent="0.3">
      <c r="A581" s="831" t="s">
        <v>575</v>
      </c>
      <c r="B581" s="832" t="s">
        <v>3928</v>
      </c>
      <c r="C581" s="832" t="s">
        <v>3529</v>
      </c>
      <c r="D581" s="832" t="s">
        <v>4152</v>
      </c>
      <c r="E581" s="832" t="s">
        <v>4154</v>
      </c>
      <c r="F581" s="849">
        <v>5</v>
      </c>
      <c r="G581" s="849">
        <v>20705</v>
      </c>
      <c r="H581" s="849">
        <v>0.7135964156470791</v>
      </c>
      <c r="I581" s="849">
        <v>4141</v>
      </c>
      <c r="J581" s="849">
        <v>7</v>
      </c>
      <c r="K581" s="849">
        <v>29015</v>
      </c>
      <c r="L581" s="849">
        <v>1</v>
      </c>
      <c r="M581" s="849">
        <v>4145</v>
      </c>
      <c r="N581" s="849">
        <v>10</v>
      </c>
      <c r="O581" s="849">
        <v>41540</v>
      </c>
      <c r="P581" s="837">
        <v>1.431673272445287</v>
      </c>
      <c r="Q581" s="850">
        <v>4154</v>
      </c>
    </row>
    <row r="582" spans="1:17" ht="14.4" customHeight="1" x14ac:dyDescent="0.3">
      <c r="A582" s="831" t="s">
        <v>575</v>
      </c>
      <c r="B582" s="832" t="s">
        <v>3928</v>
      </c>
      <c r="C582" s="832" t="s">
        <v>3529</v>
      </c>
      <c r="D582" s="832" t="s">
        <v>4155</v>
      </c>
      <c r="E582" s="832" t="s">
        <v>4156</v>
      </c>
      <c r="F582" s="849"/>
      <c r="G582" s="849"/>
      <c r="H582" s="849"/>
      <c r="I582" s="849"/>
      <c r="J582" s="849">
        <v>1</v>
      </c>
      <c r="K582" s="849">
        <v>310</v>
      </c>
      <c r="L582" s="849">
        <v>1</v>
      </c>
      <c r="M582" s="849">
        <v>310</v>
      </c>
      <c r="N582" s="849"/>
      <c r="O582" s="849"/>
      <c r="P582" s="837"/>
      <c r="Q582" s="850"/>
    </row>
    <row r="583" spans="1:17" ht="14.4" customHeight="1" x14ac:dyDescent="0.3">
      <c r="A583" s="831" t="s">
        <v>575</v>
      </c>
      <c r="B583" s="832" t="s">
        <v>3928</v>
      </c>
      <c r="C583" s="832" t="s">
        <v>3529</v>
      </c>
      <c r="D583" s="832" t="s">
        <v>4155</v>
      </c>
      <c r="E583" s="832" t="s">
        <v>4157</v>
      </c>
      <c r="F583" s="849"/>
      <c r="G583" s="849"/>
      <c r="H583" s="849"/>
      <c r="I583" s="849"/>
      <c r="J583" s="849"/>
      <c r="K583" s="849"/>
      <c r="L583" s="849"/>
      <c r="M583" s="849"/>
      <c r="N583" s="849">
        <v>2</v>
      </c>
      <c r="O583" s="849">
        <v>622</v>
      </c>
      <c r="P583" s="837"/>
      <c r="Q583" s="850">
        <v>311</v>
      </c>
    </row>
    <row r="584" spans="1:17" ht="14.4" customHeight="1" x14ac:dyDescent="0.3">
      <c r="A584" s="831" t="s">
        <v>575</v>
      </c>
      <c r="B584" s="832" t="s">
        <v>3928</v>
      </c>
      <c r="C584" s="832" t="s">
        <v>3529</v>
      </c>
      <c r="D584" s="832" t="s">
        <v>4158</v>
      </c>
      <c r="E584" s="832" t="s">
        <v>4159</v>
      </c>
      <c r="F584" s="849">
        <v>14</v>
      </c>
      <c r="G584" s="849">
        <v>8596</v>
      </c>
      <c r="H584" s="849">
        <v>1.75</v>
      </c>
      <c r="I584" s="849">
        <v>614</v>
      </c>
      <c r="J584" s="849">
        <v>8</v>
      </c>
      <c r="K584" s="849">
        <v>4912</v>
      </c>
      <c r="L584" s="849">
        <v>1</v>
      </c>
      <c r="M584" s="849">
        <v>614</v>
      </c>
      <c r="N584" s="849">
        <v>9</v>
      </c>
      <c r="O584" s="849">
        <v>5544</v>
      </c>
      <c r="P584" s="837">
        <v>1.1286644951140066</v>
      </c>
      <c r="Q584" s="850">
        <v>616</v>
      </c>
    </row>
    <row r="585" spans="1:17" ht="14.4" customHeight="1" x14ac:dyDescent="0.3">
      <c r="A585" s="831" t="s">
        <v>575</v>
      </c>
      <c r="B585" s="832" t="s">
        <v>3928</v>
      </c>
      <c r="C585" s="832" t="s">
        <v>3529</v>
      </c>
      <c r="D585" s="832" t="s">
        <v>4158</v>
      </c>
      <c r="E585" s="832" t="s">
        <v>4160</v>
      </c>
      <c r="F585" s="849"/>
      <c r="G585" s="849"/>
      <c r="H585" s="849"/>
      <c r="I585" s="849"/>
      <c r="J585" s="849"/>
      <c r="K585" s="849"/>
      <c r="L585" s="849"/>
      <c r="M585" s="849"/>
      <c r="N585" s="849">
        <v>2</v>
      </c>
      <c r="O585" s="849">
        <v>1232</v>
      </c>
      <c r="P585" s="837"/>
      <c r="Q585" s="850">
        <v>616</v>
      </c>
    </row>
    <row r="586" spans="1:17" ht="14.4" customHeight="1" x14ac:dyDescent="0.3">
      <c r="A586" s="831" t="s">
        <v>575</v>
      </c>
      <c r="B586" s="832" t="s">
        <v>3928</v>
      </c>
      <c r="C586" s="832" t="s">
        <v>3529</v>
      </c>
      <c r="D586" s="832" t="s">
        <v>3728</v>
      </c>
      <c r="E586" s="832" t="s">
        <v>3729</v>
      </c>
      <c r="F586" s="849">
        <v>1</v>
      </c>
      <c r="G586" s="849">
        <v>820</v>
      </c>
      <c r="H586" s="849"/>
      <c r="I586" s="849">
        <v>820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575</v>
      </c>
      <c r="B587" s="832" t="s">
        <v>3928</v>
      </c>
      <c r="C587" s="832" t="s">
        <v>3529</v>
      </c>
      <c r="D587" s="832" t="s">
        <v>3728</v>
      </c>
      <c r="E587" s="832" t="s">
        <v>3730</v>
      </c>
      <c r="F587" s="849"/>
      <c r="G587" s="849"/>
      <c r="H587" s="849"/>
      <c r="I587" s="849"/>
      <c r="J587" s="849">
        <v>1</v>
      </c>
      <c r="K587" s="849">
        <v>821</v>
      </c>
      <c r="L587" s="849">
        <v>1</v>
      </c>
      <c r="M587" s="849">
        <v>821</v>
      </c>
      <c r="N587" s="849"/>
      <c r="O587" s="849"/>
      <c r="P587" s="837"/>
      <c r="Q587" s="850"/>
    </row>
    <row r="588" spans="1:17" ht="14.4" customHeight="1" x14ac:dyDescent="0.3">
      <c r="A588" s="831" t="s">
        <v>575</v>
      </c>
      <c r="B588" s="832" t="s">
        <v>3928</v>
      </c>
      <c r="C588" s="832" t="s">
        <v>3529</v>
      </c>
      <c r="D588" s="832" t="s">
        <v>4161</v>
      </c>
      <c r="E588" s="832" t="s">
        <v>4162</v>
      </c>
      <c r="F588" s="849">
        <v>26</v>
      </c>
      <c r="G588" s="849">
        <v>67522</v>
      </c>
      <c r="H588" s="849">
        <v>0.56434816040653257</v>
      </c>
      <c r="I588" s="849">
        <v>2597</v>
      </c>
      <c r="J588" s="849">
        <v>46</v>
      </c>
      <c r="K588" s="849">
        <v>119646</v>
      </c>
      <c r="L588" s="849">
        <v>1</v>
      </c>
      <c r="M588" s="849">
        <v>2601</v>
      </c>
      <c r="N588" s="849">
        <v>42</v>
      </c>
      <c r="O588" s="849">
        <v>109620</v>
      </c>
      <c r="P588" s="837">
        <v>0.91620279825485185</v>
      </c>
      <c r="Q588" s="850">
        <v>2610</v>
      </c>
    </row>
    <row r="589" spans="1:17" ht="14.4" customHeight="1" x14ac:dyDescent="0.3">
      <c r="A589" s="831" t="s">
        <v>575</v>
      </c>
      <c r="B589" s="832" t="s">
        <v>3928</v>
      </c>
      <c r="C589" s="832" t="s">
        <v>3529</v>
      </c>
      <c r="D589" s="832" t="s">
        <v>4161</v>
      </c>
      <c r="E589" s="832" t="s">
        <v>4163</v>
      </c>
      <c r="F589" s="849">
        <v>2</v>
      </c>
      <c r="G589" s="849">
        <v>5194</v>
      </c>
      <c r="H589" s="849"/>
      <c r="I589" s="849">
        <v>2597</v>
      </c>
      <c r="J589" s="849"/>
      <c r="K589" s="849"/>
      <c r="L589" s="849"/>
      <c r="M589" s="849"/>
      <c r="N589" s="849">
        <v>1</v>
      </c>
      <c r="O589" s="849">
        <v>2610</v>
      </c>
      <c r="P589" s="837"/>
      <c r="Q589" s="850">
        <v>2610</v>
      </c>
    </row>
    <row r="590" spans="1:17" ht="14.4" customHeight="1" x14ac:dyDescent="0.3">
      <c r="A590" s="831" t="s">
        <v>575</v>
      </c>
      <c r="B590" s="832" t="s">
        <v>3928</v>
      </c>
      <c r="C590" s="832" t="s">
        <v>3529</v>
      </c>
      <c r="D590" s="832" t="s">
        <v>4164</v>
      </c>
      <c r="E590" s="832" t="s">
        <v>4165</v>
      </c>
      <c r="F590" s="849">
        <v>16</v>
      </c>
      <c r="G590" s="849">
        <v>7904</v>
      </c>
      <c r="H590" s="849">
        <v>1.1428571428571428</v>
      </c>
      <c r="I590" s="849">
        <v>494</v>
      </c>
      <c r="J590" s="849">
        <v>14</v>
      </c>
      <c r="K590" s="849">
        <v>6916</v>
      </c>
      <c r="L590" s="849">
        <v>1</v>
      </c>
      <c r="M590" s="849">
        <v>494</v>
      </c>
      <c r="N590" s="849">
        <v>22</v>
      </c>
      <c r="O590" s="849">
        <v>10912</v>
      </c>
      <c r="P590" s="837">
        <v>1.5777906304222094</v>
      </c>
      <c r="Q590" s="850">
        <v>496</v>
      </c>
    </row>
    <row r="591" spans="1:17" ht="14.4" customHeight="1" x14ac:dyDescent="0.3">
      <c r="A591" s="831" t="s">
        <v>575</v>
      </c>
      <c r="B591" s="832" t="s">
        <v>3928</v>
      </c>
      <c r="C591" s="832" t="s">
        <v>3529</v>
      </c>
      <c r="D591" s="832" t="s">
        <v>4164</v>
      </c>
      <c r="E591" s="832" t="s">
        <v>4166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496</v>
      </c>
      <c r="P591" s="837"/>
      <c r="Q591" s="850">
        <v>496</v>
      </c>
    </row>
    <row r="592" spans="1:17" ht="14.4" customHeight="1" x14ac:dyDescent="0.3">
      <c r="A592" s="831" t="s">
        <v>575</v>
      </c>
      <c r="B592" s="832" t="s">
        <v>3928</v>
      </c>
      <c r="C592" s="832" t="s">
        <v>3529</v>
      </c>
      <c r="D592" s="832" t="s">
        <v>4167</v>
      </c>
      <c r="E592" s="832" t="s">
        <v>4168</v>
      </c>
      <c r="F592" s="849">
        <v>87</v>
      </c>
      <c r="G592" s="849">
        <v>44457</v>
      </c>
      <c r="H592" s="849">
        <v>0.94380519701086951</v>
      </c>
      <c r="I592" s="849">
        <v>511</v>
      </c>
      <c r="J592" s="849">
        <v>92</v>
      </c>
      <c r="K592" s="849">
        <v>47104</v>
      </c>
      <c r="L592" s="849">
        <v>1</v>
      </c>
      <c r="M592" s="849">
        <v>512</v>
      </c>
      <c r="N592" s="849">
        <v>64</v>
      </c>
      <c r="O592" s="849">
        <v>32896</v>
      </c>
      <c r="P592" s="837">
        <v>0.69836956521739135</v>
      </c>
      <c r="Q592" s="850">
        <v>514</v>
      </c>
    </row>
    <row r="593" spans="1:17" ht="14.4" customHeight="1" x14ac:dyDescent="0.3">
      <c r="A593" s="831" t="s">
        <v>575</v>
      </c>
      <c r="B593" s="832" t="s">
        <v>3928</v>
      </c>
      <c r="C593" s="832" t="s">
        <v>3529</v>
      </c>
      <c r="D593" s="832" t="s">
        <v>3731</v>
      </c>
      <c r="E593" s="832" t="s">
        <v>3732</v>
      </c>
      <c r="F593" s="849"/>
      <c r="G593" s="849"/>
      <c r="H593" s="849"/>
      <c r="I593" s="849"/>
      <c r="J593" s="849">
        <v>1</v>
      </c>
      <c r="K593" s="849">
        <v>1201</v>
      </c>
      <c r="L593" s="849">
        <v>1</v>
      </c>
      <c r="M593" s="849">
        <v>1201</v>
      </c>
      <c r="N593" s="849"/>
      <c r="O593" s="849"/>
      <c r="P593" s="837"/>
      <c r="Q593" s="850"/>
    </row>
    <row r="594" spans="1:17" ht="14.4" customHeight="1" x14ac:dyDescent="0.3">
      <c r="A594" s="831" t="s">
        <v>575</v>
      </c>
      <c r="B594" s="832" t="s">
        <v>3928</v>
      </c>
      <c r="C594" s="832" t="s">
        <v>3529</v>
      </c>
      <c r="D594" s="832" t="s">
        <v>3731</v>
      </c>
      <c r="E594" s="832" t="s">
        <v>4169</v>
      </c>
      <c r="F594" s="849">
        <v>2</v>
      </c>
      <c r="G594" s="849">
        <v>2400</v>
      </c>
      <c r="H594" s="849"/>
      <c r="I594" s="849">
        <v>1200</v>
      </c>
      <c r="J594" s="849"/>
      <c r="K594" s="849"/>
      <c r="L594" s="849"/>
      <c r="M594" s="849"/>
      <c r="N594" s="849">
        <v>1</v>
      </c>
      <c r="O594" s="849">
        <v>1203</v>
      </c>
      <c r="P594" s="837"/>
      <c r="Q594" s="850">
        <v>1203</v>
      </c>
    </row>
    <row r="595" spans="1:17" ht="14.4" customHeight="1" x14ac:dyDescent="0.3">
      <c r="A595" s="831" t="s">
        <v>575</v>
      </c>
      <c r="B595" s="832" t="s">
        <v>3928</v>
      </c>
      <c r="C595" s="832" t="s">
        <v>3529</v>
      </c>
      <c r="D595" s="832" t="s">
        <v>4170</v>
      </c>
      <c r="E595" s="832" t="s">
        <v>4171</v>
      </c>
      <c r="F595" s="849">
        <v>10</v>
      </c>
      <c r="G595" s="849">
        <v>30200</v>
      </c>
      <c r="H595" s="849">
        <v>0.71334089191232053</v>
      </c>
      <c r="I595" s="849">
        <v>3020</v>
      </c>
      <c r="J595" s="849">
        <v>14</v>
      </c>
      <c r="K595" s="849">
        <v>42336</v>
      </c>
      <c r="L595" s="849">
        <v>1</v>
      </c>
      <c r="M595" s="849">
        <v>3024</v>
      </c>
      <c r="N595" s="849">
        <v>15</v>
      </c>
      <c r="O595" s="849">
        <v>45525</v>
      </c>
      <c r="P595" s="837">
        <v>1.0753259637188208</v>
      </c>
      <c r="Q595" s="850">
        <v>3035</v>
      </c>
    </row>
    <row r="596" spans="1:17" ht="14.4" customHeight="1" x14ac:dyDescent="0.3">
      <c r="A596" s="831" t="s">
        <v>575</v>
      </c>
      <c r="B596" s="832" t="s">
        <v>3928</v>
      </c>
      <c r="C596" s="832" t="s">
        <v>3529</v>
      </c>
      <c r="D596" s="832" t="s">
        <v>4170</v>
      </c>
      <c r="E596" s="832" t="s">
        <v>4172</v>
      </c>
      <c r="F596" s="849">
        <v>1</v>
      </c>
      <c r="G596" s="849">
        <v>3020</v>
      </c>
      <c r="H596" s="849"/>
      <c r="I596" s="849">
        <v>3020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575</v>
      </c>
      <c r="B597" s="832" t="s">
        <v>3928</v>
      </c>
      <c r="C597" s="832" t="s">
        <v>3529</v>
      </c>
      <c r="D597" s="832" t="s">
        <v>4173</v>
      </c>
      <c r="E597" s="832" t="s">
        <v>4174</v>
      </c>
      <c r="F597" s="849">
        <v>4</v>
      </c>
      <c r="G597" s="849">
        <v>14812</v>
      </c>
      <c r="H597" s="849">
        <v>1.3318946137937235</v>
      </c>
      <c r="I597" s="849">
        <v>3703</v>
      </c>
      <c r="J597" s="849">
        <v>3</v>
      </c>
      <c r="K597" s="849">
        <v>11121</v>
      </c>
      <c r="L597" s="849">
        <v>1</v>
      </c>
      <c r="M597" s="849">
        <v>3707</v>
      </c>
      <c r="N597" s="849">
        <v>4</v>
      </c>
      <c r="O597" s="849">
        <v>14864</v>
      </c>
      <c r="P597" s="837">
        <v>1.3365704522974553</v>
      </c>
      <c r="Q597" s="850">
        <v>3716</v>
      </c>
    </row>
    <row r="598" spans="1:17" ht="14.4" customHeight="1" x14ac:dyDescent="0.3">
      <c r="A598" s="831" t="s">
        <v>575</v>
      </c>
      <c r="B598" s="832" t="s">
        <v>3928</v>
      </c>
      <c r="C598" s="832" t="s">
        <v>3529</v>
      </c>
      <c r="D598" s="832" t="s">
        <v>3921</v>
      </c>
      <c r="E598" s="832" t="s">
        <v>3922</v>
      </c>
      <c r="F598" s="849">
        <v>8</v>
      </c>
      <c r="G598" s="849">
        <v>25936</v>
      </c>
      <c r="H598" s="849">
        <v>1.3325113029182081</v>
      </c>
      <c r="I598" s="849">
        <v>3242</v>
      </c>
      <c r="J598" s="849">
        <v>6</v>
      </c>
      <c r="K598" s="849">
        <v>19464</v>
      </c>
      <c r="L598" s="849">
        <v>1</v>
      </c>
      <c r="M598" s="849">
        <v>3244</v>
      </c>
      <c r="N598" s="849">
        <v>6</v>
      </c>
      <c r="O598" s="849">
        <v>19500</v>
      </c>
      <c r="P598" s="837">
        <v>1.0018495684340321</v>
      </c>
      <c r="Q598" s="850">
        <v>3250</v>
      </c>
    </row>
    <row r="599" spans="1:17" ht="14.4" customHeight="1" x14ac:dyDescent="0.3">
      <c r="A599" s="831" t="s">
        <v>575</v>
      </c>
      <c r="B599" s="832" t="s">
        <v>3928</v>
      </c>
      <c r="C599" s="832" t="s">
        <v>3529</v>
      </c>
      <c r="D599" s="832" t="s">
        <v>4175</v>
      </c>
      <c r="E599" s="832" t="s">
        <v>4176</v>
      </c>
      <c r="F599" s="849">
        <v>1</v>
      </c>
      <c r="G599" s="849">
        <v>123</v>
      </c>
      <c r="H599" s="849"/>
      <c r="I599" s="849">
        <v>123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575</v>
      </c>
      <c r="B600" s="832" t="s">
        <v>3928</v>
      </c>
      <c r="C600" s="832" t="s">
        <v>3529</v>
      </c>
      <c r="D600" s="832" t="s">
        <v>4177</v>
      </c>
      <c r="E600" s="832" t="s">
        <v>4178</v>
      </c>
      <c r="F600" s="849"/>
      <c r="G600" s="849"/>
      <c r="H600" s="849"/>
      <c r="I600" s="849"/>
      <c r="J600" s="849">
        <v>1</v>
      </c>
      <c r="K600" s="849">
        <v>2259</v>
      </c>
      <c r="L600" s="849">
        <v>1</v>
      </c>
      <c r="M600" s="849">
        <v>2259</v>
      </c>
      <c r="N600" s="849">
        <v>2</v>
      </c>
      <c r="O600" s="849">
        <v>4530</v>
      </c>
      <c r="P600" s="837">
        <v>2.0053120849933599</v>
      </c>
      <c r="Q600" s="850">
        <v>2265</v>
      </c>
    </row>
    <row r="601" spans="1:17" ht="14.4" customHeight="1" x14ac:dyDescent="0.3">
      <c r="A601" s="831" t="s">
        <v>575</v>
      </c>
      <c r="B601" s="832" t="s">
        <v>3928</v>
      </c>
      <c r="C601" s="832" t="s">
        <v>3529</v>
      </c>
      <c r="D601" s="832" t="s">
        <v>4177</v>
      </c>
      <c r="E601" s="832" t="s">
        <v>4179</v>
      </c>
      <c r="F601" s="849"/>
      <c r="G601" s="849"/>
      <c r="H601" s="849"/>
      <c r="I601" s="849"/>
      <c r="J601" s="849">
        <v>1</v>
      </c>
      <c r="K601" s="849">
        <v>2259</v>
      </c>
      <c r="L601" s="849">
        <v>1</v>
      </c>
      <c r="M601" s="849">
        <v>2259</v>
      </c>
      <c r="N601" s="849"/>
      <c r="O601" s="849"/>
      <c r="P601" s="837"/>
      <c r="Q601" s="850"/>
    </row>
    <row r="602" spans="1:17" ht="14.4" customHeight="1" x14ac:dyDescent="0.3">
      <c r="A602" s="831" t="s">
        <v>575</v>
      </c>
      <c r="B602" s="832" t="s">
        <v>3928</v>
      </c>
      <c r="C602" s="832" t="s">
        <v>3529</v>
      </c>
      <c r="D602" s="832" t="s">
        <v>3923</v>
      </c>
      <c r="E602" s="832" t="s">
        <v>3924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1861</v>
      </c>
      <c r="P602" s="837"/>
      <c r="Q602" s="850">
        <v>1861</v>
      </c>
    </row>
    <row r="603" spans="1:17" ht="14.4" customHeight="1" x14ac:dyDescent="0.3">
      <c r="A603" s="831" t="s">
        <v>575</v>
      </c>
      <c r="B603" s="832" t="s">
        <v>3928</v>
      </c>
      <c r="C603" s="832" t="s">
        <v>3529</v>
      </c>
      <c r="D603" s="832" t="s">
        <v>3923</v>
      </c>
      <c r="E603" s="832" t="s">
        <v>3925</v>
      </c>
      <c r="F603" s="849"/>
      <c r="G603" s="849"/>
      <c r="H603" s="849"/>
      <c r="I603" s="849"/>
      <c r="J603" s="849"/>
      <c r="K603" s="849"/>
      <c r="L603" s="849"/>
      <c r="M603" s="849"/>
      <c r="N603" s="849">
        <v>1</v>
      </c>
      <c r="O603" s="849">
        <v>1861</v>
      </c>
      <c r="P603" s="837"/>
      <c r="Q603" s="850">
        <v>1861</v>
      </c>
    </row>
    <row r="604" spans="1:17" ht="14.4" customHeight="1" x14ac:dyDescent="0.3">
      <c r="A604" s="831" t="s">
        <v>575</v>
      </c>
      <c r="B604" s="832" t="s">
        <v>3928</v>
      </c>
      <c r="C604" s="832" t="s">
        <v>3529</v>
      </c>
      <c r="D604" s="832" t="s">
        <v>4180</v>
      </c>
      <c r="E604" s="832" t="s">
        <v>4181</v>
      </c>
      <c r="F604" s="849">
        <v>1</v>
      </c>
      <c r="G604" s="849">
        <v>3557</v>
      </c>
      <c r="H604" s="849"/>
      <c r="I604" s="849">
        <v>3557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575</v>
      </c>
      <c r="B605" s="832" t="s">
        <v>3928</v>
      </c>
      <c r="C605" s="832" t="s">
        <v>3529</v>
      </c>
      <c r="D605" s="832" t="s">
        <v>4182</v>
      </c>
      <c r="E605" s="832" t="s">
        <v>4183</v>
      </c>
      <c r="F605" s="849"/>
      <c r="G605" s="849"/>
      <c r="H605" s="849"/>
      <c r="I605" s="849"/>
      <c r="J605" s="849">
        <v>1</v>
      </c>
      <c r="K605" s="849">
        <v>255</v>
      </c>
      <c r="L605" s="849">
        <v>1</v>
      </c>
      <c r="M605" s="849">
        <v>255</v>
      </c>
      <c r="N605" s="849">
        <v>8</v>
      </c>
      <c r="O605" s="849">
        <v>2048</v>
      </c>
      <c r="P605" s="837">
        <v>8.0313725490196077</v>
      </c>
      <c r="Q605" s="850">
        <v>256</v>
      </c>
    </row>
    <row r="606" spans="1:17" ht="14.4" customHeight="1" x14ac:dyDescent="0.3">
      <c r="A606" s="831" t="s">
        <v>575</v>
      </c>
      <c r="B606" s="832" t="s">
        <v>3928</v>
      </c>
      <c r="C606" s="832" t="s">
        <v>3529</v>
      </c>
      <c r="D606" s="832" t="s">
        <v>4184</v>
      </c>
      <c r="E606" s="832" t="s">
        <v>4185</v>
      </c>
      <c r="F606" s="849">
        <v>6</v>
      </c>
      <c r="G606" s="849">
        <v>16020</v>
      </c>
      <c r="H606" s="849">
        <v>1.9992512167727443</v>
      </c>
      <c r="I606" s="849">
        <v>2670</v>
      </c>
      <c r="J606" s="849">
        <v>3</v>
      </c>
      <c r="K606" s="849">
        <v>8013</v>
      </c>
      <c r="L606" s="849">
        <v>1</v>
      </c>
      <c r="M606" s="849">
        <v>2671</v>
      </c>
      <c r="N606" s="849">
        <v>5</v>
      </c>
      <c r="O606" s="849">
        <v>13380</v>
      </c>
      <c r="P606" s="837">
        <v>1.6697865967802321</v>
      </c>
      <c r="Q606" s="850">
        <v>2676</v>
      </c>
    </row>
    <row r="607" spans="1:17" ht="14.4" customHeight="1" x14ac:dyDescent="0.3">
      <c r="A607" s="831" t="s">
        <v>575</v>
      </c>
      <c r="B607" s="832" t="s">
        <v>3928</v>
      </c>
      <c r="C607" s="832" t="s">
        <v>3529</v>
      </c>
      <c r="D607" s="832" t="s">
        <v>4184</v>
      </c>
      <c r="E607" s="832" t="s">
        <v>4186</v>
      </c>
      <c r="F607" s="849">
        <v>1</v>
      </c>
      <c r="G607" s="849">
        <v>2670</v>
      </c>
      <c r="H607" s="849">
        <v>0.99962560838637216</v>
      </c>
      <c r="I607" s="849">
        <v>2670</v>
      </c>
      <c r="J607" s="849">
        <v>1</v>
      </c>
      <c r="K607" s="849">
        <v>2671</v>
      </c>
      <c r="L607" s="849">
        <v>1</v>
      </c>
      <c r="M607" s="849">
        <v>2671</v>
      </c>
      <c r="N607" s="849"/>
      <c r="O607" s="849"/>
      <c r="P607" s="837"/>
      <c r="Q607" s="850"/>
    </row>
    <row r="608" spans="1:17" ht="14.4" customHeight="1" x14ac:dyDescent="0.3">
      <c r="A608" s="831" t="s">
        <v>575</v>
      </c>
      <c r="B608" s="832" t="s">
        <v>3928</v>
      </c>
      <c r="C608" s="832" t="s">
        <v>3529</v>
      </c>
      <c r="D608" s="832" t="s">
        <v>4187</v>
      </c>
      <c r="E608" s="832" t="s">
        <v>4188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911</v>
      </c>
      <c r="P608" s="837"/>
      <c r="Q608" s="850">
        <v>911</v>
      </c>
    </row>
    <row r="609" spans="1:17" ht="14.4" customHeight="1" x14ac:dyDescent="0.3">
      <c r="A609" s="831" t="s">
        <v>575</v>
      </c>
      <c r="B609" s="832" t="s">
        <v>3928</v>
      </c>
      <c r="C609" s="832" t="s">
        <v>3529</v>
      </c>
      <c r="D609" s="832" t="s">
        <v>4189</v>
      </c>
      <c r="E609" s="832" t="s">
        <v>4190</v>
      </c>
      <c r="F609" s="849">
        <v>1</v>
      </c>
      <c r="G609" s="849">
        <v>740</v>
      </c>
      <c r="H609" s="849">
        <v>1</v>
      </c>
      <c r="I609" s="849">
        <v>740</v>
      </c>
      <c r="J609" s="849">
        <v>1</v>
      </c>
      <c r="K609" s="849">
        <v>740</v>
      </c>
      <c r="L609" s="849">
        <v>1</v>
      </c>
      <c r="M609" s="849">
        <v>740</v>
      </c>
      <c r="N609" s="849"/>
      <c r="O609" s="849"/>
      <c r="P609" s="837"/>
      <c r="Q609" s="850"/>
    </row>
    <row r="610" spans="1:17" ht="14.4" customHeight="1" x14ac:dyDescent="0.3">
      <c r="A610" s="831" t="s">
        <v>575</v>
      </c>
      <c r="B610" s="832" t="s">
        <v>3928</v>
      </c>
      <c r="C610" s="832" t="s">
        <v>3529</v>
      </c>
      <c r="D610" s="832" t="s">
        <v>3738</v>
      </c>
      <c r="E610" s="832" t="s">
        <v>3739</v>
      </c>
      <c r="F610" s="849">
        <v>1</v>
      </c>
      <c r="G610" s="849">
        <v>140</v>
      </c>
      <c r="H610" s="849">
        <v>0.33333333333333331</v>
      </c>
      <c r="I610" s="849">
        <v>140</v>
      </c>
      <c r="J610" s="849">
        <v>3</v>
      </c>
      <c r="K610" s="849">
        <v>420</v>
      </c>
      <c r="L610" s="849">
        <v>1</v>
      </c>
      <c r="M610" s="849">
        <v>140</v>
      </c>
      <c r="N610" s="849">
        <v>3</v>
      </c>
      <c r="O610" s="849">
        <v>423</v>
      </c>
      <c r="P610" s="837">
        <v>1.0071428571428571</v>
      </c>
      <c r="Q610" s="850">
        <v>141</v>
      </c>
    </row>
    <row r="611" spans="1:17" ht="14.4" customHeight="1" x14ac:dyDescent="0.3">
      <c r="A611" s="831" t="s">
        <v>575</v>
      </c>
      <c r="B611" s="832" t="s">
        <v>3928</v>
      </c>
      <c r="C611" s="832" t="s">
        <v>3529</v>
      </c>
      <c r="D611" s="832" t="s">
        <v>4191</v>
      </c>
      <c r="E611" s="832" t="s">
        <v>4192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476</v>
      </c>
      <c r="P611" s="837"/>
      <c r="Q611" s="850">
        <v>476</v>
      </c>
    </row>
    <row r="612" spans="1:17" ht="14.4" customHeight="1" x14ac:dyDescent="0.3">
      <c r="A612" s="831" t="s">
        <v>575</v>
      </c>
      <c r="B612" s="832" t="s">
        <v>3928</v>
      </c>
      <c r="C612" s="832" t="s">
        <v>3529</v>
      </c>
      <c r="D612" s="832" t="s">
        <v>4191</v>
      </c>
      <c r="E612" s="832" t="s">
        <v>4193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476</v>
      </c>
      <c r="P612" s="837"/>
      <c r="Q612" s="850">
        <v>476</v>
      </c>
    </row>
    <row r="613" spans="1:17" ht="14.4" customHeight="1" x14ac:dyDescent="0.3">
      <c r="A613" s="831" t="s">
        <v>575</v>
      </c>
      <c r="B613" s="832" t="s">
        <v>3928</v>
      </c>
      <c r="C613" s="832" t="s">
        <v>3529</v>
      </c>
      <c r="D613" s="832" t="s">
        <v>4194</v>
      </c>
      <c r="E613" s="832" t="s">
        <v>4195</v>
      </c>
      <c r="F613" s="849">
        <v>1</v>
      </c>
      <c r="G613" s="849">
        <v>3584</v>
      </c>
      <c r="H613" s="849"/>
      <c r="I613" s="849">
        <v>3584</v>
      </c>
      <c r="J613" s="849"/>
      <c r="K613" s="849"/>
      <c r="L613" s="849"/>
      <c r="M613" s="849"/>
      <c r="N613" s="849">
        <v>1</v>
      </c>
      <c r="O613" s="849">
        <v>3594</v>
      </c>
      <c r="P613" s="837"/>
      <c r="Q613" s="850">
        <v>3594</v>
      </c>
    </row>
    <row r="614" spans="1:17" ht="14.4" customHeight="1" x14ac:dyDescent="0.3">
      <c r="A614" s="831" t="s">
        <v>575</v>
      </c>
      <c r="B614" s="832" t="s">
        <v>3928</v>
      </c>
      <c r="C614" s="832" t="s">
        <v>3529</v>
      </c>
      <c r="D614" s="832" t="s">
        <v>3740</v>
      </c>
      <c r="E614" s="832" t="s">
        <v>4196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1311</v>
      </c>
      <c r="P614" s="837"/>
      <c r="Q614" s="850">
        <v>1311</v>
      </c>
    </row>
    <row r="615" spans="1:17" ht="14.4" customHeight="1" x14ac:dyDescent="0.3">
      <c r="A615" s="831" t="s">
        <v>575</v>
      </c>
      <c r="B615" s="832" t="s">
        <v>3928</v>
      </c>
      <c r="C615" s="832" t="s">
        <v>3529</v>
      </c>
      <c r="D615" s="832" t="s">
        <v>3742</v>
      </c>
      <c r="E615" s="832" t="s">
        <v>3744</v>
      </c>
      <c r="F615" s="849"/>
      <c r="G615" s="849"/>
      <c r="H615" s="849"/>
      <c r="I615" s="849"/>
      <c r="J615" s="849"/>
      <c r="K615" s="849"/>
      <c r="L615" s="849"/>
      <c r="M615" s="849"/>
      <c r="N615" s="849">
        <v>8</v>
      </c>
      <c r="O615" s="849">
        <v>1080</v>
      </c>
      <c r="P615" s="837"/>
      <c r="Q615" s="850">
        <v>135</v>
      </c>
    </row>
    <row r="616" spans="1:17" ht="14.4" customHeight="1" x14ac:dyDescent="0.3">
      <c r="A616" s="831" t="s">
        <v>575</v>
      </c>
      <c r="B616" s="832" t="s">
        <v>3928</v>
      </c>
      <c r="C616" s="832" t="s">
        <v>3529</v>
      </c>
      <c r="D616" s="832" t="s">
        <v>4197</v>
      </c>
      <c r="E616" s="832" t="s">
        <v>4198</v>
      </c>
      <c r="F616" s="849"/>
      <c r="G616" s="849"/>
      <c r="H616" s="849"/>
      <c r="I616" s="849"/>
      <c r="J616" s="849">
        <v>1</v>
      </c>
      <c r="K616" s="849">
        <v>1615</v>
      </c>
      <c r="L616" s="849">
        <v>1</v>
      </c>
      <c r="M616" s="849">
        <v>1615</v>
      </c>
      <c r="N616" s="849"/>
      <c r="O616" s="849"/>
      <c r="P616" s="837"/>
      <c r="Q616" s="850"/>
    </row>
    <row r="617" spans="1:17" ht="14.4" customHeight="1" x14ac:dyDescent="0.3">
      <c r="A617" s="831" t="s">
        <v>575</v>
      </c>
      <c r="B617" s="832" t="s">
        <v>3928</v>
      </c>
      <c r="C617" s="832" t="s">
        <v>3529</v>
      </c>
      <c r="D617" s="832" t="s">
        <v>4197</v>
      </c>
      <c r="E617" s="832" t="s">
        <v>4199</v>
      </c>
      <c r="F617" s="849"/>
      <c r="G617" s="849"/>
      <c r="H617" s="849"/>
      <c r="I617" s="849"/>
      <c r="J617" s="849">
        <v>1</v>
      </c>
      <c r="K617" s="849">
        <v>1615</v>
      </c>
      <c r="L617" s="849">
        <v>1</v>
      </c>
      <c r="M617" s="849">
        <v>1615</v>
      </c>
      <c r="N617" s="849">
        <v>1</v>
      </c>
      <c r="O617" s="849">
        <v>1619</v>
      </c>
      <c r="P617" s="837">
        <v>1.0024767801857586</v>
      </c>
      <c r="Q617" s="850">
        <v>1619</v>
      </c>
    </row>
    <row r="618" spans="1:17" ht="14.4" customHeight="1" x14ac:dyDescent="0.3">
      <c r="A618" s="831" t="s">
        <v>575</v>
      </c>
      <c r="B618" s="832" t="s">
        <v>3928</v>
      </c>
      <c r="C618" s="832" t="s">
        <v>3529</v>
      </c>
      <c r="D618" s="832" t="s">
        <v>3745</v>
      </c>
      <c r="E618" s="832" t="s">
        <v>3746</v>
      </c>
      <c r="F618" s="849">
        <v>1</v>
      </c>
      <c r="G618" s="849">
        <v>312</v>
      </c>
      <c r="H618" s="849">
        <v>1</v>
      </c>
      <c r="I618" s="849">
        <v>312</v>
      </c>
      <c r="J618" s="849">
        <v>1</v>
      </c>
      <c r="K618" s="849">
        <v>312</v>
      </c>
      <c r="L618" s="849">
        <v>1</v>
      </c>
      <c r="M618" s="849">
        <v>312</v>
      </c>
      <c r="N618" s="849"/>
      <c r="O618" s="849"/>
      <c r="P618" s="837"/>
      <c r="Q618" s="850"/>
    </row>
    <row r="619" spans="1:17" ht="14.4" customHeight="1" x14ac:dyDescent="0.3">
      <c r="A619" s="831" t="s">
        <v>575</v>
      </c>
      <c r="B619" s="832" t="s">
        <v>3928</v>
      </c>
      <c r="C619" s="832" t="s">
        <v>3529</v>
      </c>
      <c r="D619" s="832" t="s">
        <v>4200</v>
      </c>
      <c r="E619" s="832" t="s">
        <v>4201</v>
      </c>
      <c r="F619" s="849">
        <v>1</v>
      </c>
      <c r="G619" s="849">
        <v>13363</v>
      </c>
      <c r="H619" s="849"/>
      <c r="I619" s="849">
        <v>13363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575</v>
      </c>
      <c r="B620" s="832" t="s">
        <v>3928</v>
      </c>
      <c r="C620" s="832" t="s">
        <v>3529</v>
      </c>
      <c r="D620" s="832" t="s">
        <v>4200</v>
      </c>
      <c r="E620" s="832" t="s">
        <v>4202</v>
      </c>
      <c r="F620" s="849"/>
      <c r="G620" s="849"/>
      <c r="H620" s="849"/>
      <c r="I620" s="849"/>
      <c r="J620" s="849">
        <v>1</v>
      </c>
      <c r="K620" s="849">
        <v>13377</v>
      </c>
      <c r="L620" s="849">
        <v>1</v>
      </c>
      <c r="M620" s="849">
        <v>13377</v>
      </c>
      <c r="N620" s="849"/>
      <c r="O620" s="849"/>
      <c r="P620" s="837"/>
      <c r="Q620" s="850"/>
    </row>
    <row r="621" spans="1:17" ht="14.4" customHeight="1" x14ac:dyDescent="0.3">
      <c r="A621" s="831" t="s">
        <v>575</v>
      </c>
      <c r="B621" s="832" t="s">
        <v>3928</v>
      </c>
      <c r="C621" s="832" t="s">
        <v>3529</v>
      </c>
      <c r="D621" s="832" t="s">
        <v>4203</v>
      </c>
      <c r="E621" s="832" t="s">
        <v>4204</v>
      </c>
      <c r="F621" s="849">
        <v>3</v>
      </c>
      <c r="G621" s="849">
        <v>10194</v>
      </c>
      <c r="H621" s="849"/>
      <c r="I621" s="849">
        <v>3398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575</v>
      </c>
      <c r="B622" s="832" t="s">
        <v>3928</v>
      </c>
      <c r="C622" s="832" t="s">
        <v>3529</v>
      </c>
      <c r="D622" s="832" t="s">
        <v>4205</v>
      </c>
      <c r="E622" s="832" t="s">
        <v>4206</v>
      </c>
      <c r="F622" s="849"/>
      <c r="G622" s="849"/>
      <c r="H622" s="849"/>
      <c r="I622" s="849"/>
      <c r="J622" s="849">
        <v>1</v>
      </c>
      <c r="K622" s="849">
        <v>719</v>
      </c>
      <c r="L622" s="849">
        <v>1</v>
      </c>
      <c r="M622" s="849">
        <v>719</v>
      </c>
      <c r="N622" s="849"/>
      <c r="O622" s="849"/>
      <c r="P622" s="837"/>
      <c r="Q622" s="850"/>
    </row>
    <row r="623" spans="1:17" ht="14.4" customHeight="1" x14ac:dyDescent="0.3">
      <c r="A623" s="831" t="s">
        <v>575</v>
      </c>
      <c r="B623" s="832" t="s">
        <v>3928</v>
      </c>
      <c r="C623" s="832" t="s">
        <v>3529</v>
      </c>
      <c r="D623" s="832" t="s">
        <v>4205</v>
      </c>
      <c r="E623" s="832" t="s">
        <v>4207</v>
      </c>
      <c r="F623" s="849">
        <v>1</v>
      </c>
      <c r="G623" s="849">
        <v>718</v>
      </c>
      <c r="H623" s="849">
        <v>0.99860917941585536</v>
      </c>
      <c r="I623" s="849">
        <v>718</v>
      </c>
      <c r="J623" s="849">
        <v>1</v>
      </c>
      <c r="K623" s="849">
        <v>719</v>
      </c>
      <c r="L623" s="849">
        <v>1</v>
      </c>
      <c r="M623" s="849">
        <v>719</v>
      </c>
      <c r="N623" s="849">
        <v>2</v>
      </c>
      <c r="O623" s="849">
        <v>1442</v>
      </c>
      <c r="P623" s="837">
        <v>2.0055632823365785</v>
      </c>
      <c r="Q623" s="850">
        <v>721</v>
      </c>
    </row>
    <row r="624" spans="1:17" ht="14.4" customHeight="1" x14ac:dyDescent="0.3">
      <c r="A624" s="831" t="s">
        <v>575</v>
      </c>
      <c r="B624" s="832" t="s">
        <v>3928</v>
      </c>
      <c r="C624" s="832" t="s">
        <v>3529</v>
      </c>
      <c r="D624" s="832" t="s">
        <v>4208</v>
      </c>
      <c r="E624" s="832" t="s">
        <v>4209</v>
      </c>
      <c r="F624" s="849"/>
      <c r="G624" s="849"/>
      <c r="H624" s="849"/>
      <c r="I624" s="849"/>
      <c r="J624" s="849">
        <v>5</v>
      </c>
      <c r="K624" s="849">
        <v>13145</v>
      </c>
      <c r="L624" s="849">
        <v>1</v>
      </c>
      <c r="M624" s="849">
        <v>2629</v>
      </c>
      <c r="N624" s="849"/>
      <c r="O624" s="849"/>
      <c r="P624" s="837"/>
      <c r="Q624" s="850"/>
    </row>
    <row r="625" spans="1:17" ht="14.4" customHeight="1" x14ac:dyDescent="0.3">
      <c r="A625" s="831" t="s">
        <v>575</v>
      </c>
      <c r="B625" s="832" t="s">
        <v>3928</v>
      </c>
      <c r="C625" s="832" t="s">
        <v>3529</v>
      </c>
      <c r="D625" s="832" t="s">
        <v>4208</v>
      </c>
      <c r="E625" s="832" t="s">
        <v>4210</v>
      </c>
      <c r="F625" s="849"/>
      <c r="G625" s="849"/>
      <c r="H625" s="849"/>
      <c r="I625" s="849"/>
      <c r="J625" s="849"/>
      <c r="K625" s="849"/>
      <c r="L625" s="849"/>
      <c r="M625" s="849"/>
      <c r="N625" s="849">
        <v>2</v>
      </c>
      <c r="O625" s="849">
        <v>5274</v>
      </c>
      <c r="P625" s="837"/>
      <c r="Q625" s="850">
        <v>2637</v>
      </c>
    </row>
    <row r="626" spans="1:17" ht="14.4" customHeight="1" x14ac:dyDescent="0.3">
      <c r="A626" s="831" t="s">
        <v>575</v>
      </c>
      <c r="B626" s="832" t="s">
        <v>3928</v>
      </c>
      <c r="C626" s="832" t="s">
        <v>3529</v>
      </c>
      <c r="D626" s="832" t="s">
        <v>4211</v>
      </c>
      <c r="E626" s="832" t="s">
        <v>4212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2758</v>
      </c>
      <c r="P626" s="837"/>
      <c r="Q626" s="850">
        <v>2758</v>
      </c>
    </row>
    <row r="627" spans="1:17" ht="14.4" customHeight="1" x14ac:dyDescent="0.3">
      <c r="A627" s="831" t="s">
        <v>575</v>
      </c>
      <c r="B627" s="832" t="s">
        <v>3928</v>
      </c>
      <c r="C627" s="832" t="s">
        <v>3529</v>
      </c>
      <c r="D627" s="832" t="s">
        <v>3752</v>
      </c>
      <c r="E627" s="832" t="s">
        <v>3753</v>
      </c>
      <c r="F627" s="849"/>
      <c r="G627" s="849"/>
      <c r="H627" s="849"/>
      <c r="I627" s="849"/>
      <c r="J627" s="849">
        <v>1</v>
      </c>
      <c r="K627" s="849">
        <v>44</v>
      </c>
      <c r="L627" s="849">
        <v>1</v>
      </c>
      <c r="M627" s="849">
        <v>44</v>
      </c>
      <c r="N627" s="849"/>
      <c r="O627" s="849"/>
      <c r="P627" s="837"/>
      <c r="Q627" s="850"/>
    </row>
    <row r="628" spans="1:17" ht="14.4" customHeight="1" x14ac:dyDescent="0.3">
      <c r="A628" s="831" t="s">
        <v>575</v>
      </c>
      <c r="B628" s="832" t="s">
        <v>3928</v>
      </c>
      <c r="C628" s="832" t="s">
        <v>3529</v>
      </c>
      <c r="D628" s="832" t="s">
        <v>4213</v>
      </c>
      <c r="E628" s="832" t="s">
        <v>4214</v>
      </c>
      <c r="F628" s="849"/>
      <c r="G628" s="849"/>
      <c r="H628" s="849"/>
      <c r="I628" s="849"/>
      <c r="J628" s="849">
        <v>1</v>
      </c>
      <c r="K628" s="849">
        <v>7762</v>
      </c>
      <c r="L628" s="849">
        <v>1</v>
      </c>
      <c r="M628" s="849">
        <v>7762</v>
      </c>
      <c r="N628" s="849"/>
      <c r="O628" s="849"/>
      <c r="P628" s="837"/>
      <c r="Q628" s="850"/>
    </row>
    <row r="629" spans="1:17" ht="14.4" customHeight="1" x14ac:dyDescent="0.3">
      <c r="A629" s="831" t="s">
        <v>575</v>
      </c>
      <c r="B629" s="832" t="s">
        <v>3928</v>
      </c>
      <c r="C629" s="832" t="s">
        <v>3529</v>
      </c>
      <c r="D629" s="832" t="s">
        <v>4215</v>
      </c>
      <c r="E629" s="832" t="s">
        <v>4216</v>
      </c>
      <c r="F629" s="849">
        <v>1</v>
      </c>
      <c r="G629" s="849">
        <v>134</v>
      </c>
      <c r="H629" s="849"/>
      <c r="I629" s="849">
        <v>134</v>
      </c>
      <c r="J629" s="849"/>
      <c r="K629" s="849"/>
      <c r="L629" s="849"/>
      <c r="M629" s="849"/>
      <c r="N629" s="849">
        <v>1</v>
      </c>
      <c r="O629" s="849">
        <v>134</v>
      </c>
      <c r="P629" s="837"/>
      <c r="Q629" s="850">
        <v>134</v>
      </c>
    </row>
    <row r="630" spans="1:17" ht="14.4" customHeight="1" x14ac:dyDescent="0.3">
      <c r="A630" s="831" t="s">
        <v>575</v>
      </c>
      <c r="B630" s="832" t="s">
        <v>3928</v>
      </c>
      <c r="C630" s="832" t="s">
        <v>3529</v>
      </c>
      <c r="D630" s="832" t="s">
        <v>4215</v>
      </c>
      <c r="E630" s="832" t="s">
        <v>4217</v>
      </c>
      <c r="F630" s="849"/>
      <c r="G630" s="849"/>
      <c r="H630" s="849"/>
      <c r="I630" s="849"/>
      <c r="J630" s="849">
        <v>1</v>
      </c>
      <c r="K630" s="849">
        <v>134</v>
      </c>
      <c r="L630" s="849">
        <v>1</v>
      </c>
      <c r="M630" s="849">
        <v>134</v>
      </c>
      <c r="N630" s="849"/>
      <c r="O630" s="849"/>
      <c r="P630" s="837"/>
      <c r="Q630" s="850"/>
    </row>
    <row r="631" spans="1:17" ht="14.4" customHeight="1" x14ac:dyDescent="0.3">
      <c r="A631" s="831" t="s">
        <v>575</v>
      </c>
      <c r="B631" s="832" t="s">
        <v>3928</v>
      </c>
      <c r="C631" s="832" t="s">
        <v>3529</v>
      </c>
      <c r="D631" s="832" t="s">
        <v>4218</v>
      </c>
      <c r="E631" s="832" t="s">
        <v>4219</v>
      </c>
      <c r="F631" s="849"/>
      <c r="G631" s="849"/>
      <c r="H631" s="849"/>
      <c r="I631" s="849"/>
      <c r="J631" s="849">
        <v>1</v>
      </c>
      <c r="K631" s="849">
        <v>1239</v>
      </c>
      <c r="L631" s="849">
        <v>1</v>
      </c>
      <c r="M631" s="849">
        <v>1239</v>
      </c>
      <c r="N631" s="849"/>
      <c r="O631" s="849"/>
      <c r="P631" s="837"/>
      <c r="Q631" s="850"/>
    </row>
    <row r="632" spans="1:17" ht="14.4" customHeight="1" x14ac:dyDescent="0.3">
      <c r="A632" s="831" t="s">
        <v>575</v>
      </c>
      <c r="B632" s="832" t="s">
        <v>3928</v>
      </c>
      <c r="C632" s="832" t="s">
        <v>3529</v>
      </c>
      <c r="D632" s="832" t="s">
        <v>4218</v>
      </c>
      <c r="E632" s="832" t="s">
        <v>4220</v>
      </c>
      <c r="F632" s="849"/>
      <c r="G632" s="849"/>
      <c r="H632" s="849"/>
      <c r="I632" s="849"/>
      <c r="J632" s="849"/>
      <c r="K632" s="849"/>
      <c r="L632" s="849"/>
      <c r="M632" s="849"/>
      <c r="N632" s="849">
        <v>2</v>
      </c>
      <c r="O632" s="849">
        <v>2484</v>
      </c>
      <c r="P632" s="837"/>
      <c r="Q632" s="850">
        <v>1242</v>
      </c>
    </row>
    <row r="633" spans="1:17" ht="14.4" customHeight="1" x14ac:dyDescent="0.3">
      <c r="A633" s="831" t="s">
        <v>575</v>
      </c>
      <c r="B633" s="832" t="s">
        <v>3928</v>
      </c>
      <c r="C633" s="832" t="s">
        <v>3529</v>
      </c>
      <c r="D633" s="832" t="s">
        <v>4221</v>
      </c>
      <c r="E633" s="832" t="s">
        <v>4222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2887</v>
      </c>
      <c r="P633" s="837"/>
      <c r="Q633" s="850">
        <v>2887</v>
      </c>
    </row>
    <row r="634" spans="1:17" ht="14.4" customHeight="1" x14ac:dyDescent="0.3">
      <c r="A634" s="831" t="s">
        <v>575</v>
      </c>
      <c r="B634" s="832" t="s">
        <v>3928</v>
      </c>
      <c r="C634" s="832" t="s">
        <v>3529</v>
      </c>
      <c r="D634" s="832" t="s">
        <v>4221</v>
      </c>
      <c r="E634" s="832" t="s">
        <v>4223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2887</v>
      </c>
      <c r="P634" s="837"/>
      <c r="Q634" s="850">
        <v>2887</v>
      </c>
    </row>
    <row r="635" spans="1:17" ht="14.4" customHeight="1" x14ac:dyDescent="0.3">
      <c r="A635" s="831" t="s">
        <v>575</v>
      </c>
      <c r="B635" s="832" t="s">
        <v>3928</v>
      </c>
      <c r="C635" s="832" t="s">
        <v>3529</v>
      </c>
      <c r="D635" s="832" t="s">
        <v>4224</v>
      </c>
      <c r="E635" s="832" t="s">
        <v>4225</v>
      </c>
      <c r="F635" s="849"/>
      <c r="G635" s="849"/>
      <c r="H635" s="849"/>
      <c r="I635" s="849"/>
      <c r="J635" s="849">
        <v>1</v>
      </c>
      <c r="K635" s="849">
        <v>382</v>
      </c>
      <c r="L635" s="849">
        <v>1</v>
      </c>
      <c r="M635" s="849">
        <v>382</v>
      </c>
      <c r="N635" s="849"/>
      <c r="O635" s="849"/>
      <c r="P635" s="837"/>
      <c r="Q635" s="850"/>
    </row>
    <row r="636" spans="1:17" ht="14.4" customHeight="1" x14ac:dyDescent="0.3">
      <c r="A636" s="831" t="s">
        <v>575</v>
      </c>
      <c r="B636" s="832" t="s">
        <v>3928</v>
      </c>
      <c r="C636" s="832" t="s">
        <v>3529</v>
      </c>
      <c r="D636" s="832" t="s">
        <v>3757</v>
      </c>
      <c r="E636" s="832" t="s">
        <v>3758</v>
      </c>
      <c r="F636" s="849"/>
      <c r="G636" s="849"/>
      <c r="H636" s="849"/>
      <c r="I636" s="849"/>
      <c r="J636" s="849"/>
      <c r="K636" s="849"/>
      <c r="L636" s="849"/>
      <c r="M636" s="849"/>
      <c r="N636" s="849">
        <v>8</v>
      </c>
      <c r="O636" s="849">
        <v>2136</v>
      </c>
      <c r="P636" s="837"/>
      <c r="Q636" s="850">
        <v>267</v>
      </c>
    </row>
    <row r="637" spans="1:17" ht="14.4" customHeight="1" x14ac:dyDescent="0.3">
      <c r="A637" s="831" t="s">
        <v>575</v>
      </c>
      <c r="B637" s="832" t="s">
        <v>3928</v>
      </c>
      <c r="C637" s="832" t="s">
        <v>3529</v>
      </c>
      <c r="D637" s="832" t="s">
        <v>4226</v>
      </c>
      <c r="E637" s="832" t="s">
        <v>4227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2582</v>
      </c>
      <c r="P637" s="837"/>
      <c r="Q637" s="850">
        <v>2582</v>
      </c>
    </row>
    <row r="638" spans="1:17" ht="14.4" customHeight="1" x14ac:dyDescent="0.3">
      <c r="A638" s="831" t="s">
        <v>575</v>
      </c>
      <c r="B638" s="832" t="s">
        <v>3928</v>
      </c>
      <c r="C638" s="832" t="s">
        <v>3529</v>
      </c>
      <c r="D638" s="832" t="s">
        <v>4228</v>
      </c>
      <c r="E638" s="832" t="s">
        <v>4229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4053</v>
      </c>
      <c r="P638" s="837"/>
      <c r="Q638" s="850">
        <v>4053</v>
      </c>
    </row>
    <row r="639" spans="1:17" ht="14.4" customHeight="1" x14ac:dyDescent="0.3">
      <c r="A639" s="831" t="s">
        <v>575</v>
      </c>
      <c r="B639" s="832" t="s">
        <v>3928</v>
      </c>
      <c r="C639" s="832" t="s">
        <v>3529</v>
      </c>
      <c r="D639" s="832" t="s">
        <v>4230</v>
      </c>
      <c r="E639" s="832" t="s">
        <v>4231</v>
      </c>
      <c r="F639" s="849"/>
      <c r="G639" s="849"/>
      <c r="H639" s="849"/>
      <c r="I639" s="849"/>
      <c r="J639" s="849"/>
      <c r="K639" s="849"/>
      <c r="L639" s="849"/>
      <c r="M639" s="849"/>
      <c r="N639" s="849">
        <v>8</v>
      </c>
      <c r="O639" s="849">
        <v>29696</v>
      </c>
      <c r="P639" s="837"/>
      <c r="Q639" s="850">
        <v>3712</v>
      </c>
    </row>
    <row r="640" spans="1:17" ht="14.4" customHeight="1" x14ac:dyDescent="0.3">
      <c r="A640" s="831" t="s">
        <v>575</v>
      </c>
      <c r="B640" s="832" t="s">
        <v>3928</v>
      </c>
      <c r="C640" s="832" t="s">
        <v>3529</v>
      </c>
      <c r="D640" s="832" t="s">
        <v>4232</v>
      </c>
      <c r="E640" s="832" t="s">
        <v>4233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5226</v>
      </c>
      <c r="P640" s="837"/>
      <c r="Q640" s="850">
        <v>5226</v>
      </c>
    </row>
    <row r="641" spans="1:17" ht="14.4" customHeight="1" x14ac:dyDescent="0.3">
      <c r="A641" s="831" t="s">
        <v>575</v>
      </c>
      <c r="B641" s="832" t="s">
        <v>4234</v>
      </c>
      <c r="C641" s="832" t="s">
        <v>3529</v>
      </c>
      <c r="D641" s="832" t="s">
        <v>4235</v>
      </c>
      <c r="E641" s="832" t="s">
        <v>4236</v>
      </c>
      <c r="F641" s="849">
        <v>1</v>
      </c>
      <c r="G641" s="849">
        <v>1510</v>
      </c>
      <c r="H641" s="849"/>
      <c r="I641" s="849">
        <v>1510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4237</v>
      </c>
      <c r="B642" s="832" t="s">
        <v>3471</v>
      </c>
      <c r="C642" s="832" t="s">
        <v>3529</v>
      </c>
      <c r="D642" s="832" t="s">
        <v>3544</v>
      </c>
      <c r="E642" s="832" t="s">
        <v>3545</v>
      </c>
      <c r="F642" s="849"/>
      <c r="G642" s="849"/>
      <c r="H642" s="849"/>
      <c r="I642" s="849"/>
      <c r="J642" s="849">
        <v>1</v>
      </c>
      <c r="K642" s="849">
        <v>37</v>
      </c>
      <c r="L642" s="849">
        <v>1</v>
      </c>
      <c r="M642" s="849">
        <v>37</v>
      </c>
      <c r="N642" s="849"/>
      <c r="O642" s="849"/>
      <c r="P642" s="837"/>
      <c r="Q642" s="850"/>
    </row>
    <row r="643" spans="1:17" ht="14.4" customHeight="1" x14ac:dyDescent="0.3">
      <c r="A643" s="831" t="s">
        <v>4237</v>
      </c>
      <c r="B643" s="832" t="s">
        <v>3471</v>
      </c>
      <c r="C643" s="832" t="s">
        <v>3529</v>
      </c>
      <c r="D643" s="832" t="s">
        <v>3544</v>
      </c>
      <c r="E643" s="832" t="s">
        <v>3546</v>
      </c>
      <c r="F643" s="849">
        <v>1</v>
      </c>
      <c r="G643" s="849">
        <v>37</v>
      </c>
      <c r="H643" s="849"/>
      <c r="I643" s="849">
        <v>37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4237</v>
      </c>
      <c r="B644" s="832" t="s">
        <v>3471</v>
      </c>
      <c r="C644" s="832" t="s">
        <v>3529</v>
      </c>
      <c r="D644" s="832" t="s">
        <v>3562</v>
      </c>
      <c r="E644" s="832" t="s">
        <v>3563</v>
      </c>
      <c r="F644" s="849">
        <v>2</v>
      </c>
      <c r="G644" s="849">
        <v>502</v>
      </c>
      <c r="H644" s="849">
        <v>1</v>
      </c>
      <c r="I644" s="849">
        <v>251</v>
      </c>
      <c r="J644" s="849">
        <v>2</v>
      </c>
      <c r="K644" s="849">
        <v>502</v>
      </c>
      <c r="L644" s="849">
        <v>1</v>
      </c>
      <c r="M644" s="849">
        <v>251</v>
      </c>
      <c r="N644" s="849"/>
      <c r="O644" s="849"/>
      <c r="P644" s="837"/>
      <c r="Q644" s="850"/>
    </row>
    <row r="645" spans="1:17" ht="14.4" customHeight="1" x14ac:dyDescent="0.3">
      <c r="A645" s="831" t="s">
        <v>4237</v>
      </c>
      <c r="B645" s="832" t="s">
        <v>3471</v>
      </c>
      <c r="C645" s="832" t="s">
        <v>3529</v>
      </c>
      <c r="D645" s="832" t="s">
        <v>3579</v>
      </c>
      <c r="E645" s="832" t="s">
        <v>3580</v>
      </c>
      <c r="F645" s="849">
        <v>1</v>
      </c>
      <c r="G645" s="849">
        <v>59</v>
      </c>
      <c r="H645" s="849">
        <v>1</v>
      </c>
      <c r="I645" s="849">
        <v>59</v>
      </c>
      <c r="J645" s="849">
        <v>1</v>
      </c>
      <c r="K645" s="849">
        <v>59</v>
      </c>
      <c r="L645" s="849">
        <v>1</v>
      </c>
      <c r="M645" s="849">
        <v>59</v>
      </c>
      <c r="N645" s="849"/>
      <c r="O645" s="849"/>
      <c r="P645" s="837"/>
      <c r="Q645" s="850"/>
    </row>
    <row r="646" spans="1:17" ht="14.4" customHeight="1" x14ac:dyDescent="0.3">
      <c r="A646" s="831" t="s">
        <v>4237</v>
      </c>
      <c r="B646" s="832" t="s">
        <v>3471</v>
      </c>
      <c r="C646" s="832" t="s">
        <v>3529</v>
      </c>
      <c r="D646" s="832" t="s">
        <v>3589</v>
      </c>
      <c r="E646" s="832" t="s">
        <v>3590</v>
      </c>
      <c r="F646" s="849">
        <v>1</v>
      </c>
      <c r="G646" s="849">
        <v>384</v>
      </c>
      <c r="H646" s="849">
        <v>0.9974025974025974</v>
      </c>
      <c r="I646" s="849">
        <v>384</v>
      </c>
      <c r="J646" s="849">
        <v>1</v>
      </c>
      <c r="K646" s="849">
        <v>385</v>
      </c>
      <c r="L646" s="849">
        <v>1</v>
      </c>
      <c r="M646" s="849">
        <v>385</v>
      </c>
      <c r="N646" s="849"/>
      <c r="O646" s="849"/>
      <c r="P646" s="837"/>
      <c r="Q646" s="850"/>
    </row>
    <row r="647" spans="1:17" ht="14.4" customHeight="1" x14ac:dyDescent="0.3">
      <c r="A647" s="831" t="s">
        <v>4237</v>
      </c>
      <c r="B647" s="832" t="s">
        <v>3471</v>
      </c>
      <c r="C647" s="832" t="s">
        <v>3529</v>
      </c>
      <c r="D647" s="832" t="s">
        <v>3591</v>
      </c>
      <c r="E647" s="832" t="s">
        <v>3592</v>
      </c>
      <c r="F647" s="849">
        <v>2</v>
      </c>
      <c r="G647" s="849">
        <v>778</v>
      </c>
      <c r="H647" s="849"/>
      <c r="I647" s="849">
        <v>389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4237</v>
      </c>
      <c r="B648" s="832" t="s">
        <v>3471</v>
      </c>
      <c r="C648" s="832" t="s">
        <v>3529</v>
      </c>
      <c r="D648" s="832" t="s">
        <v>3649</v>
      </c>
      <c r="E648" s="832" t="s">
        <v>3650</v>
      </c>
      <c r="F648" s="849">
        <v>1</v>
      </c>
      <c r="G648" s="849">
        <v>33.33</v>
      </c>
      <c r="H648" s="849"/>
      <c r="I648" s="849">
        <v>33.33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4237</v>
      </c>
      <c r="B649" s="832" t="s">
        <v>3471</v>
      </c>
      <c r="C649" s="832" t="s">
        <v>3529</v>
      </c>
      <c r="D649" s="832" t="s">
        <v>3688</v>
      </c>
      <c r="E649" s="832" t="s">
        <v>3690</v>
      </c>
      <c r="F649" s="849">
        <v>1</v>
      </c>
      <c r="G649" s="849">
        <v>56</v>
      </c>
      <c r="H649" s="849"/>
      <c r="I649" s="849">
        <v>56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4238</v>
      </c>
      <c r="B650" s="832" t="s">
        <v>3471</v>
      </c>
      <c r="C650" s="832" t="s">
        <v>3529</v>
      </c>
      <c r="D650" s="832" t="s">
        <v>3544</v>
      </c>
      <c r="E650" s="832" t="s">
        <v>3545</v>
      </c>
      <c r="F650" s="849"/>
      <c r="G650" s="849"/>
      <c r="H650" s="849"/>
      <c r="I650" s="849"/>
      <c r="J650" s="849">
        <v>1</v>
      </c>
      <c r="K650" s="849">
        <v>37</v>
      </c>
      <c r="L650" s="849">
        <v>1</v>
      </c>
      <c r="M650" s="849">
        <v>37</v>
      </c>
      <c r="N650" s="849"/>
      <c r="O650" s="849"/>
      <c r="P650" s="837"/>
      <c r="Q650" s="850"/>
    </row>
    <row r="651" spans="1:17" ht="14.4" customHeight="1" x14ac:dyDescent="0.3">
      <c r="A651" s="831" t="s">
        <v>4238</v>
      </c>
      <c r="B651" s="832" t="s">
        <v>3471</v>
      </c>
      <c r="C651" s="832" t="s">
        <v>3529</v>
      </c>
      <c r="D651" s="832" t="s">
        <v>3559</v>
      </c>
      <c r="E651" s="832" t="s">
        <v>3560</v>
      </c>
      <c r="F651" s="849">
        <v>35</v>
      </c>
      <c r="G651" s="849">
        <v>13020</v>
      </c>
      <c r="H651" s="849">
        <v>1.5866439190835975</v>
      </c>
      <c r="I651" s="849">
        <v>372</v>
      </c>
      <c r="J651" s="849">
        <v>22</v>
      </c>
      <c r="K651" s="849">
        <v>8206</v>
      </c>
      <c r="L651" s="849">
        <v>1</v>
      </c>
      <c r="M651" s="849">
        <v>373</v>
      </c>
      <c r="N651" s="849">
        <v>12</v>
      </c>
      <c r="O651" s="849">
        <v>4488</v>
      </c>
      <c r="P651" s="837">
        <v>0.54691689008042899</v>
      </c>
      <c r="Q651" s="850">
        <v>374</v>
      </c>
    </row>
    <row r="652" spans="1:17" ht="14.4" customHeight="1" x14ac:dyDescent="0.3">
      <c r="A652" s="831" t="s">
        <v>4238</v>
      </c>
      <c r="B652" s="832" t="s">
        <v>3471</v>
      </c>
      <c r="C652" s="832" t="s">
        <v>3529</v>
      </c>
      <c r="D652" s="832" t="s">
        <v>3559</v>
      </c>
      <c r="E652" s="832" t="s">
        <v>3561</v>
      </c>
      <c r="F652" s="849">
        <v>2</v>
      </c>
      <c r="G652" s="849">
        <v>744</v>
      </c>
      <c r="H652" s="849"/>
      <c r="I652" s="849">
        <v>372</v>
      </c>
      <c r="J652" s="849"/>
      <c r="K652" s="849"/>
      <c r="L652" s="849"/>
      <c r="M652" s="849"/>
      <c r="N652" s="849">
        <v>3</v>
      </c>
      <c r="O652" s="849">
        <v>1122</v>
      </c>
      <c r="P652" s="837"/>
      <c r="Q652" s="850">
        <v>374</v>
      </c>
    </row>
    <row r="653" spans="1:17" ht="14.4" customHeight="1" x14ac:dyDescent="0.3">
      <c r="A653" s="831" t="s">
        <v>4238</v>
      </c>
      <c r="B653" s="832" t="s">
        <v>3471</v>
      </c>
      <c r="C653" s="832" t="s">
        <v>3529</v>
      </c>
      <c r="D653" s="832" t="s">
        <v>3562</v>
      </c>
      <c r="E653" s="832" t="s">
        <v>3563</v>
      </c>
      <c r="F653" s="849">
        <v>36</v>
      </c>
      <c r="G653" s="849">
        <v>9036</v>
      </c>
      <c r="H653" s="849">
        <v>1.1612903225806452</v>
      </c>
      <c r="I653" s="849">
        <v>251</v>
      </c>
      <c r="J653" s="849">
        <v>31</v>
      </c>
      <c r="K653" s="849">
        <v>7781</v>
      </c>
      <c r="L653" s="849">
        <v>1</v>
      </c>
      <c r="M653" s="849">
        <v>251</v>
      </c>
      <c r="N653" s="849">
        <v>25</v>
      </c>
      <c r="O653" s="849">
        <v>6300</v>
      </c>
      <c r="P653" s="837">
        <v>0.80966456753630633</v>
      </c>
      <c r="Q653" s="850">
        <v>252</v>
      </c>
    </row>
    <row r="654" spans="1:17" ht="14.4" customHeight="1" x14ac:dyDescent="0.3">
      <c r="A654" s="831" t="s">
        <v>4238</v>
      </c>
      <c r="B654" s="832" t="s">
        <v>3471</v>
      </c>
      <c r="C654" s="832" t="s">
        <v>3529</v>
      </c>
      <c r="D654" s="832" t="s">
        <v>3562</v>
      </c>
      <c r="E654" s="832" t="s">
        <v>3564</v>
      </c>
      <c r="F654" s="849">
        <v>181</v>
      </c>
      <c r="G654" s="849">
        <v>45431</v>
      </c>
      <c r="H654" s="849">
        <v>0.92346938775510201</v>
      </c>
      <c r="I654" s="849">
        <v>251</v>
      </c>
      <c r="J654" s="849">
        <v>196</v>
      </c>
      <c r="K654" s="849">
        <v>49196</v>
      </c>
      <c r="L654" s="849">
        <v>1</v>
      </c>
      <c r="M654" s="849">
        <v>251</v>
      </c>
      <c r="N654" s="849">
        <v>222</v>
      </c>
      <c r="O654" s="849">
        <v>55944</v>
      </c>
      <c r="P654" s="837">
        <v>1.1371656232214</v>
      </c>
      <c r="Q654" s="850">
        <v>252</v>
      </c>
    </row>
    <row r="655" spans="1:17" ht="14.4" customHeight="1" x14ac:dyDescent="0.3">
      <c r="A655" s="831" t="s">
        <v>4238</v>
      </c>
      <c r="B655" s="832" t="s">
        <v>3471</v>
      </c>
      <c r="C655" s="832" t="s">
        <v>3529</v>
      </c>
      <c r="D655" s="832" t="s">
        <v>3565</v>
      </c>
      <c r="E655" s="832" t="s">
        <v>3566</v>
      </c>
      <c r="F655" s="849">
        <v>1</v>
      </c>
      <c r="G655" s="849">
        <v>126</v>
      </c>
      <c r="H655" s="849">
        <v>1</v>
      </c>
      <c r="I655" s="849">
        <v>126</v>
      </c>
      <c r="J655" s="849">
        <v>1</v>
      </c>
      <c r="K655" s="849">
        <v>126</v>
      </c>
      <c r="L655" s="849">
        <v>1</v>
      </c>
      <c r="M655" s="849">
        <v>126</v>
      </c>
      <c r="N655" s="849">
        <v>3</v>
      </c>
      <c r="O655" s="849">
        <v>381</v>
      </c>
      <c r="P655" s="837">
        <v>3.0238095238095237</v>
      </c>
      <c r="Q655" s="850">
        <v>127</v>
      </c>
    </row>
    <row r="656" spans="1:17" ht="14.4" customHeight="1" x14ac:dyDescent="0.3">
      <c r="A656" s="831" t="s">
        <v>4238</v>
      </c>
      <c r="B656" s="832" t="s">
        <v>3471</v>
      </c>
      <c r="C656" s="832" t="s">
        <v>3529</v>
      </c>
      <c r="D656" s="832" t="s">
        <v>3565</v>
      </c>
      <c r="E656" s="832" t="s">
        <v>3567</v>
      </c>
      <c r="F656" s="849">
        <v>3</v>
      </c>
      <c r="G656" s="849">
        <v>378</v>
      </c>
      <c r="H656" s="849">
        <v>0.42857142857142855</v>
      </c>
      <c r="I656" s="849">
        <v>126</v>
      </c>
      <c r="J656" s="849">
        <v>7</v>
      </c>
      <c r="K656" s="849">
        <v>882</v>
      </c>
      <c r="L656" s="849">
        <v>1</v>
      </c>
      <c r="M656" s="849">
        <v>126</v>
      </c>
      <c r="N656" s="849">
        <v>9</v>
      </c>
      <c r="O656" s="849">
        <v>1143</v>
      </c>
      <c r="P656" s="837">
        <v>1.2959183673469388</v>
      </c>
      <c r="Q656" s="850">
        <v>127</v>
      </c>
    </row>
    <row r="657" spans="1:17" ht="14.4" customHeight="1" x14ac:dyDescent="0.3">
      <c r="A657" s="831" t="s">
        <v>4238</v>
      </c>
      <c r="B657" s="832" t="s">
        <v>3471</v>
      </c>
      <c r="C657" s="832" t="s">
        <v>3529</v>
      </c>
      <c r="D657" s="832" t="s">
        <v>3568</v>
      </c>
      <c r="E657" s="832" t="s">
        <v>3569</v>
      </c>
      <c r="F657" s="849"/>
      <c r="G657" s="849"/>
      <c r="H657" s="849"/>
      <c r="I657" s="849"/>
      <c r="J657" s="849">
        <v>1</v>
      </c>
      <c r="K657" s="849">
        <v>91</v>
      </c>
      <c r="L657" s="849">
        <v>1</v>
      </c>
      <c r="M657" s="849">
        <v>91</v>
      </c>
      <c r="N657" s="849">
        <v>2</v>
      </c>
      <c r="O657" s="849">
        <v>184</v>
      </c>
      <c r="P657" s="837">
        <v>2.0219780219780219</v>
      </c>
      <c r="Q657" s="850">
        <v>92</v>
      </c>
    </row>
    <row r="658" spans="1:17" ht="14.4" customHeight="1" x14ac:dyDescent="0.3">
      <c r="A658" s="831" t="s">
        <v>4238</v>
      </c>
      <c r="B658" s="832" t="s">
        <v>3471</v>
      </c>
      <c r="C658" s="832" t="s">
        <v>3529</v>
      </c>
      <c r="D658" s="832" t="s">
        <v>3568</v>
      </c>
      <c r="E658" s="832" t="s">
        <v>3570</v>
      </c>
      <c r="F658" s="849">
        <v>1</v>
      </c>
      <c r="G658" s="849">
        <v>91</v>
      </c>
      <c r="H658" s="849">
        <v>0.16666666666666666</v>
      </c>
      <c r="I658" s="849">
        <v>91</v>
      </c>
      <c r="J658" s="849">
        <v>6</v>
      </c>
      <c r="K658" s="849">
        <v>546</v>
      </c>
      <c r="L658" s="849">
        <v>1</v>
      </c>
      <c r="M658" s="849">
        <v>91</v>
      </c>
      <c r="N658" s="849">
        <v>2</v>
      </c>
      <c r="O658" s="849">
        <v>184</v>
      </c>
      <c r="P658" s="837">
        <v>0.33699633699633702</v>
      </c>
      <c r="Q658" s="850">
        <v>92</v>
      </c>
    </row>
    <row r="659" spans="1:17" ht="14.4" customHeight="1" x14ac:dyDescent="0.3">
      <c r="A659" s="831" t="s">
        <v>4238</v>
      </c>
      <c r="B659" s="832" t="s">
        <v>3471</v>
      </c>
      <c r="C659" s="832" t="s">
        <v>3529</v>
      </c>
      <c r="D659" s="832" t="s">
        <v>3579</v>
      </c>
      <c r="E659" s="832" t="s">
        <v>3580</v>
      </c>
      <c r="F659" s="849">
        <v>86</v>
      </c>
      <c r="G659" s="849">
        <v>5074</v>
      </c>
      <c r="H659" s="849">
        <v>0.90526315789473688</v>
      </c>
      <c r="I659" s="849">
        <v>59</v>
      </c>
      <c r="J659" s="849">
        <v>95</v>
      </c>
      <c r="K659" s="849">
        <v>5605</v>
      </c>
      <c r="L659" s="849">
        <v>1</v>
      </c>
      <c r="M659" s="849">
        <v>59</v>
      </c>
      <c r="N659" s="849">
        <v>68</v>
      </c>
      <c r="O659" s="849">
        <v>4080</v>
      </c>
      <c r="P659" s="837">
        <v>0.72792149866190903</v>
      </c>
      <c r="Q659" s="850">
        <v>60</v>
      </c>
    </row>
    <row r="660" spans="1:17" ht="14.4" customHeight="1" x14ac:dyDescent="0.3">
      <c r="A660" s="831" t="s">
        <v>4238</v>
      </c>
      <c r="B660" s="832" t="s">
        <v>3471</v>
      </c>
      <c r="C660" s="832" t="s">
        <v>3529</v>
      </c>
      <c r="D660" s="832" t="s">
        <v>3581</v>
      </c>
      <c r="E660" s="832" t="s">
        <v>3583</v>
      </c>
      <c r="F660" s="849">
        <v>1</v>
      </c>
      <c r="G660" s="849">
        <v>253</v>
      </c>
      <c r="H660" s="849"/>
      <c r="I660" s="849">
        <v>253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4238</v>
      </c>
      <c r="B661" s="832" t="s">
        <v>3471</v>
      </c>
      <c r="C661" s="832" t="s">
        <v>3529</v>
      </c>
      <c r="D661" s="832" t="s">
        <v>3584</v>
      </c>
      <c r="E661" s="832" t="s">
        <v>3585</v>
      </c>
      <c r="F661" s="849"/>
      <c r="G661" s="849"/>
      <c r="H661" s="849"/>
      <c r="I661" s="849"/>
      <c r="J661" s="849">
        <v>1</v>
      </c>
      <c r="K661" s="849">
        <v>40</v>
      </c>
      <c r="L661" s="849">
        <v>1</v>
      </c>
      <c r="M661" s="849">
        <v>40</v>
      </c>
      <c r="N661" s="849"/>
      <c r="O661" s="849"/>
      <c r="P661" s="837"/>
      <c r="Q661" s="850"/>
    </row>
    <row r="662" spans="1:17" ht="14.4" customHeight="1" x14ac:dyDescent="0.3">
      <c r="A662" s="831" t="s">
        <v>4238</v>
      </c>
      <c r="B662" s="832" t="s">
        <v>3471</v>
      </c>
      <c r="C662" s="832" t="s">
        <v>3529</v>
      </c>
      <c r="D662" s="832" t="s">
        <v>3589</v>
      </c>
      <c r="E662" s="832" t="s">
        <v>3590</v>
      </c>
      <c r="F662" s="849">
        <v>213</v>
      </c>
      <c r="G662" s="849">
        <v>81792</v>
      </c>
      <c r="H662" s="849">
        <v>0.98354978354978351</v>
      </c>
      <c r="I662" s="849">
        <v>384</v>
      </c>
      <c r="J662" s="849">
        <v>216</v>
      </c>
      <c r="K662" s="849">
        <v>83160</v>
      </c>
      <c r="L662" s="849">
        <v>1</v>
      </c>
      <c r="M662" s="849">
        <v>385</v>
      </c>
      <c r="N662" s="849">
        <v>224</v>
      </c>
      <c r="O662" s="849">
        <v>86464</v>
      </c>
      <c r="P662" s="837">
        <v>1.0397306397306398</v>
      </c>
      <c r="Q662" s="850">
        <v>386</v>
      </c>
    </row>
    <row r="663" spans="1:17" ht="14.4" customHeight="1" x14ac:dyDescent="0.3">
      <c r="A663" s="831" t="s">
        <v>4238</v>
      </c>
      <c r="B663" s="832" t="s">
        <v>3471</v>
      </c>
      <c r="C663" s="832" t="s">
        <v>3529</v>
      </c>
      <c r="D663" s="832" t="s">
        <v>3591</v>
      </c>
      <c r="E663" s="832" t="s">
        <v>3592</v>
      </c>
      <c r="F663" s="849">
        <v>28</v>
      </c>
      <c r="G663" s="849">
        <v>10892</v>
      </c>
      <c r="H663" s="849">
        <v>1.1636752136752138</v>
      </c>
      <c r="I663" s="849">
        <v>389</v>
      </c>
      <c r="J663" s="849">
        <v>24</v>
      </c>
      <c r="K663" s="849">
        <v>9360</v>
      </c>
      <c r="L663" s="849">
        <v>1</v>
      </c>
      <c r="M663" s="849">
        <v>390</v>
      </c>
      <c r="N663" s="849">
        <v>18</v>
      </c>
      <c r="O663" s="849">
        <v>7038</v>
      </c>
      <c r="P663" s="837">
        <v>0.75192307692307692</v>
      </c>
      <c r="Q663" s="850">
        <v>391</v>
      </c>
    </row>
    <row r="664" spans="1:17" ht="14.4" customHeight="1" x14ac:dyDescent="0.3">
      <c r="A664" s="831" t="s">
        <v>4238</v>
      </c>
      <c r="B664" s="832" t="s">
        <v>3471</v>
      </c>
      <c r="C664" s="832" t="s">
        <v>3529</v>
      </c>
      <c r="D664" s="832" t="s">
        <v>3591</v>
      </c>
      <c r="E664" s="832" t="s">
        <v>3593</v>
      </c>
      <c r="F664" s="849">
        <v>161</v>
      </c>
      <c r="G664" s="849">
        <v>62629</v>
      </c>
      <c r="H664" s="849">
        <v>0.92291482463896257</v>
      </c>
      <c r="I664" s="849">
        <v>389</v>
      </c>
      <c r="J664" s="849">
        <v>174</v>
      </c>
      <c r="K664" s="849">
        <v>67860</v>
      </c>
      <c r="L664" s="849">
        <v>1</v>
      </c>
      <c r="M664" s="849">
        <v>390</v>
      </c>
      <c r="N664" s="849">
        <v>194</v>
      </c>
      <c r="O664" s="849">
        <v>75854</v>
      </c>
      <c r="P664" s="837">
        <v>1.1178013557323903</v>
      </c>
      <c r="Q664" s="850">
        <v>391</v>
      </c>
    </row>
    <row r="665" spans="1:17" ht="14.4" customHeight="1" x14ac:dyDescent="0.3">
      <c r="A665" s="831" t="s">
        <v>4238</v>
      </c>
      <c r="B665" s="832" t="s">
        <v>3471</v>
      </c>
      <c r="C665" s="832" t="s">
        <v>3529</v>
      </c>
      <c r="D665" s="832" t="s">
        <v>3594</v>
      </c>
      <c r="E665" s="832" t="s">
        <v>3595</v>
      </c>
      <c r="F665" s="849"/>
      <c r="G665" s="849"/>
      <c r="H665" s="849"/>
      <c r="I665" s="849"/>
      <c r="J665" s="849">
        <v>1</v>
      </c>
      <c r="K665" s="849">
        <v>63</v>
      </c>
      <c r="L665" s="849">
        <v>1</v>
      </c>
      <c r="M665" s="849">
        <v>63</v>
      </c>
      <c r="N665" s="849">
        <v>1</v>
      </c>
      <c r="O665" s="849">
        <v>63</v>
      </c>
      <c r="P665" s="837">
        <v>1</v>
      </c>
      <c r="Q665" s="850">
        <v>63</v>
      </c>
    </row>
    <row r="666" spans="1:17" ht="14.4" customHeight="1" x14ac:dyDescent="0.3">
      <c r="A666" s="831" t="s">
        <v>4238</v>
      </c>
      <c r="B666" s="832" t="s">
        <v>3471</v>
      </c>
      <c r="C666" s="832" t="s">
        <v>3529</v>
      </c>
      <c r="D666" s="832" t="s">
        <v>3605</v>
      </c>
      <c r="E666" s="832" t="s">
        <v>3607</v>
      </c>
      <c r="F666" s="849">
        <v>2</v>
      </c>
      <c r="G666" s="849">
        <v>276</v>
      </c>
      <c r="H666" s="849">
        <v>2</v>
      </c>
      <c r="I666" s="849">
        <v>138</v>
      </c>
      <c r="J666" s="849">
        <v>1</v>
      </c>
      <c r="K666" s="849">
        <v>138</v>
      </c>
      <c r="L666" s="849">
        <v>1</v>
      </c>
      <c r="M666" s="849">
        <v>138</v>
      </c>
      <c r="N666" s="849"/>
      <c r="O666" s="849"/>
      <c r="P666" s="837"/>
      <c r="Q666" s="850"/>
    </row>
    <row r="667" spans="1:17" ht="14.4" customHeight="1" x14ac:dyDescent="0.3">
      <c r="A667" s="831" t="s">
        <v>4238</v>
      </c>
      <c r="B667" s="832" t="s">
        <v>3471</v>
      </c>
      <c r="C667" s="832" t="s">
        <v>3529</v>
      </c>
      <c r="D667" s="832" t="s">
        <v>3630</v>
      </c>
      <c r="E667" s="832" t="s">
        <v>3631</v>
      </c>
      <c r="F667" s="849"/>
      <c r="G667" s="849"/>
      <c r="H667" s="849"/>
      <c r="I667" s="849"/>
      <c r="J667" s="849">
        <v>1</v>
      </c>
      <c r="K667" s="849">
        <v>43</v>
      </c>
      <c r="L667" s="849">
        <v>1</v>
      </c>
      <c r="M667" s="849">
        <v>43</v>
      </c>
      <c r="N667" s="849"/>
      <c r="O667" s="849"/>
      <c r="P667" s="837"/>
      <c r="Q667" s="850"/>
    </row>
    <row r="668" spans="1:17" ht="14.4" customHeight="1" x14ac:dyDescent="0.3">
      <c r="A668" s="831" t="s">
        <v>4238</v>
      </c>
      <c r="B668" s="832" t="s">
        <v>3471</v>
      </c>
      <c r="C668" s="832" t="s">
        <v>3529</v>
      </c>
      <c r="D668" s="832" t="s">
        <v>3633</v>
      </c>
      <c r="E668" s="832" t="s">
        <v>3635</v>
      </c>
      <c r="F668" s="849"/>
      <c r="G668" s="849"/>
      <c r="H668" s="849"/>
      <c r="I668" s="849"/>
      <c r="J668" s="849">
        <v>1</v>
      </c>
      <c r="K668" s="849">
        <v>58</v>
      </c>
      <c r="L668" s="849">
        <v>1</v>
      </c>
      <c r="M668" s="849">
        <v>58</v>
      </c>
      <c r="N668" s="849"/>
      <c r="O668" s="849"/>
      <c r="P668" s="837"/>
      <c r="Q668" s="850"/>
    </row>
    <row r="669" spans="1:17" ht="14.4" customHeight="1" x14ac:dyDescent="0.3">
      <c r="A669" s="831" t="s">
        <v>4238</v>
      </c>
      <c r="B669" s="832" t="s">
        <v>3471</v>
      </c>
      <c r="C669" s="832" t="s">
        <v>3529</v>
      </c>
      <c r="D669" s="832" t="s">
        <v>3649</v>
      </c>
      <c r="E669" s="832" t="s">
        <v>3650</v>
      </c>
      <c r="F669" s="849">
        <v>2</v>
      </c>
      <c r="G669" s="849">
        <v>66.66</v>
      </c>
      <c r="H669" s="849"/>
      <c r="I669" s="849">
        <v>33.33</v>
      </c>
      <c r="J669" s="849"/>
      <c r="K669" s="849"/>
      <c r="L669" s="849"/>
      <c r="M669" s="849"/>
      <c r="N669" s="849">
        <v>26</v>
      </c>
      <c r="O669" s="849">
        <v>866.6500000000002</v>
      </c>
      <c r="P669" s="837"/>
      <c r="Q669" s="850">
        <v>33.332692307692312</v>
      </c>
    </row>
    <row r="670" spans="1:17" ht="14.4" customHeight="1" x14ac:dyDescent="0.3">
      <c r="A670" s="831" t="s">
        <v>4238</v>
      </c>
      <c r="B670" s="832" t="s">
        <v>3471</v>
      </c>
      <c r="C670" s="832" t="s">
        <v>3529</v>
      </c>
      <c r="D670" s="832" t="s">
        <v>3649</v>
      </c>
      <c r="E670" s="832" t="s">
        <v>3651</v>
      </c>
      <c r="F670" s="849"/>
      <c r="G670" s="849"/>
      <c r="H670" s="849"/>
      <c r="I670" s="849"/>
      <c r="J670" s="849"/>
      <c r="K670" s="849"/>
      <c r="L670" s="849"/>
      <c r="M670" s="849"/>
      <c r="N670" s="849">
        <v>2</v>
      </c>
      <c r="O670" s="849">
        <v>66.66</v>
      </c>
      <c r="P670" s="837"/>
      <c r="Q670" s="850">
        <v>33.33</v>
      </c>
    </row>
    <row r="671" spans="1:17" ht="14.4" customHeight="1" x14ac:dyDescent="0.3">
      <c r="A671" s="831" t="s">
        <v>4238</v>
      </c>
      <c r="B671" s="832" t="s">
        <v>3471</v>
      </c>
      <c r="C671" s="832" t="s">
        <v>3529</v>
      </c>
      <c r="D671" s="832" t="s">
        <v>3694</v>
      </c>
      <c r="E671" s="832" t="s">
        <v>3695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121</v>
      </c>
      <c r="P671" s="837"/>
      <c r="Q671" s="850">
        <v>121</v>
      </c>
    </row>
    <row r="672" spans="1:17" ht="14.4" customHeight="1" x14ac:dyDescent="0.3">
      <c r="A672" s="831" t="s">
        <v>4238</v>
      </c>
      <c r="B672" s="832" t="s">
        <v>3471</v>
      </c>
      <c r="C672" s="832" t="s">
        <v>3529</v>
      </c>
      <c r="D672" s="832" t="s">
        <v>3704</v>
      </c>
      <c r="E672" s="832" t="s">
        <v>3705</v>
      </c>
      <c r="F672" s="849">
        <v>2</v>
      </c>
      <c r="G672" s="849">
        <v>310</v>
      </c>
      <c r="H672" s="849"/>
      <c r="I672" s="849">
        <v>155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4238</v>
      </c>
      <c r="B673" s="832" t="s">
        <v>3471</v>
      </c>
      <c r="C673" s="832" t="s">
        <v>3529</v>
      </c>
      <c r="D673" s="832" t="s">
        <v>3706</v>
      </c>
      <c r="E673" s="832" t="s">
        <v>3707</v>
      </c>
      <c r="F673" s="849"/>
      <c r="G673" s="849"/>
      <c r="H673" s="849"/>
      <c r="I673" s="849"/>
      <c r="J673" s="849">
        <v>4</v>
      </c>
      <c r="K673" s="849">
        <v>572</v>
      </c>
      <c r="L673" s="849">
        <v>1</v>
      </c>
      <c r="M673" s="849">
        <v>143</v>
      </c>
      <c r="N673" s="849">
        <v>2</v>
      </c>
      <c r="O673" s="849">
        <v>288</v>
      </c>
      <c r="P673" s="837">
        <v>0.50349650349650354</v>
      </c>
      <c r="Q673" s="850">
        <v>144</v>
      </c>
    </row>
    <row r="674" spans="1:17" ht="14.4" customHeight="1" x14ac:dyDescent="0.3">
      <c r="A674" s="831" t="s">
        <v>4238</v>
      </c>
      <c r="B674" s="832" t="s">
        <v>3471</v>
      </c>
      <c r="C674" s="832" t="s">
        <v>3529</v>
      </c>
      <c r="D674" s="832" t="s">
        <v>3720</v>
      </c>
      <c r="E674" s="832" t="s">
        <v>3721</v>
      </c>
      <c r="F674" s="849"/>
      <c r="G674" s="849"/>
      <c r="H674" s="849"/>
      <c r="I674" s="849"/>
      <c r="J674" s="849">
        <v>1</v>
      </c>
      <c r="K674" s="849">
        <v>99</v>
      </c>
      <c r="L674" s="849">
        <v>1</v>
      </c>
      <c r="M674" s="849">
        <v>99</v>
      </c>
      <c r="N674" s="849"/>
      <c r="O674" s="849"/>
      <c r="P674" s="837"/>
      <c r="Q674" s="850"/>
    </row>
    <row r="675" spans="1:17" ht="14.4" customHeight="1" x14ac:dyDescent="0.3">
      <c r="A675" s="831" t="s">
        <v>4238</v>
      </c>
      <c r="B675" s="832" t="s">
        <v>3471</v>
      </c>
      <c r="C675" s="832" t="s">
        <v>3529</v>
      </c>
      <c r="D675" s="832" t="s">
        <v>3720</v>
      </c>
      <c r="E675" s="832" t="s">
        <v>3722</v>
      </c>
      <c r="F675" s="849"/>
      <c r="G675" s="849"/>
      <c r="H675" s="849"/>
      <c r="I675" s="849"/>
      <c r="J675" s="849">
        <v>1</v>
      </c>
      <c r="K675" s="849">
        <v>99</v>
      </c>
      <c r="L675" s="849">
        <v>1</v>
      </c>
      <c r="M675" s="849">
        <v>99</v>
      </c>
      <c r="N675" s="849">
        <v>4</v>
      </c>
      <c r="O675" s="849">
        <v>400</v>
      </c>
      <c r="P675" s="837">
        <v>4.0404040404040407</v>
      </c>
      <c r="Q675" s="850">
        <v>100</v>
      </c>
    </row>
    <row r="676" spans="1:17" ht="14.4" customHeight="1" x14ac:dyDescent="0.3">
      <c r="A676" s="831" t="s">
        <v>4238</v>
      </c>
      <c r="B676" s="832" t="s">
        <v>3471</v>
      </c>
      <c r="C676" s="832" t="s">
        <v>3529</v>
      </c>
      <c r="D676" s="832" t="s">
        <v>3723</v>
      </c>
      <c r="E676" s="832" t="s">
        <v>3724</v>
      </c>
      <c r="F676" s="849">
        <v>5</v>
      </c>
      <c r="G676" s="849">
        <v>1970</v>
      </c>
      <c r="H676" s="849">
        <v>0.49873417721518987</v>
      </c>
      <c r="I676" s="849">
        <v>394</v>
      </c>
      <c r="J676" s="849">
        <v>10</v>
      </c>
      <c r="K676" s="849">
        <v>3950</v>
      </c>
      <c r="L676" s="849">
        <v>1</v>
      </c>
      <c r="M676" s="849">
        <v>395</v>
      </c>
      <c r="N676" s="849">
        <v>99</v>
      </c>
      <c r="O676" s="849">
        <v>39204</v>
      </c>
      <c r="P676" s="837">
        <v>9.9250632911392405</v>
      </c>
      <c r="Q676" s="850">
        <v>396</v>
      </c>
    </row>
    <row r="677" spans="1:17" ht="14.4" customHeight="1" x14ac:dyDescent="0.3">
      <c r="A677" s="831" t="s">
        <v>4238</v>
      </c>
      <c r="B677" s="832" t="s">
        <v>3471</v>
      </c>
      <c r="C677" s="832" t="s">
        <v>3529</v>
      </c>
      <c r="D677" s="832" t="s">
        <v>3742</v>
      </c>
      <c r="E677" s="832" t="s">
        <v>3744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135</v>
      </c>
      <c r="P677" s="837"/>
      <c r="Q677" s="850">
        <v>135</v>
      </c>
    </row>
    <row r="678" spans="1:17" ht="14.4" customHeight="1" x14ac:dyDescent="0.3">
      <c r="A678" s="831" t="s">
        <v>4238</v>
      </c>
      <c r="B678" s="832" t="s">
        <v>3471</v>
      </c>
      <c r="C678" s="832" t="s">
        <v>3529</v>
      </c>
      <c r="D678" s="832" t="s">
        <v>3757</v>
      </c>
      <c r="E678" s="832" t="s">
        <v>3758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267</v>
      </c>
      <c r="P678" s="837"/>
      <c r="Q678" s="850">
        <v>267</v>
      </c>
    </row>
    <row r="679" spans="1:17" ht="14.4" customHeight="1" x14ac:dyDescent="0.3">
      <c r="A679" s="831" t="s">
        <v>4238</v>
      </c>
      <c r="B679" s="832" t="s">
        <v>3766</v>
      </c>
      <c r="C679" s="832" t="s">
        <v>3529</v>
      </c>
      <c r="D679" s="832" t="s">
        <v>3562</v>
      </c>
      <c r="E679" s="832" t="s">
        <v>3563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252</v>
      </c>
      <c r="P679" s="837"/>
      <c r="Q679" s="850">
        <v>252</v>
      </c>
    </row>
    <row r="680" spans="1:17" ht="14.4" customHeight="1" x14ac:dyDescent="0.3">
      <c r="A680" s="831" t="s">
        <v>4238</v>
      </c>
      <c r="B680" s="832" t="s">
        <v>3766</v>
      </c>
      <c r="C680" s="832" t="s">
        <v>3529</v>
      </c>
      <c r="D680" s="832" t="s">
        <v>3562</v>
      </c>
      <c r="E680" s="832" t="s">
        <v>3564</v>
      </c>
      <c r="F680" s="849">
        <v>1</v>
      </c>
      <c r="G680" s="849">
        <v>251</v>
      </c>
      <c r="H680" s="849"/>
      <c r="I680" s="849">
        <v>251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4238</v>
      </c>
      <c r="B681" s="832" t="s">
        <v>3766</v>
      </c>
      <c r="C681" s="832" t="s">
        <v>3529</v>
      </c>
      <c r="D681" s="832" t="s">
        <v>3589</v>
      </c>
      <c r="E681" s="832" t="s">
        <v>3590</v>
      </c>
      <c r="F681" s="849">
        <v>1</v>
      </c>
      <c r="G681" s="849">
        <v>384</v>
      </c>
      <c r="H681" s="849"/>
      <c r="I681" s="849">
        <v>384</v>
      </c>
      <c r="J681" s="849"/>
      <c r="K681" s="849"/>
      <c r="L681" s="849"/>
      <c r="M681" s="849"/>
      <c r="N681" s="849">
        <v>1</v>
      </c>
      <c r="O681" s="849">
        <v>386</v>
      </c>
      <c r="P681" s="837"/>
      <c r="Q681" s="850">
        <v>386</v>
      </c>
    </row>
    <row r="682" spans="1:17" ht="14.4" customHeight="1" x14ac:dyDescent="0.3">
      <c r="A682" s="831" t="s">
        <v>4238</v>
      </c>
      <c r="B682" s="832" t="s">
        <v>3766</v>
      </c>
      <c r="C682" s="832" t="s">
        <v>3529</v>
      </c>
      <c r="D682" s="832" t="s">
        <v>3628</v>
      </c>
      <c r="E682" s="832" t="s">
        <v>3629</v>
      </c>
      <c r="F682" s="849">
        <v>1</v>
      </c>
      <c r="G682" s="849">
        <v>205</v>
      </c>
      <c r="H682" s="849"/>
      <c r="I682" s="849">
        <v>205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4238</v>
      </c>
      <c r="B683" s="832" t="s">
        <v>3766</v>
      </c>
      <c r="C683" s="832" t="s">
        <v>3529</v>
      </c>
      <c r="D683" s="832" t="s">
        <v>3790</v>
      </c>
      <c r="E683" s="832" t="s">
        <v>3791</v>
      </c>
      <c r="F683" s="849">
        <v>1</v>
      </c>
      <c r="G683" s="849">
        <v>364</v>
      </c>
      <c r="H683" s="849"/>
      <c r="I683" s="849">
        <v>364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4238</v>
      </c>
      <c r="B684" s="832" t="s">
        <v>3766</v>
      </c>
      <c r="C684" s="832" t="s">
        <v>3529</v>
      </c>
      <c r="D684" s="832" t="s">
        <v>3790</v>
      </c>
      <c r="E684" s="832" t="s">
        <v>3837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366</v>
      </c>
      <c r="P684" s="837"/>
      <c r="Q684" s="850">
        <v>366</v>
      </c>
    </row>
    <row r="685" spans="1:17" ht="14.4" customHeight="1" x14ac:dyDescent="0.3">
      <c r="A685" s="831" t="s">
        <v>4238</v>
      </c>
      <c r="B685" s="832" t="s">
        <v>3766</v>
      </c>
      <c r="C685" s="832" t="s">
        <v>3529</v>
      </c>
      <c r="D685" s="832" t="s">
        <v>3800</v>
      </c>
      <c r="E685" s="832" t="s">
        <v>3801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123</v>
      </c>
      <c r="P685" s="837"/>
      <c r="Q685" s="850">
        <v>123</v>
      </c>
    </row>
    <row r="686" spans="1:17" ht="14.4" customHeight="1" x14ac:dyDescent="0.3">
      <c r="A686" s="831" t="s">
        <v>4238</v>
      </c>
      <c r="B686" s="832" t="s">
        <v>3766</v>
      </c>
      <c r="C686" s="832" t="s">
        <v>3529</v>
      </c>
      <c r="D686" s="832" t="s">
        <v>3800</v>
      </c>
      <c r="E686" s="832" t="s">
        <v>3802</v>
      </c>
      <c r="F686" s="849">
        <v>1</v>
      </c>
      <c r="G686" s="849">
        <v>122</v>
      </c>
      <c r="H686" s="849"/>
      <c r="I686" s="849">
        <v>122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4239</v>
      </c>
      <c r="B687" s="832" t="s">
        <v>3471</v>
      </c>
      <c r="C687" s="832" t="s">
        <v>3529</v>
      </c>
      <c r="D687" s="832" t="s">
        <v>3544</v>
      </c>
      <c r="E687" s="832" t="s">
        <v>3545</v>
      </c>
      <c r="F687" s="849">
        <v>1</v>
      </c>
      <c r="G687" s="849">
        <v>37</v>
      </c>
      <c r="H687" s="849"/>
      <c r="I687" s="849">
        <v>37</v>
      </c>
      <c r="J687" s="849"/>
      <c r="K687" s="849"/>
      <c r="L687" s="849"/>
      <c r="M687" s="849"/>
      <c r="N687" s="849">
        <v>1</v>
      </c>
      <c r="O687" s="849">
        <v>37</v>
      </c>
      <c r="P687" s="837"/>
      <c r="Q687" s="850">
        <v>37</v>
      </c>
    </row>
    <row r="688" spans="1:17" ht="14.4" customHeight="1" x14ac:dyDescent="0.3">
      <c r="A688" s="831" t="s">
        <v>4239</v>
      </c>
      <c r="B688" s="832" t="s">
        <v>3471</v>
      </c>
      <c r="C688" s="832" t="s">
        <v>3529</v>
      </c>
      <c r="D688" s="832" t="s">
        <v>3544</v>
      </c>
      <c r="E688" s="832" t="s">
        <v>3546</v>
      </c>
      <c r="F688" s="849"/>
      <c r="G688" s="849"/>
      <c r="H688" s="849"/>
      <c r="I688" s="849"/>
      <c r="J688" s="849">
        <v>1</v>
      </c>
      <c r="K688" s="849">
        <v>37</v>
      </c>
      <c r="L688" s="849">
        <v>1</v>
      </c>
      <c r="M688" s="849">
        <v>37</v>
      </c>
      <c r="N688" s="849"/>
      <c r="O688" s="849"/>
      <c r="P688" s="837"/>
      <c r="Q688" s="850"/>
    </row>
    <row r="689" spans="1:17" ht="14.4" customHeight="1" x14ac:dyDescent="0.3">
      <c r="A689" s="831" t="s">
        <v>4239</v>
      </c>
      <c r="B689" s="832" t="s">
        <v>3471</v>
      </c>
      <c r="C689" s="832" t="s">
        <v>3529</v>
      </c>
      <c r="D689" s="832" t="s">
        <v>3559</v>
      </c>
      <c r="E689" s="832" t="s">
        <v>3560</v>
      </c>
      <c r="F689" s="849">
        <v>4</v>
      </c>
      <c r="G689" s="849">
        <v>1488</v>
      </c>
      <c r="H689" s="849"/>
      <c r="I689" s="849">
        <v>372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4239</v>
      </c>
      <c r="B690" s="832" t="s">
        <v>3471</v>
      </c>
      <c r="C690" s="832" t="s">
        <v>3529</v>
      </c>
      <c r="D690" s="832" t="s">
        <v>3559</v>
      </c>
      <c r="E690" s="832" t="s">
        <v>3561</v>
      </c>
      <c r="F690" s="849">
        <v>1</v>
      </c>
      <c r="G690" s="849">
        <v>372</v>
      </c>
      <c r="H690" s="849">
        <v>0.99731903485254692</v>
      </c>
      <c r="I690" s="849">
        <v>372</v>
      </c>
      <c r="J690" s="849">
        <v>1</v>
      </c>
      <c r="K690" s="849">
        <v>373</v>
      </c>
      <c r="L690" s="849">
        <v>1</v>
      </c>
      <c r="M690" s="849">
        <v>373</v>
      </c>
      <c r="N690" s="849"/>
      <c r="O690" s="849"/>
      <c r="P690" s="837"/>
      <c r="Q690" s="850"/>
    </row>
    <row r="691" spans="1:17" ht="14.4" customHeight="1" x14ac:dyDescent="0.3">
      <c r="A691" s="831" t="s">
        <v>4239</v>
      </c>
      <c r="B691" s="832" t="s">
        <v>3471</v>
      </c>
      <c r="C691" s="832" t="s">
        <v>3529</v>
      </c>
      <c r="D691" s="832" t="s">
        <v>3562</v>
      </c>
      <c r="E691" s="832" t="s">
        <v>3563</v>
      </c>
      <c r="F691" s="849">
        <v>11</v>
      </c>
      <c r="G691" s="849">
        <v>2761</v>
      </c>
      <c r="H691" s="849">
        <v>1.375</v>
      </c>
      <c r="I691" s="849">
        <v>251</v>
      </c>
      <c r="J691" s="849">
        <v>8</v>
      </c>
      <c r="K691" s="849">
        <v>2008</v>
      </c>
      <c r="L691" s="849">
        <v>1</v>
      </c>
      <c r="M691" s="849">
        <v>251</v>
      </c>
      <c r="N691" s="849">
        <v>16</v>
      </c>
      <c r="O691" s="849">
        <v>4032</v>
      </c>
      <c r="P691" s="837">
        <v>2.0079681274900398</v>
      </c>
      <c r="Q691" s="850">
        <v>252</v>
      </c>
    </row>
    <row r="692" spans="1:17" ht="14.4" customHeight="1" x14ac:dyDescent="0.3">
      <c r="A692" s="831" t="s">
        <v>4239</v>
      </c>
      <c r="B692" s="832" t="s">
        <v>3471</v>
      </c>
      <c r="C692" s="832" t="s">
        <v>3529</v>
      </c>
      <c r="D692" s="832" t="s">
        <v>3562</v>
      </c>
      <c r="E692" s="832" t="s">
        <v>3564</v>
      </c>
      <c r="F692" s="849">
        <v>19</v>
      </c>
      <c r="G692" s="849">
        <v>4769</v>
      </c>
      <c r="H692" s="849">
        <v>0.59375</v>
      </c>
      <c r="I692" s="849">
        <v>251</v>
      </c>
      <c r="J692" s="849">
        <v>32</v>
      </c>
      <c r="K692" s="849">
        <v>8032</v>
      </c>
      <c r="L692" s="849">
        <v>1</v>
      </c>
      <c r="M692" s="849">
        <v>251</v>
      </c>
      <c r="N692" s="849">
        <v>28</v>
      </c>
      <c r="O692" s="849">
        <v>7056</v>
      </c>
      <c r="P692" s="837">
        <v>0.87848605577689243</v>
      </c>
      <c r="Q692" s="850">
        <v>252</v>
      </c>
    </row>
    <row r="693" spans="1:17" ht="14.4" customHeight="1" x14ac:dyDescent="0.3">
      <c r="A693" s="831" t="s">
        <v>4239</v>
      </c>
      <c r="B693" s="832" t="s">
        <v>3471</v>
      </c>
      <c r="C693" s="832" t="s">
        <v>3529</v>
      </c>
      <c r="D693" s="832" t="s">
        <v>3565</v>
      </c>
      <c r="E693" s="832" t="s">
        <v>3566</v>
      </c>
      <c r="F693" s="849"/>
      <c r="G693" s="849"/>
      <c r="H693" s="849"/>
      <c r="I693" s="849"/>
      <c r="J693" s="849"/>
      <c r="K693" s="849"/>
      <c r="L693" s="849"/>
      <c r="M693" s="849"/>
      <c r="N693" s="849">
        <v>2</v>
      </c>
      <c r="O693" s="849">
        <v>254</v>
      </c>
      <c r="P693" s="837"/>
      <c r="Q693" s="850">
        <v>127</v>
      </c>
    </row>
    <row r="694" spans="1:17" ht="14.4" customHeight="1" x14ac:dyDescent="0.3">
      <c r="A694" s="831" t="s">
        <v>4239</v>
      </c>
      <c r="B694" s="832" t="s">
        <v>3471</v>
      </c>
      <c r="C694" s="832" t="s">
        <v>3529</v>
      </c>
      <c r="D694" s="832" t="s">
        <v>3565</v>
      </c>
      <c r="E694" s="832" t="s">
        <v>3567</v>
      </c>
      <c r="F694" s="849">
        <v>2</v>
      </c>
      <c r="G694" s="849">
        <v>252</v>
      </c>
      <c r="H694" s="849">
        <v>0.22222222222222221</v>
      </c>
      <c r="I694" s="849">
        <v>126</v>
      </c>
      <c r="J694" s="849">
        <v>9</v>
      </c>
      <c r="K694" s="849">
        <v>1134</v>
      </c>
      <c r="L694" s="849">
        <v>1</v>
      </c>
      <c r="M694" s="849">
        <v>126</v>
      </c>
      <c r="N694" s="849"/>
      <c r="O694" s="849"/>
      <c r="P694" s="837"/>
      <c r="Q694" s="850"/>
    </row>
    <row r="695" spans="1:17" ht="14.4" customHeight="1" x14ac:dyDescent="0.3">
      <c r="A695" s="831" t="s">
        <v>4239</v>
      </c>
      <c r="B695" s="832" t="s">
        <v>3471</v>
      </c>
      <c r="C695" s="832" t="s">
        <v>3529</v>
      </c>
      <c r="D695" s="832" t="s">
        <v>3568</v>
      </c>
      <c r="E695" s="832" t="s">
        <v>3569</v>
      </c>
      <c r="F695" s="849">
        <v>7</v>
      </c>
      <c r="G695" s="849">
        <v>637</v>
      </c>
      <c r="H695" s="849">
        <v>1.75</v>
      </c>
      <c r="I695" s="849">
        <v>91</v>
      </c>
      <c r="J695" s="849">
        <v>4</v>
      </c>
      <c r="K695" s="849">
        <v>364</v>
      </c>
      <c r="L695" s="849">
        <v>1</v>
      </c>
      <c r="M695" s="849">
        <v>91</v>
      </c>
      <c r="N695" s="849">
        <v>4</v>
      </c>
      <c r="O695" s="849">
        <v>368</v>
      </c>
      <c r="P695" s="837">
        <v>1.0109890109890109</v>
      </c>
      <c r="Q695" s="850">
        <v>92</v>
      </c>
    </row>
    <row r="696" spans="1:17" ht="14.4" customHeight="1" x14ac:dyDescent="0.3">
      <c r="A696" s="831" t="s">
        <v>4239</v>
      </c>
      <c r="B696" s="832" t="s">
        <v>3471</v>
      </c>
      <c r="C696" s="832" t="s">
        <v>3529</v>
      </c>
      <c r="D696" s="832" t="s">
        <v>3568</v>
      </c>
      <c r="E696" s="832" t="s">
        <v>3570</v>
      </c>
      <c r="F696" s="849">
        <v>9</v>
      </c>
      <c r="G696" s="849">
        <v>819</v>
      </c>
      <c r="H696" s="849">
        <v>0.9</v>
      </c>
      <c r="I696" s="849">
        <v>91</v>
      </c>
      <c r="J696" s="849">
        <v>10</v>
      </c>
      <c r="K696" s="849">
        <v>910</v>
      </c>
      <c r="L696" s="849">
        <v>1</v>
      </c>
      <c r="M696" s="849">
        <v>91</v>
      </c>
      <c r="N696" s="849">
        <v>10</v>
      </c>
      <c r="O696" s="849">
        <v>920</v>
      </c>
      <c r="P696" s="837">
        <v>1.0109890109890109</v>
      </c>
      <c r="Q696" s="850">
        <v>92</v>
      </c>
    </row>
    <row r="697" spans="1:17" ht="14.4" customHeight="1" x14ac:dyDescent="0.3">
      <c r="A697" s="831" t="s">
        <v>4239</v>
      </c>
      <c r="B697" s="832" t="s">
        <v>3471</v>
      </c>
      <c r="C697" s="832" t="s">
        <v>3529</v>
      </c>
      <c r="D697" s="832" t="s">
        <v>3579</v>
      </c>
      <c r="E697" s="832" t="s">
        <v>3580</v>
      </c>
      <c r="F697" s="849">
        <v>26</v>
      </c>
      <c r="G697" s="849">
        <v>1534</v>
      </c>
      <c r="H697" s="849">
        <v>0.76470588235294112</v>
      </c>
      <c r="I697" s="849">
        <v>59</v>
      </c>
      <c r="J697" s="849">
        <v>34</v>
      </c>
      <c r="K697" s="849">
        <v>2006</v>
      </c>
      <c r="L697" s="849">
        <v>1</v>
      </c>
      <c r="M697" s="849">
        <v>59</v>
      </c>
      <c r="N697" s="849">
        <v>25</v>
      </c>
      <c r="O697" s="849">
        <v>1500</v>
      </c>
      <c r="P697" s="837">
        <v>0.74775672981056829</v>
      </c>
      <c r="Q697" s="850">
        <v>60</v>
      </c>
    </row>
    <row r="698" spans="1:17" ht="14.4" customHeight="1" x14ac:dyDescent="0.3">
      <c r="A698" s="831" t="s">
        <v>4239</v>
      </c>
      <c r="B698" s="832" t="s">
        <v>3471</v>
      </c>
      <c r="C698" s="832" t="s">
        <v>3529</v>
      </c>
      <c r="D698" s="832" t="s">
        <v>3589</v>
      </c>
      <c r="E698" s="832" t="s">
        <v>3590</v>
      </c>
      <c r="F698" s="849">
        <v>21</v>
      </c>
      <c r="G698" s="849">
        <v>8064</v>
      </c>
      <c r="H698" s="849">
        <v>0.91067193675889324</v>
      </c>
      <c r="I698" s="849">
        <v>384</v>
      </c>
      <c r="J698" s="849">
        <v>23</v>
      </c>
      <c r="K698" s="849">
        <v>8855</v>
      </c>
      <c r="L698" s="849">
        <v>1</v>
      </c>
      <c r="M698" s="849">
        <v>385</v>
      </c>
      <c r="N698" s="849">
        <v>8</v>
      </c>
      <c r="O698" s="849">
        <v>3088</v>
      </c>
      <c r="P698" s="837">
        <v>0.34872953133822698</v>
      </c>
      <c r="Q698" s="850">
        <v>386</v>
      </c>
    </row>
    <row r="699" spans="1:17" ht="14.4" customHeight="1" x14ac:dyDescent="0.3">
      <c r="A699" s="831" t="s">
        <v>4239</v>
      </c>
      <c r="B699" s="832" t="s">
        <v>3471</v>
      </c>
      <c r="C699" s="832" t="s">
        <v>3529</v>
      </c>
      <c r="D699" s="832" t="s">
        <v>3591</v>
      </c>
      <c r="E699" s="832" t="s">
        <v>3592</v>
      </c>
      <c r="F699" s="849">
        <v>4</v>
      </c>
      <c r="G699" s="849">
        <v>1556</v>
      </c>
      <c r="H699" s="849">
        <v>1.3299145299145299</v>
      </c>
      <c r="I699" s="849">
        <v>389</v>
      </c>
      <c r="J699" s="849">
        <v>3</v>
      </c>
      <c r="K699" s="849">
        <v>1170</v>
      </c>
      <c r="L699" s="849">
        <v>1</v>
      </c>
      <c r="M699" s="849">
        <v>390</v>
      </c>
      <c r="N699" s="849">
        <v>4</v>
      </c>
      <c r="O699" s="849">
        <v>1564</v>
      </c>
      <c r="P699" s="837">
        <v>1.3367521367521367</v>
      </c>
      <c r="Q699" s="850">
        <v>391</v>
      </c>
    </row>
    <row r="700" spans="1:17" ht="14.4" customHeight="1" x14ac:dyDescent="0.3">
      <c r="A700" s="831" t="s">
        <v>4239</v>
      </c>
      <c r="B700" s="832" t="s">
        <v>3471</v>
      </c>
      <c r="C700" s="832" t="s">
        <v>3529</v>
      </c>
      <c r="D700" s="832" t="s">
        <v>3591</v>
      </c>
      <c r="E700" s="832" t="s">
        <v>3593</v>
      </c>
      <c r="F700" s="849">
        <v>12</v>
      </c>
      <c r="G700" s="849">
        <v>4668</v>
      </c>
      <c r="H700" s="849">
        <v>0.59846153846153849</v>
      </c>
      <c r="I700" s="849">
        <v>389</v>
      </c>
      <c r="J700" s="849">
        <v>20</v>
      </c>
      <c r="K700" s="849">
        <v>7800</v>
      </c>
      <c r="L700" s="849">
        <v>1</v>
      </c>
      <c r="M700" s="849">
        <v>390</v>
      </c>
      <c r="N700" s="849">
        <v>5</v>
      </c>
      <c r="O700" s="849">
        <v>1955</v>
      </c>
      <c r="P700" s="837">
        <v>0.25064102564102564</v>
      </c>
      <c r="Q700" s="850">
        <v>391</v>
      </c>
    </row>
    <row r="701" spans="1:17" ht="14.4" customHeight="1" x14ac:dyDescent="0.3">
      <c r="A701" s="831" t="s">
        <v>4239</v>
      </c>
      <c r="B701" s="832" t="s">
        <v>3471</v>
      </c>
      <c r="C701" s="832" t="s">
        <v>3529</v>
      </c>
      <c r="D701" s="832" t="s">
        <v>3594</v>
      </c>
      <c r="E701" s="832" t="s">
        <v>3596</v>
      </c>
      <c r="F701" s="849"/>
      <c r="G701" s="849"/>
      <c r="H701" s="849"/>
      <c r="I701" s="849"/>
      <c r="J701" s="849">
        <v>1</v>
      </c>
      <c r="K701" s="849">
        <v>63</v>
      </c>
      <c r="L701" s="849">
        <v>1</v>
      </c>
      <c r="M701" s="849">
        <v>63</v>
      </c>
      <c r="N701" s="849"/>
      <c r="O701" s="849"/>
      <c r="P701" s="837"/>
      <c r="Q701" s="850"/>
    </row>
    <row r="702" spans="1:17" ht="14.4" customHeight="1" x14ac:dyDescent="0.3">
      <c r="A702" s="831" t="s">
        <v>4239</v>
      </c>
      <c r="B702" s="832" t="s">
        <v>3471</v>
      </c>
      <c r="C702" s="832" t="s">
        <v>3529</v>
      </c>
      <c r="D702" s="832" t="s">
        <v>3605</v>
      </c>
      <c r="E702" s="832" t="s">
        <v>3606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139</v>
      </c>
      <c r="P702" s="837"/>
      <c r="Q702" s="850">
        <v>139</v>
      </c>
    </row>
    <row r="703" spans="1:17" ht="14.4" customHeight="1" x14ac:dyDescent="0.3">
      <c r="A703" s="831" t="s">
        <v>4239</v>
      </c>
      <c r="B703" s="832" t="s">
        <v>3471</v>
      </c>
      <c r="C703" s="832" t="s">
        <v>3529</v>
      </c>
      <c r="D703" s="832" t="s">
        <v>3630</v>
      </c>
      <c r="E703" s="832" t="s">
        <v>3632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43</v>
      </c>
      <c r="P703" s="837"/>
      <c r="Q703" s="850">
        <v>43</v>
      </c>
    </row>
    <row r="704" spans="1:17" ht="14.4" customHeight="1" x14ac:dyDescent="0.3">
      <c r="A704" s="831" t="s">
        <v>4239</v>
      </c>
      <c r="B704" s="832" t="s">
        <v>3471</v>
      </c>
      <c r="C704" s="832" t="s">
        <v>3529</v>
      </c>
      <c r="D704" s="832" t="s">
        <v>3633</v>
      </c>
      <c r="E704" s="832" t="s">
        <v>3634</v>
      </c>
      <c r="F704" s="849">
        <v>1</v>
      </c>
      <c r="G704" s="849">
        <v>58</v>
      </c>
      <c r="H704" s="849"/>
      <c r="I704" s="849">
        <v>58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4239</v>
      </c>
      <c r="B705" s="832" t="s">
        <v>3471</v>
      </c>
      <c r="C705" s="832" t="s">
        <v>3529</v>
      </c>
      <c r="D705" s="832" t="s">
        <v>3649</v>
      </c>
      <c r="E705" s="832" t="s">
        <v>3650</v>
      </c>
      <c r="F705" s="849">
        <v>1</v>
      </c>
      <c r="G705" s="849">
        <v>33.33</v>
      </c>
      <c r="H705" s="849"/>
      <c r="I705" s="849">
        <v>33.33</v>
      </c>
      <c r="J705" s="849"/>
      <c r="K705" s="849"/>
      <c r="L705" s="849"/>
      <c r="M705" s="849"/>
      <c r="N705" s="849">
        <v>3</v>
      </c>
      <c r="O705" s="849">
        <v>99.99</v>
      </c>
      <c r="P705" s="837"/>
      <c r="Q705" s="850">
        <v>33.33</v>
      </c>
    </row>
    <row r="706" spans="1:17" ht="14.4" customHeight="1" x14ac:dyDescent="0.3">
      <c r="A706" s="831" t="s">
        <v>4239</v>
      </c>
      <c r="B706" s="832" t="s">
        <v>3471</v>
      </c>
      <c r="C706" s="832" t="s">
        <v>3529</v>
      </c>
      <c r="D706" s="832" t="s">
        <v>3649</v>
      </c>
      <c r="E706" s="832" t="s">
        <v>3651</v>
      </c>
      <c r="F706" s="849">
        <v>0</v>
      </c>
      <c r="G706" s="849">
        <v>0</v>
      </c>
      <c r="H706" s="849"/>
      <c r="I706" s="849"/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4239</v>
      </c>
      <c r="B707" s="832" t="s">
        <v>3471</v>
      </c>
      <c r="C707" s="832" t="s">
        <v>3529</v>
      </c>
      <c r="D707" s="832" t="s">
        <v>3677</v>
      </c>
      <c r="E707" s="832" t="s">
        <v>3678</v>
      </c>
      <c r="F707" s="849">
        <v>1</v>
      </c>
      <c r="G707" s="849">
        <v>113</v>
      </c>
      <c r="H707" s="849"/>
      <c r="I707" s="849">
        <v>113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4239</v>
      </c>
      <c r="B708" s="832" t="s">
        <v>3471</v>
      </c>
      <c r="C708" s="832" t="s">
        <v>3529</v>
      </c>
      <c r="D708" s="832" t="s">
        <v>3688</v>
      </c>
      <c r="E708" s="832" t="s">
        <v>3689</v>
      </c>
      <c r="F708" s="849">
        <v>3</v>
      </c>
      <c r="G708" s="849">
        <v>168</v>
      </c>
      <c r="H708" s="849">
        <v>0.27272727272727271</v>
      </c>
      <c r="I708" s="849">
        <v>56</v>
      </c>
      <c r="J708" s="849">
        <v>11</v>
      </c>
      <c r="K708" s="849">
        <v>616</v>
      </c>
      <c r="L708" s="849">
        <v>1</v>
      </c>
      <c r="M708" s="849">
        <v>56</v>
      </c>
      <c r="N708" s="849">
        <v>2</v>
      </c>
      <c r="O708" s="849">
        <v>114</v>
      </c>
      <c r="P708" s="837">
        <v>0.18506493506493507</v>
      </c>
      <c r="Q708" s="850">
        <v>57</v>
      </c>
    </row>
    <row r="709" spans="1:17" ht="14.4" customHeight="1" x14ac:dyDescent="0.3">
      <c r="A709" s="831" t="s">
        <v>4239</v>
      </c>
      <c r="B709" s="832" t="s">
        <v>3471</v>
      </c>
      <c r="C709" s="832" t="s">
        <v>3529</v>
      </c>
      <c r="D709" s="832" t="s">
        <v>3688</v>
      </c>
      <c r="E709" s="832" t="s">
        <v>3690</v>
      </c>
      <c r="F709" s="849"/>
      <c r="G709" s="849"/>
      <c r="H709" s="849"/>
      <c r="I709" s="849"/>
      <c r="J709" s="849">
        <v>1</v>
      </c>
      <c r="K709" s="849">
        <v>56</v>
      </c>
      <c r="L709" s="849">
        <v>1</v>
      </c>
      <c r="M709" s="849">
        <v>56</v>
      </c>
      <c r="N709" s="849">
        <v>2</v>
      </c>
      <c r="O709" s="849">
        <v>114</v>
      </c>
      <c r="P709" s="837">
        <v>2.0357142857142856</v>
      </c>
      <c r="Q709" s="850">
        <v>57</v>
      </c>
    </row>
    <row r="710" spans="1:17" ht="14.4" customHeight="1" x14ac:dyDescent="0.3">
      <c r="A710" s="831" t="s">
        <v>4239</v>
      </c>
      <c r="B710" s="832" t="s">
        <v>3471</v>
      </c>
      <c r="C710" s="832" t="s">
        <v>3529</v>
      </c>
      <c r="D710" s="832" t="s">
        <v>3694</v>
      </c>
      <c r="E710" s="832" t="s">
        <v>3695</v>
      </c>
      <c r="F710" s="849">
        <v>3</v>
      </c>
      <c r="G710" s="849">
        <v>360</v>
      </c>
      <c r="H710" s="849">
        <v>0.25</v>
      </c>
      <c r="I710" s="849">
        <v>120</v>
      </c>
      <c r="J710" s="849">
        <v>12</v>
      </c>
      <c r="K710" s="849">
        <v>1440</v>
      </c>
      <c r="L710" s="849">
        <v>1</v>
      </c>
      <c r="M710" s="849">
        <v>120</v>
      </c>
      <c r="N710" s="849">
        <v>13</v>
      </c>
      <c r="O710" s="849">
        <v>1573</v>
      </c>
      <c r="P710" s="837">
        <v>1.0923611111111111</v>
      </c>
      <c r="Q710" s="850">
        <v>121</v>
      </c>
    </row>
    <row r="711" spans="1:17" ht="14.4" customHeight="1" x14ac:dyDescent="0.3">
      <c r="A711" s="831" t="s">
        <v>4239</v>
      </c>
      <c r="B711" s="832" t="s">
        <v>3471</v>
      </c>
      <c r="C711" s="832" t="s">
        <v>3529</v>
      </c>
      <c r="D711" s="832" t="s">
        <v>3704</v>
      </c>
      <c r="E711" s="832" t="s">
        <v>3705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156</v>
      </c>
      <c r="P711" s="837"/>
      <c r="Q711" s="850">
        <v>156</v>
      </c>
    </row>
    <row r="712" spans="1:17" ht="14.4" customHeight="1" x14ac:dyDescent="0.3">
      <c r="A712" s="831" t="s">
        <v>4239</v>
      </c>
      <c r="B712" s="832" t="s">
        <v>3471</v>
      </c>
      <c r="C712" s="832" t="s">
        <v>3529</v>
      </c>
      <c r="D712" s="832" t="s">
        <v>3706</v>
      </c>
      <c r="E712" s="832" t="s">
        <v>3707</v>
      </c>
      <c r="F712" s="849">
        <v>10</v>
      </c>
      <c r="G712" s="849">
        <v>1430</v>
      </c>
      <c r="H712" s="849">
        <v>1.25</v>
      </c>
      <c r="I712" s="849">
        <v>143</v>
      </c>
      <c r="J712" s="849">
        <v>8</v>
      </c>
      <c r="K712" s="849">
        <v>1144</v>
      </c>
      <c r="L712" s="849">
        <v>1</v>
      </c>
      <c r="M712" s="849">
        <v>143</v>
      </c>
      <c r="N712" s="849">
        <v>7</v>
      </c>
      <c r="O712" s="849">
        <v>1008</v>
      </c>
      <c r="P712" s="837">
        <v>0.88111888111888115</v>
      </c>
      <c r="Q712" s="850">
        <v>144</v>
      </c>
    </row>
    <row r="713" spans="1:17" ht="14.4" customHeight="1" x14ac:dyDescent="0.3">
      <c r="A713" s="831" t="s">
        <v>4239</v>
      </c>
      <c r="B713" s="832" t="s">
        <v>3471</v>
      </c>
      <c r="C713" s="832" t="s">
        <v>3529</v>
      </c>
      <c r="D713" s="832" t="s">
        <v>3720</v>
      </c>
      <c r="E713" s="832" t="s">
        <v>3722</v>
      </c>
      <c r="F713" s="849"/>
      <c r="G713" s="849"/>
      <c r="H713" s="849"/>
      <c r="I713" s="849"/>
      <c r="J713" s="849">
        <v>1</v>
      </c>
      <c r="K713" s="849">
        <v>99</v>
      </c>
      <c r="L713" s="849">
        <v>1</v>
      </c>
      <c r="M713" s="849">
        <v>99</v>
      </c>
      <c r="N713" s="849"/>
      <c r="O713" s="849"/>
      <c r="P713" s="837"/>
      <c r="Q713" s="850"/>
    </row>
    <row r="714" spans="1:17" ht="14.4" customHeight="1" x14ac:dyDescent="0.3">
      <c r="A714" s="831" t="s">
        <v>4239</v>
      </c>
      <c r="B714" s="832" t="s">
        <v>3471</v>
      </c>
      <c r="C714" s="832" t="s">
        <v>3529</v>
      </c>
      <c r="D714" s="832" t="s">
        <v>3723</v>
      </c>
      <c r="E714" s="832" t="s">
        <v>3724</v>
      </c>
      <c r="F714" s="849">
        <v>2</v>
      </c>
      <c r="G714" s="849">
        <v>788</v>
      </c>
      <c r="H714" s="849">
        <v>0.39898734177215189</v>
      </c>
      <c r="I714" s="849">
        <v>394</v>
      </c>
      <c r="J714" s="849">
        <v>5</v>
      </c>
      <c r="K714" s="849">
        <v>1975</v>
      </c>
      <c r="L714" s="849">
        <v>1</v>
      </c>
      <c r="M714" s="849">
        <v>395</v>
      </c>
      <c r="N714" s="849">
        <v>3</v>
      </c>
      <c r="O714" s="849">
        <v>1188</v>
      </c>
      <c r="P714" s="837">
        <v>0.60151898734177212</v>
      </c>
      <c r="Q714" s="850">
        <v>396</v>
      </c>
    </row>
    <row r="715" spans="1:17" ht="14.4" customHeight="1" x14ac:dyDescent="0.3">
      <c r="A715" s="831" t="s">
        <v>4239</v>
      </c>
      <c r="B715" s="832" t="s">
        <v>3471</v>
      </c>
      <c r="C715" s="832" t="s">
        <v>3529</v>
      </c>
      <c r="D715" s="832" t="s">
        <v>3742</v>
      </c>
      <c r="E715" s="832" t="s">
        <v>3743</v>
      </c>
      <c r="F715" s="849"/>
      <c r="G715" s="849"/>
      <c r="H715" s="849"/>
      <c r="I715" s="849"/>
      <c r="J715" s="849"/>
      <c r="K715" s="849"/>
      <c r="L715" s="849"/>
      <c r="M715" s="849"/>
      <c r="N715" s="849">
        <v>10</v>
      </c>
      <c r="O715" s="849">
        <v>1350</v>
      </c>
      <c r="P715" s="837"/>
      <c r="Q715" s="850">
        <v>135</v>
      </c>
    </row>
    <row r="716" spans="1:17" ht="14.4" customHeight="1" x14ac:dyDescent="0.3">
      <c r="A716" s="831" t="s">
        <v>4239</v>
      </c>
      <c r="B716" s="832" t="s">
        <v>3471</v>
      </c>
      <c r="C716" s="832" t="s">
        <v>3529</v>
      </c>
      <c r="D716" s="832" t="s">
        <v>3757</v>
      </c>
      <c r="E716" s="832" t="s">
        <v>3758</v>
      </c>
      <c r="F716" s="849"/>
      <c r="G716" s="849"/>
      <c r="H716" s="849"/>
      <c r="I716" s="849"/>
      <c r="J716" s="849"/>
      <c r="K716" s="849"/>
      <c r="L716" s="849"/>
      <c r="M716" s="849"/>
      <c r="N716" s="849">
        <v>0</v>
      </c>
      <c r="O716" s="849">
        <v>0</v>
      </c>
      <c r="P716" s="837"/>
      <c r="Q716" s="850"/>
    </row>
    <row r="717" spans="1:17" ht="14.4" customHeight="1" x14ac:dyDescent="0.3">
      <c r="A717" s="831" t="s">
        <v>4239</v>
      </c>
      <c r="B717" s="832" t="s">
        <v>3471</v>
      </c>
      <c r="C717" s="832" t="s">
        <v>3529</v>
      </c>
      <c r="D717" s="832" t="s">
        <v>3757</v>
      </c>
      <c r="E717" s="832" t="s">
        <v>3759</v>
      </c>
      <c r="F717" s="849"/>
      <c r="G717" s="849"/>
      <c r="H717" s="849"/>
      <c r="I717" s="849"/>
      <c r="J717" s="849"/>
      <c r="K717" s="849"/>
      <c r="L717" s="849"/>
      <c r="M717" s="849"/>
      <c r="N717" s="849">
        <v>3</v>
      </c>
      <c r="O717" s="849">
        <v>801</v>
      </c>
      <c r="P717" s="837"/>
      <c r="Q717" s="850">
        <v>267</v>
      </c>
    </row>
    <row r="718" spans="1:17" ht="14.4" customHeight="1" x14ac:dyDescent="0.3">
      <c r="A718" s="831" t="s">
        <v>4239</v>
      </c>
      <c r="B718" s="832" t="s">
        <v>3766</v>
      </c>
      <c r="C718" s="832" t="s">
        <v>3529</v>
      </c>
      <c r="D718" s="832" t="s">
        <v>3562</v>
      </c>
      <c r="E718" s="832" t="s">
        <v>3563</v>
      </c>
      <c r="F718" s="849">
        <v>1</v>
      </c>
      <c r="G718" s="849">
        <v>251</v>
      </c>
      <c r="H718" s="849"/>
      <c r="I718" s="849">
        <v>251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4239</v>
      </c>
      <c r="B719" s="832" t="s">
        <v>3766</v>
      </c>
      <c r="C719" s="832" t="s">
        <v>3529</v>
      </c>
      <c r="D719" s="832" t="s">
        <v>3562</v>
      </c>
      <c r="E719" s="832" t="s">
        <v>3564</v>
      </c>
      <c r="F719" s="849">
        <v>3</v>
      </c>
      <c r="G719" s="849">
        <v>753</v>
      </c>
      <c r="H719" s="849"/>
      <c r="I719" s="849">
        <v>251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4239</v>
      </c>
      <c r="B720" s="832" t="s">
        <v>3766</v>
      </c>
      <c r="C720" s="832" t="s">
        <v>3529</v>
      </c>
      <c r="D720" s="832" t="s">
        <v>3568</v>
      </c>
      <c r="E720" s="832" t="s">
        <v>3570</v>
      </c>
      <c r="F720" s="849">
        <v>1</v>
      </c>
      <c r="G720" s="849">
        <v>91</v>
      </c>
      <c r="H720" s="849"/>
      <c r="I720" s="849">
        <v>91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4239</v>
      </c>
      <c r="B721" s="832" t="s">
        <v>3766</v>
      </c>
      <c r="C721" s="832" t="s">
        <v>3529</v>
      </c>
      <c r="D721" s="832" t="s">
        <v>3589</v>
      </c>
      <c r="E721" s="832" t="s">
        <v>3590</v>
      </c>
      <c r="F721" s="849">
        <v>3</v>
      </c>
      <c r="G721" s="849">
        <v>1152</v>
      </c>
      <c r="H721" s="849"/>
      <c r="I721" s="849">
        <v>384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4239</v>
      </c>
      <c r="B722" s="832" t="s">
        <v>3766</v>
      </c>
      <c r="C722" s="832" t="s">
        <v>3529</v>
      </c>
      <c r="D722" s="832" t="s">
        <v>3774</v>
      </c>
      <c r="E722" s="832" t="s">
        <v>3775</v>
      </c>
      <c r="F722" s="849">
        <v>1</v>
      </c>
      <c r="G722" s="849">
        <v>729</v>
      </c>
      <c r="H722" s="849"/>
      <c r="I722" s="849">
        <v>729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4239</v>
      </c>
      <c r="B723" s="832" t="s">
        <v>3766</v>
      </c>
      <c r="C723" s="832" t="s">
        <v>3529</v>
      </c>
      <c r="D723" s="832" t="s">
        <v>3628</v>
      </c>
      <c r="E723" s="832" t="s">
        <v>3629</v>
      </c>
      <c r="F723" s="849">
        <v>2</v>
      </c>
      <c r="G723" s="849">
        <v>410</v>
      </c>
      <c r="H723" s="849"/>
      <c r="I723" s="849">
        <v>205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4239</v>
      </c>
      <c r="B724" s="832" t="s">
        <v>3766</v>
      </c>
      <c r="C724" s="832" t="s">
        <v>3529</v>
      </c>
      <c r="D724" s="832" t="s">
        <v>3780</v>
      </c>
      <c r="E724" s="832" t="s">
        <v>3781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288</v>
      </c>
      <c r="P724" s="837"/>
      <c r="Q724" s="850">
        <v>288</v>
      </c>
    </row>
    <row r="725" spans="1:17" ht="14.4" customHeight="1" x14ac:dyDescent="0.3">
      <c r="A725" s="831" t="s">
        <v>4239</v>
      </c>
      <c r="B725" s="832" t="s">
        <v>3766</v>
      </c>
      <c r="C725" s="832" t="s">
        <v>3529</v>
      </c>
      <c r="D725" s="832" t="s">
        <v>3633</v>
      </c>
      <c r="E725" s="832" t="s">
        <v>3635</v>
      </c>
      <c r="F725" s="849">
        <v>1</v>
      </c>
      <c r="G725" s="849">
        <v>58</v>
      </c>
      <c r="H725" s="849"/>
      <c r="I725" s="849">
        <v>58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4239</v>
      </c>
      <c r="B726" s="832" t="s">
        <v>3766</v>
      </c>
      <c r="C726" s="832" t="s">
        <v>3529</v>
      </c>
      <c r="D726" s="832" t="s">
        <v>3788</v>
      </c>
      <c r="E726" s="832" t="s">
        <v>3789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242</v>
      </c>
      <c r="P726" s="837"/>
      <c r="Q726" s="850">
        <v>242</v>
      </c>
    </row>
    <row r="727" spans="1:17" ht="14.4" customHeight="1" x14ac:dyDescent="0.3">
      <c r="A727" s="831" t="s">
        <v>4239</v>
      </c>
      <c r="B727" s="832" t="s">
        <v>3766</v>
      </c>
      <c r="C727" s="832" t="s">
        <v>3529</v>
      </c>
      <c r="D727" s="832" t="s">
        <v>3790</v>
      </c>
      <c r="E727" s="832" t="s">
        <v>3791</v>
      </c>
      <c r="F727" s="849">
        <v>1</v>
      </c>
      <c r="G727" s="849">
        <v>364</v>
      </c>
      <c r="H727" s="849"/>
      <c r="I727" s="849">
        <v>364</v>
      </c>
      <c r="J727" s="849"/>
      <c r="K727" s="849"/>
      <c r="L727" s="849"/>
      <c r="M727" s="849"/>
      <c r="N727" s="849">
        <v>2</v>
      </c>
      <c r="O727" s="849">
        <v>732</v>
      </c>
      <c r="P727" s="837"/>
      <c r="Q727" s="850">
        <v>366</v>
      </c>
    </row>
    <row r="728" spans="1:17" ht="14.4" customHeight="1" x14ac:dyDescent="0.3">
      <c r="A728" s="831" t="s">
        <v>4239</v>
      </c>
      <c r="B728" s="832" t="s">
        <v>3766</v>
      </c>
      <c r="C728" s="832" t="s">
        <v>3529</v>
      </c>
      <c r="D728" s="832" t="s">
        <v>3800</v>
      </c>
      <c r="E728" s="832" t="s">
        <v>3801</v>
      </c>
      <c r="F728" s="849">
        <v>1</v>
      </c>
      <c r="G728" s="849">
        <v>122</v>
      </c>
      <c r="H728" s="849"/>
      <c r="I728" s="849">
        <v>122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4239</v>
      </c>
      <c r="B729" s="832" t="s">
        <v>3766</v>
      </c>
      <c r="C729" s="832" t="s">
        <v>3529</v>
      </c>
      <c r="D729" s="832" t="s">
        <v>3800</v>
      </c>
      <c r="E729" s="832" t="s">
        <v>3802</v>
      </c>
      <c r="F729" s="849">
        <v>3</v>
      </c>
      <c r="G729" s="849">
        <v>366</v>
      </c>
      <c r="H729" s="849"/>
      <c r="I729" s="849">
        <v>122</v>
      </c>
      <c r="J729" s="849"/>
      <c r="K729" s="849"/>
      <c r="L729" s="849"/>
      <c r="M729" s="849"/>
      <c r="N729" s="849">
        <v>1</v>
      </c>
      <c r="O729" s="849">
        <v>123</v>
      </c>
      <c r="P729" s="837"/>
      <c r="Q729" s="850">
        <v>123</v>
      </c>
    </row>
    <row r="730" spans="1:17" ht="14.4" customHeight="1" x14ac:dyDescent="0.3">
      <c r="A730" s="831" t="s">
        <v>4240</v>
      </c>
      <c r="B730" s="832" t="s">
        <v>3471</v>
      </c>
      <c r="C730" s="832" t="s">
        <v>3529</v>
      </c>
      <c r="D730" s="832" t="s">
        <v>3562</v>
      </c>
      <c r="E730" s="832" t="s">
        <v>3563</v>
      </c>
      <c r="F730" s="849">
        <v>1</v>
      </c>
      <c r="G730" s="849">
        <v>251</v>
      </c>
      <c r="H730" s="849">
        <v>0.5</v>
      </c>
      <c r="I730" s="849">
        <v>251</v>
      </c>
      <c r="J730" s="849">
        <v>2</v>
      </c>
      <c r="K730" s="849">
        <v>502</v>
      </c>
      <c r="L730" s="849">
        <v>1</v>
      </c>
      <c r="M730" s="849">
        <v>251</v>
      </c>
      <c r="N730" s="849">
        <v>2</v>
      </c>
      <c r="O730" s="849">
        <v>504</v>
      </c>
      <c r="P730" s="837">
        <v>1.0039840637450199</v>
      </c>
      <c r="Q730" s="850">
        <v>252</v>
      </c>
    </row>
    <row r="731" spans="1:17" ht="14.4" customHeight="1" x14ac:dyDescent="0.3">
      <c r="A731" s="831" t="s">
        <v>4240</v>
      </c>
      <c r="B731" s="832" t="s">
        <v>3471</v>
      </c>
      <c r="C731" s="832" t="s">
        <v>3529</v>
      </c>
      <c r="D731" s="832" t="s">
        <v>3562</v>
      </c>
      <c r="E731" s="832" t="s">
        <v>3564</v>
      </c>
      <c r="F731" s="849">
        <v>3</v>
      </c>
      <c r="G731" s="849">
        <v>753</v>
      </c>
      <c r="H731" s="849">
        <v>0.42857142857142855</v>
      </c>
      <c r="I731" s="849">
        <v>251</v>
      </c>
      <c r="J731" s="849">
        <v>7</v>
      </c>
      <c r="K731" s="849">
        <v>1757</v>
      </c>
      <c r="L731" s="849">
        <v>1</v>
      </c>
      <c r="M731" s="849">
        <v>251</v>
      </c>
      <c r="N731" s="849">
        <v>6</v>
      </c>
      <c r="O731" s="849">
        <v>1512</v>
      </c>
      <c r="P731" s="837">
        <v>0.8605577689243028</v>
      </c>
      <c r="Q731" s="850">
        <v>252</v>
      </c>
    </row>
    <row r="732" spans="1:17" ht="14.4" customHeight="1" x14ac:dyDescent="0.3">
      <c r="A732" s="831" t="s">
        <v>4240</v>
      </c>
      <c r="B732" s="832" t="s">
        <v>3471</v>
      </c>
      <c r="C732" s="832" t="s">
        <v>3529</v>
      </c>
      <c r="D732" s="832" t="s">
        <v>3565</v>
      </c>
      <c r="E732" s="832" t="s">
        <v>3567</v>
      </c>
      <c r="F732" s="849"/>
      <c r="G732" s="849"/>
      <c r="H732" s="849"/>
      <c r="I732" s="849"/>
      <c r="J732" s="849"/>
      <c r="K732" s="849"/>
      <c r="L732" s="849"/>
      <c r="M732" s="849"/>
      <c r="N732" s="849">
        <v>4</v>
      </c>
      <c r="O732" s="849">
        <v>508</v>
      </c>
      <c r="P732" s="837"/>
      <c r="Q732" s="850">
        <v>127</v>
      </c>
    </row>
    <row r="733" spans="1:17" ht="14.4" customHeight="1" x14ac:dyDescent="0.3">
      <c r="A733" s="831" t="s">
        <v>4240</v>
      </c>
      <c r="B733" s="832" t="s">
        <v>3471</v>
      </c>
      <c r="C733" s="832" t="s">
        <v>3529</v>
      </c>
      <c r="D733" s="832" t="s">
        <v>3568</v>
      </c>
      <c r="E733" s="832" t="s">
        <v>3570</v>
      </c>
      <c r="F733" s="849"/>
      <c r="G733" s="849"/>
      <c r="H733" s="849"/>
      <c r="I733" s="849"/>
      <c r="J733" s="849">
        <v>2</v>
      </c>
      <c r="K733" s="849">
        <v>182</v>
      </c>
      <c r="L733" s="849">
        <v>1</v>
      </c>
      <c r="M733" s="849">
        <v>91</v>
      </c>
      <c r="N733" s="849">
        <v>1</v>
      </c>
      <c r="O733" s="849">
        <v>92</v>
      </c>
      <c r="P733" s="837">
        <v>0.50549450549450547</v>
      </c>
      <c r="Q733" s="850">
        <v>92</v>
      </c>
    </row>
    <row r="734" spans="1:17" ht="14.4" customHeight="1" x14ac:dyDescent="0.3">
      <c r="A734" s="831" t="s">
        <v>4240</v>
      </c>
      <c r="B734" s="832" t="s">
        <v>3471</v>
      </c>
      <c r="C734" s="832" t="s">
        <v>3529</v>
      </c>
      <c r="D734" s="832" t="s">
        <v>3579</v>
      </c>
      <c r="E734" s="832" t="s">
        <v>3580</v>
      </c>
      <c r="F734" s="849">
        <v>4</v>
      </c>
      <c r="G734" s="849">
        <v>236</v>
      </c>
      <c r="H734" s="849">
        <v>0.66666666666666663</v>
      </c>
      <c r="I734" s="849">
        <v>59</v>
      </c>
      <c r="J734" s="849">
        <v>6</v>
      </c>
      <c r="K734" s="849">
        <v>354</v>
      </c>
      <c r="L734" s="849">
        <v>1</v>
      </c>
      <c r="M734" s="849">
        <v>59</v>
      </c>
      <c r="N734" s="849"/>
      <c r="O734" s="849"/>
      <c r="P734" s="837"/>
      <c r="Q734" s="850"/>
    </row>
    <row r="735" spans="1:17" ht="14.4" customHeight="1" x14ac:dyDescent="0.3">
      <c r="A735" s="831" t="s">
        <v>4240</v>
      </c>
      <c r="B735" s="832" t="s">
        <v>3471</v>
      </c>
      <c r="C735" s="832" t="s">
        <v>3529</v>
      </c>
      <c r="D735" s="832" t="s">
        <v>3589</v>
      </c>
      <c r="E735" s="832" t="s">
        <v>3590</v>
      </c>
      <c r="F735" s="849">
        <v>2</v>
      </c>
      <c r="G735" s="849">
        <v>768</v>
      </c>
      <c r="H735" s="849">
        <v>0.9974025974025974</v>
      </c>
      <c r="I735" s="849">
        <v>384</v>
      </c>
      <c r="J735" s="849">
        <v>2</v>
      </c>
      <c r="K735" s="849">
        <v>770</v>
      </c>
      <c r="L735" s="849">
        <v>1</v>
      </c>
      <c r="M735" s="849">
        <v>385</v>
      </c>
      <c r="N735" s="849">
        <v>7</v>
      </c>
      <c r="O735" s="849">
        <v>2702</v>
      </c>
      <c r="P735" s="837">
        <v>3.5090909090909093</v>
      </c>
      <c r="Q735" s="850">
        <v>386</v>
      </c>
    </row>
    <row r="736" spans="1:17" ht="14.4" customHeight="1" x14ac:dyDescent="0.3">
      <c r="A736" s="831" t="s">
        <v>4240</v>
      </c>
      <c r="B736" s="832" t="s">
        <v>3471</v>
      </c>
      <c r="C736" s="832" t="s">
        <v>3529</v>
      </c>
      <c r="D736" s="832" t="s">
        <v>3591</v>
      </c>
      <c r="E736" s="832" t="s">
        <v>3593</v>
      </c>
      <c r="F736" s="849">
        <v>2</v>
      </c>
      <c r="G736" s="849">
        <v>778</v>
      </c>
      <c r="H736" s="849">
        <v>0.99743589743589745</v>
      </c>
      <c r="I736" s="849">
        <v>389</v>
      </c>
      <c r="J736" s="849">
        <v>2</v>
      </c>
      <c r="K736" s="849">
        <v>780</v>
      </c>
      <c r="L736" s="849">
        <v>1</v>
      </c>
      <c r="M736" s="849">
        <v>390</v>
      </c>
      <c r="N736" s="849">
        <v>1</v>
      </c>
      <c r="O736" s="849">
        <v>391</v>
      </c>
      <c r="P736" s="837">
        <v>0.50128205128205128</v>
      </c>
      <c r="Q736" s="850">
        <v>391</v>
      </c>
    </row>
    <row r="737" spans="1:17" ht="14.4" customHeight="1" x14ac:dyDescent="0.3">
      <c r="A737" s="831" t="s">
        <v>4240</v>
      </c>
      <c r="B737" s="832" t="s">
        <v>3471</v>
      </c>
      <c r="C737" s="832" t="s">
        <v>3529</v>
      </c>
      <c r="D737" s="832" t="s">
        <v>3599</v>
      </c>
      <c r="E737" s="832" t="s">
        <v>3601</v>
      </c>
      <c r="F737" s="849"/>
      <c r="G737" s="849"/>
      <c r="H737" s="849"/>
      <c r="I737" s="849"/>
      <c r="J737" s="849">
        <v>1</v>
      </c>
      <c r="K737" s="849">
        <v>153</v>
      </c>
      <c r="L737" s="849">
        <v>1</v>
      </c>
      <c r="M737" s="849">
        <v>153</v>
      </c>
      <c r="N737" s="849"/>
      <c r="O737" s="849"/>
      <c r="P737" s="837"/>
      <c r="Q737" s="850"/>
    </row>
    <row r="738" spans="1:17" ht="14.4" customHeight="1" x14ac:dyDescent="0.3">
      <c r="A738" s="831" t="s">
        <v>4240</v>
      </c>
      <c r="B738" s="832" t="s">
        <v>3471</v>
      </c>
      <c r="C738" s="832" t="s">
        <v>3529</v>
      </c>
      <c r="D738" s="832" t="s">
        <v>3624</v>
      </c>
      <c r="E738" s="832" t="s">
        <v>3625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307</v>
      </c>
      <c r="P738" s="837"/>
      <c r="Q738" s="850">
        <v>307</v>
      </c>
    </row>
    <row r="739" spans="1:17" ht="14.4" customHeight="1" x14ac:dyDescent="0.3">
      <c r="A739" s="831" t="s">
        <v>4240</v>
      </c>
      <c r="B739" s="832" t="s">
        <v>3471</v>
      </c>
      <c r="C739" s="832" t="s">
        <v>3529</v>
      </c>
      <c r="D739" s="832" t="s">
        <v>3688</v>
      </c>
      <c r="E739" s="832" t="s">
        <v>3689</v>
      </c>
      <c r="F739" s="849">
        <v>2</v>
      </c>
      <c r="G739" s="849">
        <v>112</v>
      </c>
      <c r="H739" s="849">
        <v>2</v>
      </c>
      <c r="I739" s="849">
        <v>56</v>
      </c>
      <c r="J739" s="849">
        <v>1</v>
      </c>
      <c r="K739" s="849">
        <v>56</v>
      </c>
      <c r="L739" s="849">
        <v>1</v>
      </c>
      <c r="M739" s="849">
        <v>56</v>
      </c>
      <c r="N739" s="849"/>
      <c r="O739" s="849"/>
      <c r="P739" s="837"/>
      <c r="Q739" s="850"/>
    </row>
    <row r="740" spans="1:17" ht="14.4" customHeight="1" x14ac:dyDescent="0.3">
      <c r="A740" s="831" t="s">
        <v>4240</v>
      </c>
      <c r="B740" s="832" t="s">
        <v>3471</v>
      </c>
      <c r="C740" s="832" t="s">
        <v>3529</v>
      </c>
      <c r="D740" s="832" t="s">
        <v>3694</v>
      </c>
      <c r="E740" s="832" t="s">
        <v>3695</v>
      </c>
      <c r="F740" s="849">
        <v>2</v>
      </c>
      <c r="G740" s="849">
        <v>240</v>
      </c>
      <c r="H740" s="849">
        <v>2</v>
      </c>
      <c r="I740" s="849">
        <v>120</v>
      </c>
      <c r="J740" s="849">
        <v>1</v>
      </c>
      <c r="K740" s="849">
        <v>120</v>
      </c>
      <c r="L740" s="849">
        <v>1</v>
      </c>
      <c r="M740" s="849">
        <v>120</v>
      </c>
      <c r="N740" s="849"/>
      <c r="O740" s="849"/>
      <c r="P740" s="837"/>
      <c r="Q740" s="850"/>
    </row>
    <row r="741" spans="1:17" ht="14.4" customHeight="1" x14ac:dyDescent="0.3">
      <c r="A741" s="831" t="s">
        <v>4240</v>
      </c>
      <c r="B741" s="832" t="s">
        <v>3471</v>
      </c>
      <c r="C741" s="832" t="s">
        <v>3529</v>
      </c>
      <c r="D741" s="832" t="s">
        <v>3704</v>
      </c>
      <c r="E741" s="832" t="s">
        <v>3705</v>
      </c>
      <c r="F741" s="849"/>
      <c r="G741" s="849"/>
      <c r="H741" s="849"/>
      <c r="I741" s="849"/>
      <c r="J741" s="849">
        <v>1</v>
      </c>
      <c r="K741" s="849">
        <v>155</v>
      </c>
      <c r="L741" s="849">
        <v>1</v>
      </c>
      <c r="M741" s="849">
        <v>155</v>
      </c>
      <c r="N741" s="849"/>
      <c r="O741" s="849"/>
      <c r="P741" s="837"/>
      <c r="Q741" s="850"/>
    </row>
    <row r="742" spans="1:17" ht="14.4" customHeight="1" x14ac:dyDescent="0.3">
      <c r="A742" s="831" t="s">
        <v>4240</v>
      </c>
      <c r="B742" s="832" t="s">
        <v>3471</v>
      </c>
      <c r="C742" s="832" t="s">
        <v>3529</v>
      </c>
      <c r="D742" s="832" t="s">
        <v>3706</v>
      </c>
      <c r="E742" s="832" t="s">
        <v>3707</v>
      </c>
      <c r="F742" s="849"/>
      <c r="G742" s="849"/>
      <c r="H742" s="849"/>
      <c r="I742" s="849"/>
      <c r="J742" s="849">
        <v>1</v>
      </c>
      <c r="K742" s="849">
        <v>143</v>
      </c>
      <c r="L742" s="849">
        <v>1</v>
      </c>
      <c r="M742" s="849">
        <v>143</v>
      </c>
      <c r="N742" s="849"/>
      <c r="O742" s="849"/>
      <c r="P742" s="837"/>
      <c r="Q742" s="850"/>
    </row>
    <row r="743" spans="1:17" ht="14.4" customHeight="1" x14ac:dyDescent="0.3">
      <c r="A743" s="831" t="s">
        <v>4240</v>
      </c>
      <c r="B743" s="832" t="s">
        <v>3471</v>
      </c>
      <c r="C743" s="832" t="s">
        <v>3529</v>
      </c>
      <c r="D743" s="832" t="s">
        <v>3723</v>
      </c>
      <c r="E743" s="832" t="s">
        <v>3724</v>
      </c>
      <c r="F743" s="849"/>
      <c r="G743" s="849"/>
      <c r="H743" s="849"/>
      <c r="I743" s="849"/>
      <c r="J743" s="849">
        <v>1</v>
      </c>
      <c r="K743" s="849">
        <v>395</v>
      </c>
      <c r="L743" s="849">
        <v>1</v>
      </c>
      <c r="M743" s="849">
        <v>395</v>
      </c>
      <c r="N743" s="849"/>
      <c r="O743" s="849"/>
      <c r="P743" s="837"/>
      <c r="Q743" s="850"/>
    </row>
    <row r="744" spans="1:17" ht="14.4" customHeight="1" x14ac:dyDescent="0.3">
      <c r="A744" s="831" t="s">
        <v>4240</v>
      </c>
      <c r="B744" s="832" t="s">
        <v>3471</v>
      </c>
      <c r="C744" s="832" t="s">
        <v>3529</v>
      </c>
      <c r="D744" s="832" t="s">
        <v>3725</v>
      </c>
      <c r="E744" s="832" t="s">
        <v>3727</v>
      </c>
      <c r="F744" s="849"/>
      <c r="G744" s="849"/>
      <c r="H744" s="849"/>
      <c r="I744" s="849"/>
      <c r="J744" s="849"/>
      <c r="K744" s="849"/>
      <c r="L744" s="849"/>
      <c r="M744" s="849"/>
      <c r="N744" s="849">
        <v>2</v>
      </c>
      <c r="O744" s="849">
        <v>306</v>
      </c>
      <c r="P744" s="837"/>
      <c r="Q744" s="850">
        <v>153</v>
      </c>
    </row>
    <row r="745" spans="1:17" ht="14.4" customHeight="1" x14ac:dyDescent="0.3">
      <c r="A745" s="831" t="s">
        <v>4241</v>
      </c>
      <c r="B745" s="832" t="s">
        <v>3471</v>
      </c>
      <c r="C745" s="832" t="s">
        <v>3529</v>
      </c>
      <c r="D745" s="832" t="s">
        <v>3544</v>
      </c>
      <c r="E745" s="832" t="s">
        <v>3545</v>
      </c>
      <c r="F745" s="849">
        <v>1</v>
      </c>
      <c r="G745" s="849">
        <v>37</v>
      </c>
      <c r="H745" s="849"/>
      <c r="I745" s="849">
        <v>37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4241</v>
      </c>
      <c r="B746" s="832" t="s">
        <v>3471</v>
      </c>
      <c r="C746" s="832" t="s">
        <v>3529</v>
      </c>
      <c r="D746" s="832" t="s">
        <v>3559</v>
      </c>
      <c r="E746" s="832" t="s">
        <v>3561</v>
      </c>
      <c r="F746" s="849">
        <v>2</v>
      </c>
      <c r="G746" s="849">
        <v>744</v>
      </c>
      <c r="H746" s="849"/>
      <c r="I746" s="849">
        <v>372</v>
      </c>
      <c r="J746" s="849"/>
      <c r="K746" s="849"/>
      <c r="L746" s="849"/>
      <c r="M746" s="849"/>
      <c r="N746" s="849">
        <v>1</v>
      </c>
      <c r="O746" s="849">
        <v>374</v>
      </c>
      <c r="P746" s="837"/>
      <c r="Q746" s="850">
        <v>374</v>
      </c>
    </row>
    <row r="747" spans="1:17" ht="14.4" customHeight="1" x14ac:dyDescent="0.3">
      <c r="A747" s="831" t="s">
        <v>4241</v>
      </c>
      <c r="B747" s="832" t="s">
        <v>3471</v>
      </c>
      <c r="C747" s="832" t="s">
        <v>3529</v>
      </c>
      <c r="D747" s="832" t="s">
        <v>3562</v>
      </c>
      <c r="E747" s="832" t="s">
        <v>3563</v>
      </c>
      <c r="F747" s="849">
        <v>2</v>
      </c>
      <c r="G747" s="849">
        <v>502</v>
      </c>
      <c r="H747" s="849"/>
      <c r="I747" s="849">
        <v>251</v>
      </c>
      <c r="J747" s="849"/>
      <c r="K747" s="849"/>
      <c r="L747" s="849"/>
      <c r="M747" s="849"/>
      <c r="N747" s="849">
        <v>1</v>
      </c>
      <c r="O747" s="849">
        <v>252</v>
      </c>
      <c r="P747" s="837"/>
      <c r="Q747" s="850">
        <v>252</v>
      </c>
    </row>
    <row r="748" spans="1:17" ht="14.4" customHeight="1" x14ac:dyDescent="0.3">
      <c r="A748" s="831" t="s">
        <v>4241</v>
      </c>
      <c r="B748" s="832" t="s">
        <v>3471</v>
      </c>
      <c r="C748" s="832" t="s">
        <v>3529</v>
      </c>
      <c r="D748" s="832" t="s">
        <v>3562</v>
      </c>
      <c r="E748" s="832" t="s">
        <v>3564</v>
      </c>
      <c r="F748" s="849">
        <v>7</v>
      </c>
      <c r="G748" s="849">
        <v>1757</v>
      </c>
      <c r="H748" s="849">
        <v>3.5</v>
      </c>
      <c r="I748" s="849">
        <v>251</v>
      </c>
      <c r="J748" s="849">
        <v>2</v>
      </c>
      <c r="K748" s="849">
        <v>502</v>
      </c>
      <c r="L748" s="849">
        <v>1</v>
      </c>
      <c r="M748" s="849">
        <v>251</v>
      </c>
      <c r="N748" s="849">
        <v>2</v>
      </c>
      <c r="O748" s="849">
        <v>504</v>
      </c>
      <c r="P748" s="837">
        <v>1.0039840637450199</v>
      </c>
      <c r="Q748" s="850">
        <v>252</v>
      </c>
    </row>
    <row r="749" spans="1:17" ht="14.4" customHeight="1" x14ac:dyDescent="0.3">
      <c r="A749" s="831" t="s">
        <v>4241</v>
      </c>
      <c r="B749" s="832" t="s">
        <v>3471</v>
      </c>
      <c r="C749" s="832" t="s">
        <v>3529</v>
      </c>
      <c r="D749" s="832" t="s">
        <v>3565</v>
      </c>
      <c r="E749" s="832" t="s">
        <v>3566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127</v>
      </c>
      <c r="P749" s="837"/>
      <c r="Q749" s="850">
        <v>127</v>
      </c>
    </row>
    <row r="750" spans="1:17" ht="14.4" customHeight="1" x14ac:dyDescent="0.3">
      <c r="A750" s="831" t="s">
        <v>4241</v>
      </c>
      <c r="B750" s="832" t="s">
        <v>3471</v>
      </c>
      <c r="C750" s="832" t="s">
        <v>3529</v>
      </c>
      <c r="D750" s="832" t="s">
        <v>3565</v>
      </c>
      <c r="E750" s="832" t="s">
        <v>3567</v>
      </c>
      <c r="F750" s="849"/>
      <c r="G750" s="849"/>
      <c r="H750" s="849"/>
      <c r="I750" s="849"/>
      <c r="J750" s="849">
        <v>1</v>
      </c>
      <c r="K750" s="849">
        <v>126</v>
      </c>
      <c r="L750" s="849">
        <v>1</v>
      </c>
      <c r="M750" s="849">
        <v>126</v>
      </c>
      <c r="N750" s="849"/>
      <c r="O750" s="849"/>
      <c r="P750" s="837"/>
      <c r="Q750" s="850"/>
    </row>
    <row r="751" spans="1:17" ht="14.4" customHeight="1" x14ac:dyDescent="0.3">
      <c r="A751" s="831" t="s">
        <v>4241</v>
      </c>
      <c r="B751" s="832" t="s">
        <v>3471</v>
      </c>
      <c r="C751" s="832" t="s">
        <v>3529</v>
      </c>
      <c r="D751" s="832" t="s">
        <v>3568</v>
      </c>
      <c r="E751" s="832" t="s">
        <v>3570</v>
      </c>
      <c r="F751" s="849">
        <v>1</v>
      </c>
      <c r="G751" s="849">
        <v>91</v>
      </c>
      <c r="H751" s="849"/>
      <c r="I751" s="849">
        <v>91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4241</v>
      </c>
      <c r="B752" s="832" t="s">
        <v>3471</v>
      </c>
      <c r="C752" s="832" t="s">
        <v>3529</v>
      </c>
      <c r="D752" s="832" t="s">
        <v>3579</v>
      </c>
      <c r="E752" s="832" t="s">
        <v>3580</v>
      </c>
      <c r="F752" s="849">
        <v>7</v>
      </c>
      <c r="G752" s="849">
        <v>413</v>
      </c>
      <c r="H752" s="849">
        <v>7</v>
      </c>
      <c r="I752" s="849">
        <v>59</v>
      </c>
      <c r="J752" s="849">
        <v>1</v>
      </c>
      <c r="K752" s="849">
        <v>59</v>
      </c>
      <c r="L752" s="849">
        <v>1</v>
      </c>
      <c r="M752" s="849">
        <v>59</v>
      </c>
      <c r="N752" s="849">
        <v>1</v>
      </c>
      <c r="O752" s="849">
        <v>60</v>
      </c>
      <c r="P752" s="837">
        <v>1.0169491525423728</v>
      </c>
      <c r="Q752" s="850">
        <v>60</v>
      </c>
    </row>
    <row r="753" spans="1:17" ht="14.4" customHeight="1" x14ac:dyDescent="0.3">
      <c r="A753" s="831" t="s">
        <v>4241</v>
      </c>
      <c r="B753" s="832" t="s">
        <v>3471</v>
      </c>
      <c r="C753" s="832" t="s">
        <v>3529</v>
      </c>
      <c r="D753" s="832" t="s">
        <v>3589</v>
      </c>
      <c r="E753" s="832" t="s">
        <v>3590</v>
      </c>
      <c r="F753" s="849">
        <v>9</v>
      </c>
      <c r="G753" s="849">
        <v>3456</v>
      </c>
      <c r="H753" s="849">
        <v>4.488311688311688</v>
      </c>
      <c r="I753" s="849">
        <v>384</v>
      </c>
      <c r="J753" s="849">
        <v>2</v>
      </c>
      <c r="K753" s="849">
        <v>770</v>
      </c>
      <c r="L753" s="849">
        <v>1</v>
      </c>
      <c r="M753" s="849">
        <v>385</v>
      </c>
      <c r="N753" s="849">
        <v>3</v>
      </c>
      <c r="O753" s="849">
        <v>1158</v>
      </c>
      <c r="P753" s="837">
        <v>1.5038961038961038</v>
      </c>
      <c r="Q753" s="850">
        <v>386</v>
      </c>
    </row>
    <row r="754" spans="1:17" ht="14.4" customHeight="1" x14ac:dyDescent="0.3">
      <c r="A754" s="831" t="s">
        <v>4241</v>
      </c>
      <c r="B754" s="832" t="s">
        <v>3471</v>
      </c>
      <c r="C754" s="832" t="s">
        <v>3529</v>
      </c>
      <c r="D754" s="832" t="s">
        <v>3591</v>
      </c>
      <c r="E754" s="832" t="s">
        <v>3592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391</v>
      </c>
      <c r="P754" s="837"/>
      <c r="Q754" s="850">
        <v>391</v>
      </c>
    </row>
    <row r="755" spans="1:17" ht="14.4" customHeight="1" x14ac:dyDescent="0.3">
      <c r="A755" s="831" t="s">
        <v>4241</v>
      </c>
      <c r="B755" s="832" t="s">
        <v>3471</v>
      </c>
      <c r="C755" s="832" t="s">
        <v>3529</v>
      </c>
      <c r="D755" s="832" t="s">
        <v>3591</v>
      </c>
      <c r="E755" s="832" t="s">
        <v>3593</v>
      </c>
      <c r="F755" s="849">
        <v>5</v>
      </c>
      <c r="G755" s="849">
        <v>1945</v>
      </c>
      <c r="H755" s="849">
        <v>4.9871794871794872</v>
      </c>
      <c r="I755" s="849">
        <v>389</v>
      </c>
      <c r="J755" s="849">
        <v>1</v>
      </c>
      <c r="K755" s="849">
        <v>390</v>
      </c>
      <c r="L755" s="849">
        <v>1</v>
      </c>
      <c r="M755" s="849">
        <v>390</v>
      </c>
      <c r="N755" s="849">
        <v>2</v>
      </c>
      <c r="O755" s="849">
        <v>782</v>
      </c>
      <c r="P755" s="837">
        <v>2.0051282051282051</v>
      </c>
      <c r="Q755" s="850">
        <v>391</v>
      </c>
    </row>
    <row r="756" spans="1:17" ht="14.4" customHeight="1" x14ac:dyDescent="0.3">
      <c r="A756" s="831" t="s">
        <v>4241</v>
      </c>
      <c r="B756" s="832" t="s">
        <v>3471</v>
      </c>
      <c r="C756" s="832" t="s">
        <v>3529</v>
      </c>
      <c r="D756" s="832" t="s">
        <v>3659</v>
      </c>
      <c r="E756" s="832" t="s">
        <v>3661</v>
      </c>
      <c r="F756" s="849">
        <v>1</v>
      </c>
      <c r="G756" s="849">
        <v>86</v>
      </c>
      <c r="H756" s="849"/>
      <c r="I756" s="849">
        <v>86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4241</v>
      </c>
      <c r="B757" s="832" t="s">
        <v>3471</v>
      </c>
      <c r="C757" s="832" t="s">
        <v>3529</v>
      </c>
      <c r="D757" s="832" t="s">
        <v>3706</v>
      </c>
      <c r="E757" s="832" t="s">
        <v>3707</v>
      </c>
      <c r="F757" s="849">
        <v>1</v>
      </c>
      <c r="G757" s="849">
        <v>143</v>
      </c>
      <c r="H757" s="849"/>
      <c r="I757" s="849">
        <v>143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4241</v>
      </c>
      <c r="B758" s="832" t="s">
        <v>3471</v>
      </c>
      <c r="C758" s="832" t="s">
        <v>3529</v>
      </c>
      <c r="D758" s="832" t="s">
        <v>3723</v>
      </c>
      <c r="E758" s="832" t="s">
        <v>3724</v>
      </c>
      <c r="F758" s="849"/>
      <c r="G758" s="849"/>
      <c r="H758" s="849"/>
      <c r="I758" s="849"/>
      <c r="J758" s="849"/>
      <c r="K758" s="849"/>
      <c r="L758" s="849"/>
      <c r="M758" s="849"/>
      <c r="N758" s="849">
        <v>2</v>
      </c>
      <c r="O758" s="849">
        <v>792</v>
      </c>
      <c r="P758" s="837"/>
      <c r="Q758" s="850">
        <v>396</v>
      </c>
    </row>
    <row r="759" spans="1:17" ht="14.4" customHeight="1" x14ac:dyDescent="0.3">
      <c r="A759" s="831" t="s">
        <v>4241</v>
      </c>
      <c r="B759" s="832" t="s">
        <v>3471</v>
      </c>
      <c r="C759" s="832" t="s">
        <v>3529</v>
      </c>
      <c r="D759" s="832" t="s">
        <v>3728</v>
      </c>
      <c r="E759" s="832" t="s">
        <v>3730</v>
      </c>
      <c r="F759" s="849">
        <v>1</v>
      </c>
      <c r="G759" s="849">
        <v>820</v>
      </c>
      <c r="H759" s="849"/>
      <c r="I759" s="849">
        <v>820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4242</v>
      </c>
      <c r="B760" s="832" t="s">
        <v>3471</v>
      </c>
      <c r="C760" s="832" t="s">
        <v>3529</v>
      </c>
      <c r="D760" s="832" t="s">
        <v>3544</v>
      </c>
      <c r="E760" s="832" t="s">
        <v>3545</v>
      </c>
      <c r="F760" s="849">
        <v>3</v>
      </c>
      <c r="G760" s="849">
        <v>111</v>
      </c>
      <c r="H760" s="849">
        <v>3</v>
      </c>
      <c r="I760" s="849">
        <v>37</v>
      </c>
      <c r="J760" s="849">
        <v>1</v>
      </c>
      <c r="K760" s="849">
        <v>37</v>
      </c>
      <c r="L760" s="849">
        <v>1</v>
      </c>
      <c r="M760" s="849">
        <v>37</v>
      </c>
      <c r="N760" s="849">
        <v>3</v>
      </c>
      <c r="O760" s="849">
        <v>111</v>
      </c>
      <c r="P760" s="837">
        <v>3</v>
      </c>
      <c r="Q760" s="850">
        <v>37</v>
      </c>
    </row>
    <row r="761" spans="1:17" ht="14.4" customHeight="1" x14ac:dyDescent="0.3">
      <c r="A761" s="831" t="s">
        <v>4242</v>
      </c>
      <c r="B761" s="832" t="s">
        <v>3471</v>
      </c>
      <c r="C761" s="832" t="s">
        <v>3529</v>
      </c>
      <c r="D761" s="832" t="s">
        <v>3544</v>
      </c>
      <c r="E761" s="832" t="s">
        <v>3546</v>
      </c>
      <c r="F761" s="849"/>
      <c r="G761" s="849"/>
      <c r="H761" s="849"/>
      <c r="I761" s="849"/>
      <c r="J761" s="849">
        <v>5</v>
      </c>
      <c r="K761" s="849">
        <v>185</v>
      </c>
      <c r="L761" s="849">
        <v>1</v>
      </c>
      <c r="M761" s="849">
        <v>37</v>
      </c>
      <c r="N761" s="849"/>
      <c r="O761" s="849"/>
      <c r="P761" s="837"/>
      <c r="Q761" s="850"/>
    </row>
    <row r="762" spans="1:17" ht="14.4" customHeight="1" x14ac:dyDescent="0.3">
      <c r="A762" s="831" t="s">
        <v>4242</v>
      </c>
      <c r="B762" s="832" t="s">
        <v>3471</v>
      </c>
      <c r="C762" s="832" t="s">
        <v>3529</v>
      </c>
      <c r="D762" s="832" t="s">
        <v>3559</v>
      </c>
      <c r="E762" s="832" t="s">
        <v>3560</v>
      </c>
      <c r="F762" s="849">
        <v>2</v>
      </c>
      <c r="G762" s="849">
        <v>744</v>
      </c>
      <c r="H762" s="849">
        <v>1.9946380697050938</v>
      </c>
      <c r="I762" s="849">
        <v>372</v>
      </c>
      <c r="J762" s="849">
        <v>1</v>
      </c>
      <c r="K762" s="849">
        <v>373</v>
      </c>
      <c r="L762" s="849">
        <v>1</v>
      </c>
      <c r="M762" s="849">
        <v>373</v>
      </c>
      <c r="N762" s="849">
        <v>1</v>
      </c>
      <c r="O762" s="849">
        <v>374</v>
      </c>
      <c r="P762" s="837">
        <v>1.0026809651474531</v>
      </c>
      <c r="Q762" s="850">
        <v>374</v>
      </c>
    </row>
    <row r="763" spans="1:17" ht="14.4" customHeight="1" x14ac:dyDescent="0.3">
      <c r="A763" s="831" t="s">
        <v>4242</v>
      </c>
      <c r="B763" s="832" t="s">
        <v>3471</v>
      </c>
      <c r="C763" s="832" t="s">
        <v>3529</v>
      </c>
      <c r="D763" s="832" t="s">
        <v>3562</v>
      </c>
      <c r="E763" s="832" t="s">
        <v>3563</v>
      </c>
      <c r="F763" s="849">
        <v>4</v>
      </c>
      <c r="G763" s="849">
        <v>1004</v>
      </c>
      <c r="H763" s="849">
        <v>1</v>
      </c>
      <c r="I763" s="849">
        <v>251</v>
      </c>
      <c r="J763" s="849">
        <v>4</v>
      </c>
      <c r="K763" s="849">
        <v>1004</v>
      </c>
      <c r="L763" s="849">
        <v>1</v>
      </c>
      <c r="M763" s="849">
        <v>251</v>
      </c>
      <c r="N763" s="849">
        <v>5</v>
      </c>
      <c r="O763" s="849">
        <v>1260</v>
      </c>
      <c r="P763" s="837">
        <v>1.2549800796812749</v>
      </c>
      <c r="Q763" s="850">
        <v>252</v>
      </c>
    </row>
    <row r="764" spans="1:17" ht="14.4" customHeight="1" x14ac:dyDescent="0.3">
      <c r="A764" s="831" t="s">
        <v>4242</v>
      </c>
      <c r="B764" s="832" t="s">
        <v>3471</v>
      </c>
      <c r="C764" s="832" t="s">
        <v>3529</v>
      </c>
      <c r="D764" s="832" t="s">
        <v>3562</v>
      </c>
      <c r="E764" s="832" t="s">
        <v>3564</v>
      </c>
      <c r="F764" s="849">
        <v>8</v>
      </c>
      <c r="G764" s="849">
        <v>2008</v>
      </c>
      <c r="H764" s="849">
        <v>1.3333333333333333</v>
      </c>
      <c r="I764" s="849">
        <v>251</v>
      </c>
      <c r="J764" s="849">
        <v>6</v>
      </c>
      <c r="K764" s="849">
        <v>1506</v>
      </c>
      <c r="L764" s="849">
        <v>1</v>
      </c>
      <c r="M764" s="849">
        <v>251</v>
      </c>
      <c r="N764" s="849">
        <v>8</v>
      </c>
      <c r="O764" s="849">
        <v>2016</v>
      </c>
      <c r="P764" s="837">
        <v>1.3386454183266931</v>
      </c>
      <c r="Q764" s="850">
        <v>252</v>
      </c>
    </row>
    <row r="765" spans="1:17" ht="14.4" customHeight="1" x14ac:dyDescent="0.3">
      <c r="A765" s="831" t="s">
        <v>4242</v>
      </c>
      <c r="B765" s="832" t="s">
        <v>3471</v>
      </c>
      <c r="C765" s="832" t="s">
        <v>3529</v>
      </c>
      <c r="D765" s="832" t="s">
        <v>3565</v>
      </c>
      <c r="E765" s="832" t="s">
        <v>3566</v>
      </c>
      <c r="F765" s="849">
        <v>1</v>
      </c>
      <c r="G765" s="849">
        <v>126</v>
      </c>
      <c r="H765" s="849"/>
      <c r="I765" s="849">
        <v>126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4242</v>
      </c>
      <c r="B766" s="832" t="s">
        <v>3471</v>
      </c>
      <c r="C766" s="832" t="s">
        <v>3529</v>
      </c>
      <c r="D766" s="832" t="s">
        <v>3565</v>
      </c>
      <c r="E766" s="832" t="s">
        <v>3567</v>
      </c>
      <c r="F766" s="849">
        <v>2</v>
      </c>
      <c r="G766" s="849">
        <v>252</v>
      </c>
      <c r="H766" s="849">
        <v>0.15384615384615385</v>
      </c>
      <c r="I766" s="849">
        <v>126</v>
      </c>
      <c r="J766" s="849">
        <v>13</v>
      </c>
      <c r="K766" s="849">
        <v>1638</v>
      </c>
      <c r="L766" s="849">
        <v>1</v>
      </c>
      <c r="M766" s="849">
        <v>126</v>
      </c>
      <c r="N766" s="849">
        <v>6</v>
      </c>
      <c r="O766" s="849">
        <v>762</v>
      </c>
      <c r="P766" s="837">
        <v>0.46520146520146521</v>
      </c>
      <c r="Q766" s="850">
        <v>127</v>
      </c>
    </row>
    <row r="767" spans="1:17" ht="14.4" customHeight="1" x14ac:dyDescent="0.3">
      <c r="A767" s="831" t="s">
        <v>4242</v>
      </c>
      <c r="B767" s="832" t="s">
        <v>3471</v>
      </c>
      <c r="C767" s="832" t="s">
        <v>3529</v>
      </c>
      <c r="D767" s="832" t="s">
        <v>3568</v>
      </c>
      <c r="E767" s="832" t="s">
        <v>3569</v>
      </c>
      <c r="F767" s="849">
        <v>1</v>
      </c>
      <c r="G767" s="849">
        <v>91</v>
      </c>
      <c r="H767" s="849"/>
      <c r="I767" s="849">
        <v>91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4242</v>
      </c>
      <c r="B768" s="832" t="s">
        <v>3471</v>
      </c>
      <c r="C768" s="832" t="s">
        <v>3529</v>
      </c>
      <c r="D768" s="832" t="s">
        <v>3568</v>
      </c>
      <c r="E768" s="832" t="s">
        <v>3570</v>
      </c>
      <c r="F768" s="849">
        <v>1</v>
      </c>
      <c r="G768" s="849">
        <v>91</v>
      </c>
      <c r="H768" s="849"/>
      <c r="I768" s="849">
        <v>91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4242</v>
      </c>
      <c r="B769" s="832" t="s">
        <v>3471</v>
      </c>
      <c r="C769" s="832" t="s">
        <v>3529</v>
      </c>
      <c r="D769" s="832" t="s">
        <v>3579</v>
      </c>
      <c r="E769" s="832" t="s">
        <v>3580</v>
      </c>
      <c r="F769" s="849">
        <v>7</v>
      </c>
      <c r="G769" s="849">
        <v>413</v>
      </c>
      <c r="H769" s="849">
        <v>2.3333333333333335</v>
      </c>
      <c r="I769" s="849">
        <v>59</v>
      </c>
      <c r="J769" s="849">
        <v>3</v>
      </c>
      <c r="K769" s="849">
        <v>177</v>
      </c>
      <c r="L769" s="849">
        <v>1</v>
      </c>
      <c r="M769" s="849">
        <v>59</v>
      </c>
      <c r="N769" s="849">
        <v>1</v>
      </c>
      <c r="O769" s="849">
        <v>60</v>
      </c>
      <c r="P769" s="837">
        <v>0.33898305084745761</v>
      </c>
      <c r="Q769" s="850">
        <v>60</v>
      </c>
    </row>
    <row r="770" spans="1:17" ht="14.4" customHeight="1" x14ac:dyDescent="0.3">
      <c r="A770" s="831" t="s">
        <v>4242</v>
      </c>
      <c r="B770" s="832" t="s">
        <v>3471</v>
      </c>
      <c r="C770" s="832" t="s">
        <v>3529</v>
      </c>
      <c r="D770" s="832" t="s">
        <v>3587</v>
      </c>
      <c r="E770" s="832" t="s">
        <v>4030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433</v>
      </c>
      <c r="P770" s="837"/>
      <c r="Q770" s="850">
        <v>433</v>
      </c>
    </row>
    <row r="771" spans="1:17" ht="14.4" customHeight="1" x14ac:dyDescent="0.3">
      <c r="A771" s="831" t="s">
        <v>4242</v>
      </c>
      <c r="B771" s="832" t="s">
        <v>3471</v>
      </c>
      <c r="C771" s="832" t="s">
        <v>3529</v>
      </c>
      <c r="D771" s="832" t="s">
        <v>3589</v>
      </c>
      <c r="E771" s="832" t="s">
        <v>3590</v>
      </c>
      <c r="F771" s="849">
        <v>6</v>
      </c>
      <c r="G771" s="849">
        <v>2304</v>
      </c>
      <c r="H771" s="849">
        <v>0.66493506493506493</v>
      </c>
      <c r="I771" s="849">
        <v>384</v>
      </c>
      <c r="J771" s="849">
        <v>9</v>
      </c>
      <c r="K771" s="849">
        <v>3465</v>
      </c>
      <c r="L771" s="849">
        <v>1</v>
      </c>
      <c r="M771" s="849">
        <v>385</v>
      </c>
      <c r="N771" s="849">
        <v>7</v>
      </c>
      <c r="O771" s="849">
        <v>2702</v>
      </c>
      <c r="P771" s="837">
        <v>0.77979797979797982</v>
      </c>
      <c r="Q771" s="850">
        <v>386</v>
      </c>
    </row>
    <row r="772" spans="1:17" ht="14.4" customHeight="1" x14ac:dyDescent="0.3">
      <c r="A772" s="831" t="s">
        <v>4242</v>
      </c>
      <c r="B772" s="832" t="s">
        <v>3471</v>
      </c>
      <c r="C772" s="832" t="s">
        <v>3529</v>
      </c>
      <c r="D772" s="832" t="s">
        <v>3591</v>
      </c>
      <c r="E772" s="832" t="s">
        <v>3592</v>
      </c>
      <c r="F772" s="849">
        <v>1</v>
      </c>
      <c r="G772" s="849">
        <v>389</v>
      </c>
      <c r="H772" s="849">
        <v>0.99743589743589745</v>
      </c>
      <c r="I772" s="849">
        <v>389</v>
      </c>
      <c r="J772" s="849">
        <v>1</v>
      </c>
      <c r="K772" s="849">
        <v>390</v>
      </c>
      <c r="L772" s="849">
        <v>1</v>
      </c>
      <c r="M772" s="849">
        <v>390</v>
      </c>
      <c r="N772" s="849">
        <v>2</v>
      </c>
      <c r="O772" s="849">
        <v>782</v>
      </c>
      <c r="P772" s="837">
        <v>2.0051282051282051</v>
      </c>
      <c r="Q772" s="850">
        <v>391</v>
      </c>
    </row>
    <row r="773" spans="1:17" ht="14.4" customHeight="1" x14ac:dyDescent="0.3">
      <c r="A773" s="831" t="s">
        <v>4242</v>
      </c>
      <c r="B773" s="832" t="s">
        <v>3471</v>
      </c>
      <c r="C773" s="832" t="s">
        <v>3529</v>
      </c>
      <c r="D773" s="832" t="s">
        <v>3591</v>
      </c>
      <c r="E773" s="832" t="s">
        <v>3593</v>
      </c>
      <c r="F773" s="849">
        <v>2</v>
      </c>
      <c r="G773" s="849">
        <v>778</v>
      </c>
      <c r="H773" s="849">
        <v>0.99743589743589745</v>
      </c>
      <c r="I773" s="849">
        <v>389</v>
      </c>
      <c r="J773" s="849">
        <v>2</v>
      </c>
      <c r="K773" s="849">
        <v>780</v>
      </c>
      <c r="L773" s="849">
        <v>1</v>
      </c>
      <c r="M773" s="849">
        <v>390</v>
      </c>
      <c r="N773" s="849">
        <v>3</v>
      </c>
      <c r="O773" s="849">
        <v>1173</v>
      </c>
      <c r="P773" s="837">
        <v>1.5038461538461538</v>
      </c>
      <c r="Q773" s="850">
        <v>391</v>
      </c>
    </row>
    <row r="774" spans="1:17" ht="14.4" customHeight="1" x14ac:dyDescent="0.3">
      <c r="A774" s="831" t="s">
        <v>4242</v>
      </c>
      <c r="B774" s="832" t="s">
        <v>3471</v>
      </c>
      <c r="C774" s="832" t="s">
        <v>3529</v>
      </c>
      <c r="D774" s="832" t="s">
        <v>3649</v>
      </c>
      <c r="E774" s="832" t="s">
        <v>3650</v>
      </c>
      <c r="F774" s="849"/>
      <c r="G774" s="849"/>
      <c r="H774" s="849"/>
      <c r="I774" s="849"/>
      <c r="J774" s="849"/>
      <c r="K774" s="849"/>
      <c r="L774" s="849"/>
      <c r="M774" s="849"/>
      <c r="N774" s="849">
        <v>2</v>
      </c>
      <c r="O774" s="849">
        <v>66.66</v>
      </c>
      <c r="P774" s="837"/>
      <c r="Q774" s="850">
        <v>33.33</v>
      </c>
    </row>
    <row r="775" spans="1:17" ht="14.4" customHeight="1" x14ac:dyDescent="0.3">
      <c r="A775" s="831" t="s">
        <v>4242</v>
      </c>
      <c r="B775" s="832" t="s">
        <v>3471</v>
      </c>
      <c r="C775" s="832" t="s">
        <v>3529</v>
      </c>
      <c r="D775" s="832" t="s">
        <v>3657</v>
      </c>
      <c r="E775" s="832" t="s">
        <v>4243</v>
      </c>
      <c r="F775" s="849">
        <v>1</v>
      </c>
      <c r="G775" s="849">
        <v>58</v>
      </c>
      <c r="H775" s="849"/>
      <c r="I775" s="849">
        <v>58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4242</v>
      </c>
      <c r="B776" s="832" t="s">
        <v>3471</v>
      </c>
      <c r="C776" s="832" t="s">
        <v>3529</v>
      </c>
      <c r="D776" s="832" t="s">
        <v>3677</v>
      </c>
      <c r="E776" s="832" t="s">
        <v>3678</v>
      </c>
      <c r="F776" s="849">
        <v>9</v>
      </c>
      <c r="G776" s="849">
        <v>1017</v>
      </c>
      <c r="H776" s="849">
        <v>1</v>
      </c>
      <c r="I776" s="849">
        <v>113</v>
      </c>
      <c r="J776" s="849">
        <v>9</v>
      </c>
      <c r="K776" s="849">
        <v>1017</v>
      </c>
      <c r="L776" s="849">
        <v>1</v>
      </c>
      <c r="M776" s="849">
        <v>113</v>
      </c>
      <c r="N776" s="849">
        <v>6</v>
      </c>
      <c r="O776" s="849">
        <v>684</v>
      </c>
      <c r="P776" s="837">
        <v>0.67256637168141598</v>
      </c>
      <c r="Q776" s="850">
        <v>114</v>
      </c>
    </row>
    <row r="777" spans="1:17" ht="14.4" customHeight="1" x14ac:dyDescent="0.3">
      <c r="A777" s="831" t="s">
        <v>4242</v>
      </c>
      <c r="B777" s="832" t="s">
        <v>3471</v>
      </c>
      <c r="C777" s="832" t="s">
        <v>3529</v>
      </c>
      <c r="D777" s="832" t="s">
        <v>3677</v>
      </c>
      <c r="E777" s="832" t="s">
        <v>3679</v>
      </c>
      <c r="F777" s="849">
        <v>1</v>
      </c>
      <c r="G777" s="849">
        <v>113</v>
      </c>
      <c r="H777" s="849">
        <v>0.5</v>
      </c>
      <c r="I777" s="849">
        <v>113</v>
      </c>
      <c r="J777" s="849">
        <v>2</v>
      </c>
      <c r="K777" s="849">
        <v>226</v>
      </c>
      <c r="L777" s="849">
        <v>1</v>
      </c>
      <c r="M777" s="849">
        <v>113</v>
      </c>
      <c r="N777" s="849">
        <v>1</v>
      </c>
      <c r="O777" s="849">
        <v>114</v>
      </c>
      <c r="P777" s="837">
        <v>0.50442477876106195</v>
      </c>
      <c r="Q777" s="850">
        <v>114</v>
      </c>
    </row>
    <row r="778" spans="1:17" ht="14.4" customHeight="1" x14ac:dyDescent="0.3">
      <c r="A778" s="831" t="s">
        <v>4242</v>
      </c>
      <c r="B778" s="832" t="s">
        <v>3471</v>
      </c>
      <c r="C778" s="832" t="s">
        <v>3529</v>
      </c>
      <c r="D778" s="832" t="s">
        <v>3706</v>
      </c>
      <c r="E778" s="832" t="s">
        <v>3707</v>
      </c>
      <c r="F778" s="849">
        <v>1</v>
      </c>
      <c r="G778" s="849">
        <v>143</v>
      </c>
      <c r="H778" s="849"/>
      <c r="I778" s="849">
        <v>143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4242</v>
      </c>
      <c r="B779" s="832" t="s">
        <v>3471</v>
      </c>
      <c r="C779" s="832" t="s">
        <v>3529</v>
      </c>
      <c r="D779" s="832" t="s">
        <v>3714</v>
      </c>
      <c r="E779" s="832" t="s">
        <v>3715</v>
      </c>
      <c r="F779" s="849"/>
      <c r="G779" s="849"/>
      <c r="H779" s="849"/>
      <c r="I779" s="849"/>
      <c r="J779" s="849">
        <v>1</v>
      </c>
      <c r="K779" s="849">
        <v>312</v>
      </c>
      <c r="L779" s="849">
        <v>1</v>
      </c>
      <c r="M779" s="849">
        <v>312</v>
      </c>
      <c r="N779" s="849"/>
      <c r="O779" s="849"/>
      <c r="P779" s="837"/>
      <c r="Q779" s="850"/>
    </row>
    <row r="780" spans="1:17" ht="14.4" customHeight="1" x14ac:dyDescent="0.3">
      <c r="A780" s="831" t="s">
        <v>4242</v>
      </c>
      <c r="B780" s="832" t="s">
        <v>3471</v>
      </c>
      <c r="C780" s="832" t="s">
        <v>3529</v>
      </c>
      <c r="D780" s="832" t="s">
        <v>3720</v>
      </c>
      <c r="E780" s="832" t="s">
        <v>3721</v>
      </c>
      <c r="F780" s="849"/>
      <c r="G780" s="849"/>
      <c r="H780" s="849"/>
      <c r="I780" s="849"/>
      <c r="J780" s="849"/>
      <c r="K780" s="849"/>
      <c r="L780" s="849"/>
      <c r="M780" s="849"/>
      <c r="N780" s="849">
        <v>2</v>
      </c>
      <c r="O780" s="849">
        <v>200</v>
      </c>
      <c r="P780" s="837"/>
      <c r="Q780" s="850">
        <v>100</v>
      </c>
    </row>
    <row r="781" spans="1:17" ht="14.4" customHeight="1" x14ac:dyDescent="0.3">
      <c r="A781" s="831" t="s">
        <v>4242</v>
      </c>
      <c r="B781" s="832" t="s">
        <v>3471</v>
      </c>
      <c r="C781" s="832" t="s">
        <v>3529</v>
      </c>
      <c r="D781" s="832" t="s">
        <v>3723</v>
      </c>
      <c r="E781" s="832" t="s">
        <v>3724</v>
      </c>
      <c r="F781" s="849">
        <v>1</v>
      </c>
      <c r="G781" s="849">
        <v>394</v>
      </c>
      <c r="H781" s="849">
        <v>0.49873417721518987</v>
      </c>
      <c r="I781" s="849">
        <v>394</v>
      </c>
      <c r="J781" s="849">
        <v>2</v>
      </c>
      <c r="K781" s="849">
        <v>790</v>
      </c>
      <c r="L781" s="849">
        <v>1</v>
      </c>
      <c r="M781" s="849">
        <v>395</v>
      </c>
      <c r="N781" s="849">
        <v>6</v>
      </c>
      <c r="O781" s="849">
        <v>2376</v>
      </c>
      <c r="P781" s="837">
        <v>3.0075949367088608</v>
      </c>
      <c r="Q781" s="850">
        <v>396</v>
      </c>
    </row>
    <row r="782" spans="1:17" ht="14.4" customHeight="1" x14ac:dyDescent="0.3">
      <c r="A782" s="831" t="s">
        <v>4242</v>
      </c>
      <c r="B782" s="832" t="s">
        <v>3471</v>
      </c>
      <c r="C782" s="832" t="s">
        <v>3529</v>
      </c>
      <c r="D782" s="832" t="s">
        <v>3754</v>
      </c>
      <c r="E782" s="832" t="s">
        <v>3756</v>
      </c>
      <c r="F782" s="849"/>
      <c r="G782" s="849"/>
      <c r="H782" s="849"/>
      <c r="I782" s="849"/>
      <c r="J782" s="849">
        <v>1</v>
      </c>
      <c r="K782" s="849">
        <v>352</v>
      </c>
      <c r="L782" s="849">
        <v>1</v>
      </c>
      <c r="M782" s="849">
        <v>352</v>
      </c>
      <c r="N782" s="849"/>
      <c r="O782" s="849"/>
      <c r="P782" s="837"/>
      <c r="Q782" s="850"/>
    </row>
    <row r="783" spans="1:17" ht="14.4" customHeight="1" x14ac:dyDescent="0.3">
      <c r="A783" s="831" t="s">
        <v>4242</v>
      </c>
      <c r="B783" s="832" t="s">
        <v>3766</v>
      </c>
      <c r="C783" s="832" t="s">
        <v>3529</v>
      </c>
      <c r="D783" s="832" t="s">
        <v>3562</v>
      </c>
      <c r="E783" s="832" t="s">
        <v>3564</v>
      </c>
      <c r="F783" s="849">
        <v>1</v>
      </c>
      <c r="G783" s="849">
        <v>251</v>
      </c>
      <c r="H783" s="849"/>
      <c r="I783" s="849">
        <v>251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4242</v>
      </c>
      <c r="B784" s="832" t="s">
        <v>3766</v>
      </c>
      <c r="C784" s="832" t="s">
        <v>3529</v>
      </c>
      <c r="D784" s="832" t="s">
        <v>3628</v>
      </c>
      <c r="E784" s="832" t="s">
        <v>3629</v>
      </c>
      <c r="F784" s="849">
        <v>1</v>
      </c>
      <c r="G784" s="849">
        <v>205</v>
      </c>
      <c r="H784" s="849"/>
      <c r="I784" s="849">
        <v>205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4242</v>
      </c>
      <c r="B785" s="832" t="s">
        <v>3766</v>
      </c>
      <c r="C785" s="832" t="s">
        <v>3529</v>
      </c>
      <c r="D785" s="832" t="s">
        <v>3788</v>
      </c>
      <c r="E785" s="832" t="s">
        <v>3789</v>
      </c>
      <c r="F785" s="849"/>
      <c r="G785" s="849"/>
      <c r="H785" s="849"/>
      <c r="I785" s="849"/>
      <c r="J785" s="849">
        <v>1</v>
      </c>
      <c r="K785" s="849">
        <v>241</v>
      </c>
      <c r="L785" s="849">
        <v>1</v>
      </c>
      <c r="M785" s="849">
        <v>241</v>
      </c>
      <c r="N785" s="849"/>
      <c r="O785" s="849"/>
      <c r="P785" s="837"/>
      <c r="Q785" s="850"/>
    </row>
    <row r="786" spans="1:17" ht="14.4" customHeight="1" x14ac:dyDescent="0.3">
      <c r="A786" s="831" t="s">
        <v>4242</v>
      </c>
      <c r="B786" s="832" t="s">
        <v>3766</v>
      </c>
      <c r="C786" s="832" t="s">
        <v>3529</v>
      </c>
      <c r="D786" s="832" t="s">
        <v>3790</v>
      </c>
      <c r="E786" s="832" t="s">
        <v>3791</v>
      </c>
      <c r="F786" s="849"/>
      <c r="G786" s="849"/>
      <c r="H786" s="849"/>
      <c r="I786" s="849"/>
      <c r="J786" s="849">
        <v>1</v>
      </c>
      <c r="K786" s="849">
        <v>365</v>
      </c>
      <c r="L786" s="849">
        <v>1</v>
      </c>
      <c r="M786" s="849">
        <v>365</v>
      </c>
      <c r="N786" s="849"/>
      <c r="O786" s="849"/>
      <c r="P786" s="837"/>
      <c r="Q786" s="850"/>
    </row>
    <row r="787" spans="1:17" ht="14.4" customHeight="1" x14ac:dyDescent="0.3">
      <c r="A787" s="831" t="s">
        <v>4242</v>
      </c>
      <c r="B787" s="832" t="s">
        <v>3766</v>
      </c>
      <c r="C787" s="832" t="s">
        <v>3529</v>
      </c>
      <c r="D787" s="832" t="s">
        <v>3800</v>
      </c>
      <c r="E787" s="832" t="s">
        <v>3802</v>
      </c>
      <c r="F787" s="849">
        <v>1</v>
      </c>
      <c r="G787" s="849">
        <v>122</v>
      </c>
      <c r="H787" s="849"/>
      <c r="I787" s="849">
        <v>122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4244</v>
      </c>
      <c r="B788" s="832" t="s">
        <v>3471</v>
      </c>
      <c r="C788" s="832" t="s">
        <v>3529</v>
      </c>
      <c r="D788" s="832" t="s">
        <v>3562</v>
      </c>
      <c r="E788" s="832" t="s">
        <v>3564</v>
      </c>
      <c r="F788" s="849">
        <v>2</v>
      </c>
      <c r="G788" s="849">
        <v>502</v>
      </c>
      <c r="H788" s="849">
        <v>2</v>
      </c>
      <c r="I788" s="849">
        <v>251</v>
      </c>
      <c r="J788" s="849">
        <v>1</v>
      </c>
      <c r="K788" s="849">
        <v>251</v>
      </c>
      <c r="L788" s="849">
        <v>1</v>
      </c>
      <c r="M788" s="849">
        <v>251</v>
      </c>
      <c r="N788" s="849"/>
      <c r="O788" s="849"/>
      <c r="P788" s="837"/>
      <c r="Q788" s="850"/>
    </row>
    <row r="789" spans="1:17" ht="14.4" customHeight="1" x14ac:dyDescent="0.3">
      <c r="A789" s="831" t="s">
        <v>4244</v>
      </c>
      <c r="B789" s="832" t="s">
        <v>3471</v>
      </c>
      <c r="C789" s="832" t="s">
        <v>3529</v>
      </c>
      <c r="D789" s="832" t="s">
        <v>3579</v>
      </c>
      <c r="E789" s="832" t="s">
        <v>3580</v>
      </c>
      <c r="F789" s="849"/>
      <c r="G789" s="849"/>
      <c r="H789" s="849"/>
      <c r="I789" s="849"/>
      <c r="J789" s="849">
        <v>1</v>
      </c>
      <c r="K789" s="849">
        <v>59</v>
      </c>
      <c r="L789" s="849">
        <v>1</v>
      </c>
      <c r="M789" s="849">
        <v>59</v>
      </c>
      <c r="N789" s="849"/>
      <c r="O789" s="849"/>
      <c r="P789" s="837"/>
      <c r="Q789" s="850"/>
    </row>
    <row r="790" spans="1:17" ht="14.4" customHeight="1" x14ac:dyDescent="0.3">
      <c r="A790" s="831" t="s">
        <v>4244</v>
      </c>
      <c r="B790" s="832" t="s">
        <v>3471</v>
      </c>
      <c r="C790" s="832" t="s">
        <v>3529</v>
      </c>
      <c r="D790" s="832" t="s">
        <v>3589</v>
      </c>
      <c r="E790" s="832" t="s">
        <v>3590</v>
      </c>
      <c r="F790" s="849">
        <v>1</v>
      </c>
      <c r="G790" s="849">
        <v>384</v>
      </c>
      <c r="H790" s="849"/>
      <c r="I790" s="849">
        <v>384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4244</v>
      </c>
      <c r="B791" s="832" t="s">
        <v>3471</v>
      </c>
      <c r="C791" s="832" t="s">
        <v>3529</v>
      </c>
      <c r="D791" s="832" t="s">
        <v>3591</v>
      </c>
      <c r="E791" s="832" t="s">
        <v>3593</v>
      </c>
      <c r="F791" s="849"/>
      <c r="G791" s="849"/>
      <c r="H791" s="849"/>
      <c r="I791" s="849"/>
      <c r="J791" s="849">
        <v>1</v>
      </c>
      <c r="K791" s="849">
        <v>390</v>
      </c>
      <c r="L791" s="849">
        <v>1</v>
      </c>
      <c r="M791" s="849">
        <v>390</v>
      </c>
      <c r="N791" s="849"/>
      <c r="O791" s="849"/>
      <c r="P791" s="837"/>
      <c r="Q791" s="850"/>
    </row>
    <row r="792" spans="1:17" ht="14.4" customHeight="1" x14ac:dyDescent="0.3">
      <c r="A792" s="831" t="s">
        <v>4244</v>
      </c>
      <c r="B792" s="832" t="s">
        <v>3766</v>
      </c>
      <c r="C792" s="832" t="s">
        <v>3529</v>
      </c>
      <c r="D792" s="832" t="s">
        <v>3562</v>
      </c>
      <c r="E792" s="832" t="s">
        <v>3563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252</v>
      </c>
      <c r="P792" s="837"/>
      <c r="Q792" s="850">
        <v>252</v>
      </c>
    </row>
    <row r="793" spans="1:17" ht="14.4" customHeight="1" x14ac:dyDescent="0.3">
      <c r="A793" s="831" t="s">
        <v>4244</v>
      </c>
      <c r="B793" s="832" t="s">
        <v>3766</v>
      </c>
      <c r="C793" s="832" t="s">
        <v>3529</v>
      </c>
      <c r="D793" s="832" t="s">
        <v>3589</v>
      </c>
      <c r="E793" s="832" t="s">
        <v>3590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386</v>
      </c>
      <c r="P793" s="837"/>
      <c r="Q793" s="850">
        <v>386</v>
      </c>
    </row>
    <row r="794" spans="1:17" ht="14.4" customHeight="1" x14ac:dyDescent="0.3">
      <c r="A794" s="831" t="s">
        <v>4244</v>
      </c>
      <c r="B794" s="832" t="s">
        <v>3766</v>
      </c>
      <c r="C794" s="832" t="s">
        <v>3529</v>
      </c>
      <c r="D794" s="832" t="s">
        <v>3790</v>
      </c>
      <c r="E794" s="832" t="s">
        <v>3837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366</v>
      </c>
      <c r="P794" s="837"/>
      <c r="Q794" s="850">
        <v>366</v>
      </c>
    </row>
    <row r="795" spans="1:17" ht="14.4" customHeight="1" x14ac:dyDescent="0.3">
      <c r="A795" s="831" t="s">
        <v>4244</v>
      </c>
      <c r="B795" s="832" t="s">
        <v>3766</v>
      </c>
      <c r="C795" s="832" t="s">
        <v>3529</v>
      </c>
      <c r="D795" s="832" t="s">
        <v>3800</v>
      </c>
      <c r="E795" s="832" t="s">
        <v>3801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123</v>
      </c>
      <c r="P795" s="837"/>
      <c r="Q795" s="850">
        <v>123</v>
      </c>
    </row>
    <row r="796" spans="1:17" ht="14.4" customHeight="1" x14ac:dyDescent="0.3">
      <c r="A796" s="831" t="s">
        <v>4245</v>
      </c>
      <c r="B796" s="832" t="s">
        <v>3471</v>
      </c>
      <c r="C796" s="832" t="s">
        <v>3529</v>
      </c>
      <c r="D796" s="832" t="s">
        <v>3544</v>
      </c>
      <c r="E796" s="832" t="s">
        <v>3545</v>
      </c>
      <c r="F796" s="849">
        <v>1</v>
      </c>
      <c r="G796" s="849">
        <v>37</v>
      </c>
      <c r="H796" s="849"/>
      <c r="I796" s="849">
        <v>37</v>
      </c>
      <c r="J796" s="849"/>
      <c r="K796" s="849"/>
      <c r="L796" s="849"/>
      <c r="M796" s="849"/>
      <c r="N796" s="849">
        <v>2</v>
      </c>
      <c r="O796" s="849">
        <v>74</v>
      </c>
      <c r="P796" s="837"/>
      <c r="Q796" s="850">
        <v>37</v>
      </c>
    </row>
    <row r="797" spans="1:17" ht="14.4" customHeight="1" x14ac:dyDescent="0.3">
      <c r="A797" s="831" t="s">
        <v>4245</v>
      </c>
      <c r="B797" s="832" t="s">
        <v>3471</v>
      </c>
      <c r="C797" s="832" t="s">
        <v>3529</v>
      </c>
      <c r="D797" s="832" t="s">
        <v>3544</v>
      </c>
      <c r="E797" s="832" t="s">
        <v>3546</v>
      </c>
      <c r="F797" s="849">
        <v>1</v>
      </c>
      <c r="G797" s="849">
        <v>37</v>
      </c>
      <c r="H797" s="849">
        <v>1</v>
      </c>
      <c r="I797" s="849">
        <v>37</v>
      </c>
      <c r="J797" s="849">
        <v>1</v>
      </c>
      <c r="K797" s="849">
        <v>37</v>
      </c>
      <c r="L797" s="849">
        <v>1</v>
      </c>
      <c r="M797" s="849">
        <v>37</v>
      </c>
      <c r="N797" s="849"/>
      <c r="O797" s="849"/>
      <c r="P797" s="837"/>
      <c r="Q797" s="850"/>
    </row>
    <row r="798" spans="1:17" ht="14.4" customHeight="1" x14ac:dyDescent="0.3">
      <c r="A798" s="831" t="s">
        <v>4245</v>
      </c>
      <c r="B798" s="832" t="s">
        <v>3471</v>
      </c>
      <c r="C798" s="832" t="s">
        <v>3529</v>
      </c>
      <c r="D798" s="832" t="s">
        <v>3562</v>
      </c>
      <c r="E798" s="832" t="s">
        <v>3563</v>
      </c>
      <c r="F798" s="849">
        <v>2</v>
      </c>
      <c r="G798" s="849">
        <v>502</v>
      </c>
      <c r="H798" s="849">
        <v>0.66666666666666663</v>
      </c>
      <c r="I798" s="849">
        <v>251</v>
      </c>
      <c r="J798" s="849">
        <v>3</v>
      </c>
      <c r="K798" s="849">
        <v>753</v>
      </c>
      <c r="L798" s="849">
        <v>1</v>
      </c>
      <c r="M798" s="849">
        <v>251</v>
      </c>
      <c r="N798" s="849">
        <v>6</v>
      </c>
      <c r="O798" s="849">
        <v>1512</v>
      </c>
      <c r="P798" s="837">
        <v>2.0079681274900398</v>
      </c>
      <c r="Q798" s="850">
        <v>252</v>
      </c>
    </row>
    <row r="799" spans="1:17" ht="14.4" customHeight="1" x14ac:dyDescent="0.3">
      <c r="A799" s="831" t="s">
        <v>4245</v>
      </c>
      <c r="B799" s="832" t="s">
        <v>3471</v>
      </c>
      <c r="C799" s="832" t="s">
        <v>3529</v>
      </c>
      <c r="D799" s="832" t="s">
        <v>3562</v>
      </c>
      <c r="E799" s="832" t="s">
        <v>3564</v>
      </c>
      <c r="F799" s="849">
        <v>4</v>
      </c>
      <c r="G799" s="849">
        <v>1004</v>
      </c>
      <c r="H799" s="849">
        <v>0.8</v>
      </c>
      <c r="I799" s="849">
        <v>251</v>
      </c>
      <c r="J799" s="849">
        <v>5</v>
      </c>
      <c r="K799" s="849">
        <v>1255</v>
      </c>
      <c r="L799" s="849">
        <v>1</v>
      </c>
      <c r="M799" s="849">
        <v>251</v>
      </c>
      <c r="N799" s="849">
        <v>6</v>
      </c>
      <c r="O799" s="849">
        <v>1512</v>
      </c>
      <c r="P799" s="837">
        <v>1.204780876494024</v>
      </c>
      <c r="Q799" s="850">
        <v>252</v>
      </c>
    </row>
    <row r="800" spans="1:17" ht="14.4" customHeight="1" x14ac:dyDescent="0.3">
      <c r="A800" s="831" t="s">
        <v>4245</v>
      </c>
      <c r="B800" s="832" t="s">
        <v>3471</v>
      </c>
      <c r="C800" s="832" t="s">
        <v>3529</v>
      </c>
      <c r="D800" s="832" t="s">
        <v>3579</v>
      </c>
      <c r="E800" s="832" t="s">
        <v>3580</v>
      </c>
      <c r="F800" s="849">
        <v>2</v>
      </c>
      <c r="G800" s="849">
        <v>118</v>
      </c>
      <c r="H800" s="849">
        <v>1</v>
      </c>
      <c r="I800" s="849">
        <v>59</v>
      </c>
      <c r="J800" s="849">
        <v>2</v>
      </c>
      <c r="K800" s="849">
        <v>118</v>
      </c>
      <c r="L800" s="849">
        <v>1</v>
      </c>
      <c r="M800" s="849">
        <v>59</v>
      </c>
      <c r="N800" s="849">
        <v>3</v>
      </c>
      <c r="O800" s="849">
        <v>180</v>
      </c>
      <c r="P800" s="837">
        <v>1.5254237288135593</v>
      </c>
      <c r="Q800" s="850">
        <v>60</v>
      </c>
    </row>
    <row r="801" spans="1:17" ht="14.4" customHeight="1" x14ac:dyDescent="0.3">
      <c r="A801" s="831" t="s">
        <v>4245</v>
      </c>
      <c r="B801" s="832" t="s">
        <v>3471</v>
      </c>
      <c r="C801" s="832" t="s">
        <v>3529</v>
      </c>
      <c r="D801" s="832" t="s">
        <v>3589</v>
      </c>
      <c r="E801" s="832" t="s">
        <v>3590</v>
      </c>
      <c r="F801" s="849">
        <v>2</v>
      </c>
      <c r="G801" s="849">
        <v>768</v>
      </c>
      <c r="H801" s="849">
        <v>0.4987012987012987</v>
      </c>
      <c r="I801" s="849">
        <v>384</v>
      </c>
      <c r="J801" s="849">
        <v>4</v>
      </c>
      <c r="K801" s="849">
        <v>1540</v>
      </c>
      <c r="L801" s="849">
        <v>1</v>
      </c>
      <c r="M801" s="849">
        <v>385</v>
      </c>
      <c r="N801" s="849">
        <v>9</v>
      </c>
      <c r="O801" s="849">
        <v>3474</v>
      </c>
      <c r="P801" s="837">
        <v>2.255844155844156</v>
      </c>
      <c r="Q801" s="850">
        <v>386</v>
      </c>
    </row>
    <row r="802" spans="1:17" ht="14.4" customHeight="1" x14ac:dyDescent="0.3">
      <c r="A802" s="831" t="s">
        <v>4245</v>
      </c>
      <c r="B802" s="832" t="s">
        <v>3471</v>
      </c>
      <c r="C802" s="832" t="s">
        <v>3529</v>
      </c>
      <c r="D802" s="832" t="s">
        <v>3591</v>
      </c>
      <c r="E802" s="832" t="s">
        <v>3592</v>
      </c>
      <c r="F802" s="849">
        <v>3</v>
      </c>
      <c r="G802" s="849">
        <v>1167</v>
      </c>
      <c r="H802" s="849"/>
      <c r="I802" s="849">
        <v>389</v>
      </c>
      <c r="J802" s="849"/>
      <c r="K802" s="849"/>
      <c r="L802" s="849"/>
      <c r="M802" s="849"/>
      <c r="N802" s="849">
        <v>2</v>
      </c>
      <c r="O802" s="849">
        <v>782</v>
      </c>
      <c r="P802" s="837"/>
      <c r="Q802" s="850">
        <v>391</v>
      </c>
    </row>
    <row r="803" spans="1:17" ht="14.4" customHeight="1" x14ac:dyDescent="0.3">
      <c r="A803" s="831" t="s">
        <v>4245</v>
      </c>
      <c r="B803" s="832" t="s">
        <v>3471</v>
      </c>
      <c r="C803" s="832" t="s">
        <v>3529</v>
      </c>
      <c r="D803" s="832" t="s">
        <v>3591</v>
      </c>
      <c r="E803" s="832" t="s">
        <v>3593</v>
      </c>
      <c r="F803" s="849"/>
      <c r="G803" s="849"/>
      <c r="H803" s="849"/>
      <c r="I803" s="849"/>
      <c r="J803" s="849">
        <v>1</v>
      </c>
      <c r="K803" s="849">
        <v>390</v>
      </c>
      <c r="L803" s="849">
        <v>1</v>
      </c>
      <c r="M803" s="849">
        <v>390</v>
      </c>
      <c r="N803" s="849"/>
      <c r="O803" s="849"/>
      <c r="P803" s="837"/>
      <c r="Q803" s="850"/>
    </row>
    <row r="804" spans="1:17" ht="14.4" customHeight="1" x14ac:dyDescent="0.3">
      <c r="A804" s="831" t="s">
        <v>4245</v>
      </c>
      <c r="B804" s="832" t="s">
        <v>3471</v>
      </c>
      <c r="C804" s="832" t="s">
        <v>3529</v>
      </c>
      <c r="D804" s="832" t="s">
        <v>3594</v>
      </c>
      <c r="E804" s="832" t="s">
        <v>3595</v>
      </c>
      <c r="F804" s="849">
        <v>2</v>
      </c>
      <c r="G804" s="849">
        <v>126</v>
      </c>
      <c r="H804" s="849"/>
      <c r="I804" s="849">
        <v>63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4245</v>
      </c>
      <c r="B805" s="832" t="s">
        <v>3471</v>
      </c>
      <c r="C805" s="832" t="s">
        <v>3529</v>
      </c>
      <c r="D805" s="832" t="s">
        <v>3608</v>
      </c>
      <c r="E805" s="832" t="s">
        <v>3610</v>
      </c>
      <c r="F805" s="849"/>
      <c r="G805" s="849"/>
      <c r="H805" s="849"/>
      <c r="I805" s="849"/>
      <c r="J805" s="849">
        <v>1</v>
      </c>
      <c r="K805" s="849">
        <v>418</v>
      </c>
      <c r="L805" s="849">
        <v>1</v>
      </c>
      <c r="M805" s="849">
        <v>418</v>
      </c>
      <c r="N805" s="849"/>
      <c r="O805" s="849"/>
      <c r="P805" s="837"/>
      <c r="Q805" s="850"/>
    </row>
    <row r="806" spans="1:17" ht="14.4" customHeight="1" x14ac:dyDescent="0.3">
      <c r="A806" s="831" t="s">
        <v>4245</v>
      </c>
      <c r="B806" s="832" t="s">
        <v>3471</v>
      </c>
      <c r="C806" s="832" t="s">
        <v>3529</v>
      </c>
      <c r="D806" s="832" t="s">
        <v>3649</v>
      </c>
      <c r="E806" s="832" t="s">
        <v>3650</v>
      </c>
      <c r="F806" s="849">
        <v>1</v>
      </c>
      <c r="G806" s="849">
        <v>33.33</v>
      </c>
      <c r="H806" s="849"/>
      <c r="I806" s="849">
        <v>33.33</v>
      </c>
      <c r="J806" s="849"/>
      <c r="K806" s="849"/>
      <c r="L806" s="849"/>
      <c r="M806" s="849"/>
      <c r="N806" s="849">
        <v>1</v>
      </c>
      <c r="O806" s="849">
        <v>33.33</v>
      </c>
      <c r="P806" s="837"/>
      <c r="Q806" s="850">
        <v>33.33</v>
      </c>
    </row>
    <row r="807" spans="1:17" ht="14.4" customHeight="1" x14ac:dyDescent="0.3">
      <c r="A807" s="831" t="s">
        <v>4245</v>
      </c>
      <c r="B807" s="832" t="s">
        <v>3471</v>
      </c>
      <c r="C807" s="832" t="s">
        <v>3529</v>
      </c>
      <c r="D807" s="832" t="s">
        <v>3665</v>
      </c>
      <c r="E807" s="832" t="s">
        <v>3666</v>
      </c>
      <c r="F807" s="849">
        <v>0</v>
      </c>
      <c r="G807" s="849">
        <v>0</v>
      </c>
      <c r="H807" s="849"/>
      <c r="I807" s="849"/>
      <c r="J807" s="849"/>
      <c r="K807" s="849"/>
      <c r="L807" s="849"/>
      <c r="M807" s="849"/>
      <c r="N807" s="849">
        <v>0</v>
      </c>
      <c r="O807" s="849">
        <v>0</v>
      </c>
      <c r="P807" s="837"/>
      <c r="Q807" s="850"/>
    </row>
    <row r="808" spans="1:17" ht="14.4" customHeight="1" x14ac:dyDescent="0.3">
      <c r="A808" s="831" t="s">
        <v>4245</v>
      </c>
      <c r="B808" s="832" t="s">
        <v>3471</v>
      </c>
      <c r="C808" s="832" t="s">
        <v>3529</v>
      </c>
      <c r="D808" s="832" t="s">
        <v>3723</v>
      </c>
      <c r="E808" s="832" t="s">
        <v>3724</v>
      </c>
      <c r="F808" s="849"/>
      <c r="G808" s="849"/>
      <c r="H808" s="849"/>
      <c r="I808" s="849"/>
      <c r="J808" s="849">
        <v>2</v>
      </c>
      <c r="K808" s="849">
        <v>790</v>
      </c>
      <c r="L808" s="849">
        <v>1</v>
      </c>
      <c r="M808" s="849">
        <v>395</v>
      </c>
      <c r="N808" s="849">
        <v>3</v>
      </c>
      <c r="O808" s="849">
        <v>1188</v>
      </c>
      <c r="P808" s="837">
        <v>1.5037974683544304</v>
      </c>
      <c r="Q808" s="850">
        <v>396</v>
      </c>
    </row>
    <row r="809" spans="1:17" ht="14.4" customHeight="1" x14ac:dyDescent="0.3">
      <c r="A809" s="831" t="s">
        <v>4246</v>
      </c>
      <c r="B809" s="832" t="s">
        <v>3471</v>
      </c>
      <c r="C809" s="832" t="s">
        <v>3529</v>
      </c>
      <c r="D809" s="832" t="s">
        <v>3559</v>
      </c>
      <c r="E809" s="832" t="s">
        <v>3560</v>
      </c>
      <c r="F809" s="849"/>
      <c r="G809" s="849"/>
      <c r="H809" s="849"/>
      <c r="I809" s="849"/>
      <c r="J809" s="849">
        <v>1</v>
      </c>
      <c r="K809" s="849">
        <v>373</v>
      </c>
      <c r="L809" s="849">
        <v>1</v>
      </c>
      <c r="M809" s="849">
        <v>373</v>
      </c>
      <c r="N809" s="849"/>
      <c r="O809" s="849"/>
      <c r="P809" s="837"/>
      <c r="Q809" s="850"/>
    </row>
    <row r="810" spans="1:17" ht="14.4" customHeight="1" x14ac:dyDescent="0.3">
      <c r="A810" s="831" t="s">
        <v>4246</v>
      </c>
      <c r="B810" s="832" t="s">
        <v>3471</v>
      </c>
      <c r="C810" s="832" t="s">
        <v>3529</v>
      </c>
      <c r="D810" s="832" t="s">
        <v>3562</v>
      </c>
      <c r="E810" s="832" t="s">
        <v>3563</v>
      </c>
      <c r="F810" s="849"/>
      <c r="G810" s="849"/>
      <c r="H810" s="849"/>
      <c r="I810" s="849"/>
      <c r="J810" s="849">
        <v>3</v>
      </c>
      <c r="K810" s="849">
        <v>753</v>
      </c>
      <c r="L810" s="849">
        <v>1</v>
      </c>
      <c r="M810" s="849">
        <v>251</v>
      </c>
      <c r="N810" s="849">
        <v>3</v>
      </c>
      <c r="O810" s="849">
        <v>756</v>
      </c>
      <c r="P810" s="837">
        <v>1.0039840637450199</v>
      </c>
      <c r="Q810" s="850">
        <v>252</v>
      </c>
    </row>
    <row r="811" spans="1:17" ht="14.4" customHeight="1" x14ac:dyDescent="0.3">
      <c r="A811" s="831" t="s">
        <v>4246</v>
      </c>
      <c r="B811" s="832" t="s">
        <v>3471</v>
      </c>
      <c r="C811" s="832" t="s">
        <v>3529</v>
      </c>
      <c r="D811" s="832" t="s">
        <v>3562</v>
      </c>
      <c r="E811" s="832" t="s">
        <v>3564</v>
      </c>
      <c r="F811" s="849">
        <v>1</v>
      </c>
      <c r="G811" s="849">
        <v>251</v>
      </c>
      <c r="H811" s="849">
        <v>0.33333333333333331</v>
      </c>
      <c r="I811" s="849">
        <v>251</v>
      </c>
      <c r="J811" s="849">
        <v>3</v>
      </c>
      <c r="K811" s="849">
        <v>753</v>
      </c>
      <c r="L811" s="849">
        <v>1</v>
      </c>
      <c r="M811" s="849">
        <v>251</v>
      </c>
      <c r="N811" s="849">
        <v>2</v>
      </c>
      <c r="O811" s="849">
        <v>504</v>
      </c>
      <c r="P811" s="837">
        <v>0.66932270916334657</v>
      </c>
      <c r="Q811" s="850">
        <v>252</v>
      </c>
    </row>
    <row r="812" spans="1:17" ht="14.4" customHeight="1" x14ac:dyDescent="0.3">
      <c r="A812" s="831" t="s">
        <v>4246</v>
      </c>
      <c r="B812" s="832" t="s">
        <v>3471</v>
      </c>
      <c r="C812" s="832" t="s">
        <v>3529</v>
      </c>
      <c r="D812" s="832" t="s">
        <v>3565</v>
      </c>
      <c r="E812" s="832" t="s">
        <v>3566</v>
      </c>
      <c r="F812" s="849"/>
      <c r="G812" s="849"/>
      <c r="H812" s="849"/>
      <c r="I812" s="849"/>
      <c r="J812" s="849"/>
      <c r="K812" s="849"/>
      <c r="L812" s="849"/>
      <c r="M812" s="849"/>
      <c r="N812" s="849">
        <v>3</v>
      </c>
      <c r="O812" s="849">
        <v>381</v>
      </c>
      <c r="P812" s="837"/>
      <c r="Q812" s="850">
        <v>127</v>
      </c>
    </row>
    <row r="813" spans="1:17" ht="14.4" customHeight="1" x14ac:dyDescent="0.3">
      <c r="A813" s="831" t="s">
        <v>4246</v>
      </c>
      <c r="B813" s="832" t="s">
        <v>3471</v>
      </c>
      <c r="C813" s="832" t="s">
        <v>3529</v>
      </c>
      <c r="D813" s="832" t="s">
        <v>3568</v>
      </c>
      <c r="E813" s="832" t="s">
        <v>3569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92</v>
      </c>
      <c r="P813" s="837"/>
      <c r="Q813" s="850">
        <v>92</v>
      </c>
    </row>
    <row r="814" spans="1:17" ht="14.4" customHeight="1" x14ac:dyDescent="0.3">
      <c r="A814" s="831" t="s">
        <v>4246</v>
      </c>
      <c r="B814" s="832" t="s">
        <v>3471</v>
      </c>
      <c r="C814" s="832" t="s">
        <v>3529</v>
      </c>
      <c r="D814" s="832" t="s">
        <v>3568</v>
      </c>
      <c r="E814" s="832" t="s">
        <v>3570</v>
      </c>
      <c r="F814" s="849"/>
      <c r="G814" s="849"/>
      <c r="H814" s="849"/>
      <c r="I814" s="849"/>
      <c r="J814" s="849">
        <v>3</v>
      </c>
      <c r="K814" s="849">
        <v>273</v>
      </c>
      <c r="L814" s="849">
        <v>1</v>
      </c>
      <c r="M814" s="849">
        <v>91</v>
      </c>
      <c r="N814" s="849">
        <v>1</v>
      </c>
      <c r="O814" s="849">
        <v>92</v>
      </c>
      <c r="P814" s="837">
        <v>0.33699633699633702</v>
      </c>
      <c r="Q814" s="850">
        <v>92</v>
      </c>
    </row>
    <row r="815" spans="1:17" ht="14.4" customHeight="1" x14ac:dyDescent="0.3">
      <c r="A815" s="831" t="s">
        <v>4246</v>
      </c>
      <c r="B815" s="832" t="s">
        <v>3471</v>
      </c>
      <c r="C815" s="832" t="s">
        <v>3529</v>
      </c>
      <c r="D815" s="832" t="s">
        <v>3579</v>
      </c>
      <c r="E815" s="832" t="s">
        <v>3580</v>
      </c>
      <c r="F815" s="849">
        <v>1</v>
      </c>
      <c r="G815" s="849">
        <v>59</v>
      </c>
      <c r="H815" s="849">
        <v>0.2</v>
      </c>
      <c r="I815" s="849">
        <v>59</v>
      </c>
      <c r="J815" s="849">
        <v>5</v>
      </c>
      <c r="K815" s="849">
        <v>295</v>
      </c>
      <c r="L815" s="849">
        <v>1</v>
      </c>
      <c r="M815" s="849">
        <v>59</v>
      </c>
      <c r="N815" s="849">
        <v>8</v>
      </c>
      <c r="O815" s="849">
        <v>480</v>
      </c>
      <c r="P815" s="837">
        <v>1.6271186440677967</v>
      </c>
      <c r="Q815" s="850">
        <v>60</v>
      </c>
    </row>
    <row r="816" spans="1:17" ht="14.4" customHeight="1" x14ac:dyDescent="0.3">
      <c r="A816" s="831" t="s">
        <v>4246</v>
      </c>
      <c r="B816" s="832" t="s">
        <v>3471</v>
      </c>
      <c r="C816" s="832" t="s">
        <v>3529</v>
      </c>
      <c r="D816" s="832" t="s">
        <v>3589</v>
      </c>
      <c r="E816" s="832" t="s">
        <v>3590</v>
      </c>
      <c r="F816" s="849">
        <v>1</v>
      </c>
      <c r="G816" s="849">
        <v>384</v>
      </c>
      <c r="H816" s="849">
        <v>0.4987012987012987</v>
      </c>
      <c r="I816" s="849">
        <v>384</v>
      </c>
      <c r="J816" s="849">
        <v>2</v>
      </c>
      <c r="K816" s="849">
        <v>770</v>
      </c>
      <c r="L816" s="849">
        <v>1</v>
      </c>
      <c r="M816" s="849">
        <v>385</v>
      </c>
      <c r="N816" s="849"/>
      <c r="O816" s="849"/>
      <c r="P816" s="837"/>
      <c r="Q816" s="850"/>
    </row>
    <row r="817" spans="1:17" ht="14.4" customHeight="1" x14ac:dyDescent="0.3">
      <c r="A817" s="831" t="s">
        <v>4246</v>
      </c>
      <c r="B817" s="832" t="s">
        <v>3471</v>
      </c>
      <c r="C817" s="832" t="s">
        <v>3529</v>
      </c>
      <c r="D817" s="832" t="s">
        <v>3591</v>
      </c>
      <c r="E817" s="832" t="s">
        <v>3592</v>
      </c>
      <c r="F817" s="849"/>
      <c r="G817" s="849"/>
      <c r="H817" s="849"/>
      <c r="I817" s="849"/>
      <c r="J817" s="849">
        <v>1</v>
      </c>
      <c r="K817" s="849">
        <v>390</v>
      </c>
      <c r="L817" s="849">
        <v>1</v>
      </c>
      <c r="M817" s="849">
        <v>390</v>
      </c>
      <c r="N817" s="849">
        <v>1</v>
      </c>
      <c r="O817" s="849">
        <v>391</v>
      </c>
      <c r="P817" s="837">
        <v>1.0025641025641026</v>
      </c>
      <c r="Q817" s="850">
        <v>391</v>
      </c>
    </row>
    <row r="818" spans="1:17" ht="14.4" customHeight="1" x14ac:dyDescent="0.3">
      <c r="A818" s="831" t="s">
        <v>4246</v>
      </c>
      <c r="B818" s="832" t="s">
        <v>3471</v>
      </c>
      <c r="C818" s="832" t="s">
        <v>3529</v>
      </c>
      <c r="D818" s="832" t="s">
        <v>3591</v>
      </c>
      <c r="E818" s="832" t="s">
        <v>3593</v>
      </c>
      <c r="F818" s="849">
        <v>1</v>
      </c>
      <c r="G818" s="849">
        <v>389</v>
      </c>
      <c r="H818" s="849">
        <v>0.99743589743589745</v>
      </c>
      <c r="I818" s="849">
        <v>389</v>
      </c>
      <c r="J818" s="849">
        <v>1</v>
      </c>
      <c r="K818" s="849">
        <v>390</v>
      </c>
      <c r="L818" s="849">
        <v>1</v>
      </c>
      <c r="M818" s="849">
        <v>390</v>
      </c>
      <c r="N818" s="849"/>
      <c r="O818" s="849"/>
      <c r="P818" s="837"/>
      <c r="Q818" s="850"/>
    </row>
    <row r="819" spans="1:17" ht="14.4" customHeight="1" x14ac:dyDescent="0.3">
      <c r="A819" s="831" t="s">
        <v>4246</v>
      </c>
      <c r="B819" s="832" t="s">
        <v>3471</v>
      </c>
      <c r="C819" s="832" t="s">
        <v>3529</v>
      </c>
      <c r="D819" s="832" t="s">
        <v>3594</v>
      </c>
      <c r="E819" s="832" t="s">
        <v>3595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63</v>
      </c>
      <c r="P819" s="837"/>
      <c r="Q819" s="850">
        <v>63</v>
      </c>
    </row>
    <row r="820" spans="1:17" ht="14.4" customHeight="1" x14ac:dyDescent="0.3">
      <c r="A820" s="831" t="s">
        <v>4246</v>
      </c>
      <c r="B820" s="832" t="s">
        <v>3471</v>
      </c>
      <c r="C820" s="832" t="s">
        <v>3529</v>
      </c>
      <c r="D820" s="832" t="s">
        <v>3599</v>
      </c>
      <c r="E820" s="832" t="s">
        <v>3600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154</v>
      </c>
      <c r="P820" s="837"/>
      <c r="Q820" s="850">
        <v>154</v>
      </c>
    </row>
    <row r="821" spans="1:17" ht="14.4" customHeight="1" x14ac:dyDescent="0.3">
      <c r="A821" s="831" t="s">
        <v>4246</v>
      </c>
      <c r="B821" s="832" t="s">
        <v>3471</v>
      </c>
      <c r="C821" s="832" t="s">
        <v>3529</v>
      </c>
      <c r="D821" s="832" t="s">
        <v>3630</v>
      </c>
      <c r="E821" s="832" t="s">
        <v>3631</v>
      </c>
      <c r="F821" s="849"/>
      <c r="G821" s="849"/>
      <c r="H821" s="849"/>
      <c r="I821" s="849"/>
      <c r="J821" s="849">
        <v>1</v>
      </c>
      <c r="K821" s="849">
        <v>43</v>
      </c>
      <c r="L821" s="849">
        <v>1</v>
      </c>
      <c r="M821" s="849">
        <v>43</v>
      </c>
      <c r="N821" s="849"/>
      <c r="O821" s="849"/>
      <c r="P821" s="837"/>
      <c r="Q821" s="850"/>
    </row>
    <row r="822" spans="1:17" ht="14.4" customHeight="1" x14ac:dyDescent="0.3">
      <c r="A822" s="831" t="s">
        <v>4246</v>
      </c>
      <c r="B822" s="832" t="s">
        <v>3471</v>
      </c>
      <c r="C822" s="832" t="s">
        <v>3529</v>
      </c>
      <c r="D822" s="832" t="s">
        <v>3649</v>
      </c>
      <c r="E822" s="832" t="s">
        <v>3650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33.33</v>
      </c>
      <c r="P822" s="837"/>
      <c r="Q822" s="850">
        <v>33.33</v>
      </c>
    </row>
    <row r="823" spans="1:17" ht="14.4" customHeight="1" x14ac:dyDescent="0.3">
      <c r="A823" s="831" t="s">
        <v>4246</v>
      </c>
      <c r="B823" s="832" t="s">
        <v>3471</v>
      </c>
      <c r="C823" s="832" t="s">
        <v>3529</v>
      </c>
      <c r="D823" s="832" t="s">
        <v>3688</v>
      </c>
      <c r="E823" s="832" t="s">
        <v>3689</v>
      </c>
      <c r="F823" s="849"/>
      <c r="G823" s="849"/>
      <c r="H823" s="849"/>
      <c r="I823" s="849"/>
      <c r="J823" s="849">
        <v>1</v>
      </c>
      <c r="K823" s="849">
        <v>56</v>
      </c>
      <c r="L823" s="849">
        <v>1</v>
      </c>
      <c r="M823" s="849">
        <v>56</v>
      </c>
      <c r="N823" s="849"/>
      <c r="O823" s="849"/>
      <c r="P823" s="837"/>
      <c r="Q823" s="850"/>
    </row>
    <row r="824" spans="1:17" ht="14.4" customHeight="1" x14ac:dyDescent="0.3">
      <c r="A824" s="831" t="s">
        <v>4246</v>
      </c>
      <c r="B824" s="832" t="s">
        <v>3471</v>
      </c>
      <c r="C824" s="832" t="s">
        <v>3529</v>
      </c>
      <c r="D824" s="832" t="s">
        <v>3694</v>
      </c>
      <c r="E824" s="832" t="s">
        <v>3695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121</v>
      </c>
      <c r="P824" s="837"/>
      <c r="Q824" s="850">
        <v>121</v>
      </c>
    </row>
    <row r="825" spans="1:17" ht="14.4" customHeight="1" x14ac:dyDescent="0.3">
      <c r="A825" s="831" t="s">
        <v>4246</v>
      </c>
      <c r="B825" s="832" t="s">
        <v>3471</v>
      </c>
      <c r="C825" s="832" t="s">
        <v>3529</v>
      </c>
      <c r="D825" s="832" t="s">
        <v>3706</v>
      </c>
      <c r="E825" s="832" t="s">
        <v>3707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144</v>
      </c>
      <c r="P825" s="837"/>
      <c r="Q825" s="850">
        <v>144</v>
      </c>
    </row>
    <row r="826" spans="1:17" ht="14.4" customHeight="1" x14ac:dyDescent="0.3">
      <c r="A826" s="831" t="s">
        <v>4246</v>
      </c>
      <c r="B826" s="832" t="s">
        <v>3471</v>
      </c>
      <c r="C826" s="832" t="s">
        <v>3529</v>
      </c>
      <c r="D826" s="832" t="s">
        <v>3720</v>
      </c>
      <c r="E826" s="832" t="s">
        <v>3721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100</v>
      </c>
      <c r="P826" s="837"/>
      <c r="Q826" s="850">
        <v>100</v>
      </c>
    </row>
    <row r="827" spans="1:17" ht="14.4" customHeight="1" x14ac:dyDescent="0.3">
      <c r="A827" s="831" t="s">
        <v>4246</v>
      </c>
      <c r="B827" s="832" t="s">
        <v>3471</v>
      </c>
      <c r="C827" s="832" t="s">
        <v>3529</v>
      </c>
      <c r="D827" s="832" t="s">
        <v>3742</v>
      </c>
      <c r="E827" s="832" t="s">
        <v>3744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135</v>
      </c>
      <c r="P827" s="837"/>
      <c r="Q827" s="850">
        <v>135</v>
      </c>
    </row>
    <row r="828" spans="1:17" ht="14.4" customHeight="1" x14ac:dyDescent="0.3">
      <c r="A828" s="831" t="s">
        <v>4247</v>
      </c>
      <c r="B828" s="832" t="s">
        <v>3471</v>
      </c>
      <c r="C828" s="832" t="s">
        <v>3529</v>
      </c>
      <c r="D828" s="832" t="s">
        <v>3559</v>
      </c>
      <c r="E828" s="832" t="s">
        <v>3560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374</v>
      </c>
      <c r="P828" s="837"/>
      <c r="Q828" s="850">
        <v>374</v>
      </c>
    </row>
    <row r="829" spans="1:17" ht="14.4" customHeight="1" x14ac:dyDescent="0.3">
      <c r="A829" s="831" t="s">
        <v>4247</v>
      </c>
      <c r="B829" s="832" t="s">
        <v>3471</v>
      </c>
      <c r="C829" s="832" t="s">
        <v>3529</v>
      </c>
      <c r="D829" s="832" t="s">
        <v>3559</v>
      </c>
      <c r="E829" s="832" t="s">
        <v>3561</v>
      </c>
      <c r="F829" s="849"/>
      <c r="G829" s="849"/>
      <c r="H829" s="849"/>
      <c r="I829" s="849"/>
      <c r="J829" s="849">
        <v>1</v>
      </c>
      <c r="K829" s="849">
        <v>373</v>
      </c>
      <c r="L829" s="849">
        <v>1</v>
      </c>
      <c r="M829" s="849">
        <v>373</v>
      </c>
      <c r="N829" s="849"/>
      <c r="O829" s="849"/>
      <c r="P829" s="837"/>
      <c r="Q829" s="850"/>
    </row>
    <row r="830" spans="1:17" ht="14.4" customHeight="1" x14ac:dyDescent="0.3">
      <c r="A830" s="831" t="s">
        <v>4247</v>
      </c>
      <c r="B830" s="832" t="s">
        <v>3471</v>
      </c>
      <c r="C830" s="832" t="s">
        <v>3529</v>
      </c>
      <c r="D830" s="832" t="s">
        <v>3562</v>
      </c>
      <c r="E830" s="832" t="s">
        <v>3563</v>
      </c>
      <c r="F830" s="849">
        <v>2</v>
      </c>
      <c r="G830" s="849">
        <v>502</v>
      </c>
      <c r="H830" s="849">
        <v>1</v>
      </c>
      <c r="I830" s="849">
        <v>251</v>
      </c>
      <c r="J830" s="849">
        <v>2</v>
      </c>
      <c r="K830" s="849">
        <v>502</v>
      </c>
      <c r="L830" s="849">
        <v>1</v>
      </c>
      <c r="M830" s="849">
        <v>251</v>
      </c>
      <c r="N830" s="849">
        <v>1</v>
      </c>
      <c r="O830" s="849">
        <v>252</v>
      </c>
      <c r="P830" s="837">
        <v>0.50199203187250996</v>
      </c>
      <c r="Q830" s="850">
        <v>252</v>
      </c>
    </row>
    <row r="831" spans="1:17" ht="14.4" customHeight="1" x14ac:dyDescent="0.3">
      <c r="A831" s="831" t="s">
        <v>4247</v>
      </c>
      <c r="B831" s="832" t="s">
        <v>3471</v>
      </c>
      <c r="C831" s="832" t="s">
        <v>3529</v>
      </c>
      <c r="D831" s="832" t="s">
        <v>3562</v>
      </c>
      <c r="E831" s="832" t="s">
        <v>3564</v>
      </c>
      <c r="F831" s="849">
        <v>4</v>
      </c>
      <c r="G831" s="849">
        <v>1004</v>
      </c>
      <c r="H831" s="849">
        <v>2</v>
      </c>
      <c r="I831" s="849">
        <v>251</v>
      </c>
      <c r="J831" s="849">
        <v>2</v>
      </c>
      <c r="K831" s="849">
        <v>502</v>
      </c>
      <c r="L831" s="849">
        <v>1</v>
      </c>
      <c r="M831" s="849">
        <v>251</v>
      </c>
      <c r="N831" s="849">
        <v>13</v>
      </c>
      <c r="O831" s="849">
        <v>3276</v>
      </c>
      <c r="P831" s="837">
        <v>6.5258964143426299</v>
      </c>
      <c r="Q831" s="850">
        <v>252</v>
      </c>
    </row>
    <row r="832" spans="1:17" ht="14.4" customHeight="1" x14ac:dyDescent="0.3">
      <c r="A832" s="831" t="s">
        <v>4247</v>
      </c>
      <c r="B832" s="832" t="s">
        <v>3471</v>
      </c>
      <c r="C832" s="832" t="s">
        <v>3529</v>
      </c>
      <c r="D832" s="832" t="s">
        <v>3565</v>
      </c>
      <c r="E832" s="832" t="s">
        <v>3566</v>
      </c>
      <c r="F832" s="849"/>
      <c r="G832" s="849"/>
      <c r="H832" s="849"/>
      <c r="I832" s="849"/>
      <c r="J832" s="849">
        <v>1</v>
      </c>
      <c r="K832" s="849">
        <v>126</v>
      </c>
      <c r="L832" s="849">
        <v>1</v>
      </c>
      <c r="M832" s="849">
        <v>126</v>
      </c>
      <c r="N832" s="849"/>
      <c r="O832" s="849"/>
      <c r="P832" s="837"/>
      <c r="Q832" s="850"/>
    </row>
    <row r="833" spans="1:17" ht="14.4" customHeight="1" x14ac:dyDescent="0.3">
      <c r="A833" s="831" t="s">
        <v>4247</v>
      </c>
      <c r="B833" s="832" t="s">
        <v>3471</v>
      </c>
      <c r="C833" s="832" t="s">
        <v>3529</v>
      </c>
      <c r="D833" s="832" t="s">
        <v>3565</v>
      </c>
      <c r="E833" s="832" t="s">
        <v>3567</v>
      </c>
      <c r="F833" s="849">
        <v>1</v>
      </c>
      <c r="G833" s="849">
        <v>126</v>
      </c>
      <c r="H833" s="849">
        <v>1</v>
      </c>
      <c r="I833" s="849">
        <v>126</v>
      </c>
      <c r="J833" s="849">
        <v>1</v>
      </c>
      <c r="K833" s="849">
        <v>126</v>
      </c>
      <c r="L833" s="849">
        <v>1</v>
      </c>
      <c r="M833" s="849">
        <v>126</v>
      </c>
      <c r="N833" s="849"/>
      <c r="O833" s="849"/>
      <c r="P833" s="837"/>
      <c r="Q833" s="850"/>
    </row>
    <row r="834" spans="1:17" ht="14.4" customHeight="1" x14ac:dyDescent="0.3">
      <c r="A834" s="831" t="s">
        <v>4247</v>
      </c>
      <c r="B834" s="832" t="s">
        <v>3471</v>
      </c>
      <c r="C834" s="832" t="s">
        <v>3529</v>
      </c>
      <c r="D834" s="832" t="s">
        <v>3568</v>
      </c>
      <c r="E834" s="832" t="s">
        <v>3569</v>
      </c>
      <c r="F834" s="849"/>
      <c r="G834" s="849"/>
      <c r="H834" s="849"/>
      <c r="I834" s="849"/>
      <c r="J834" s="849">
        <v>1</v>
      </c>
      <c r="K834" s="849">
        <v>91</v>
      </c>
      <c r="L834" s="849">
        <v>1</v>
      </c>
      <c r="M834" s="849">
        <v>91</v>
      </c>
      <c r="N834" s="849"/>
      <c r="O834" s="849"/>
      <c r="P834" s="837"/>
      <c r="Q834" s="850"/>
    </row>
    <row r="835" spans="1:17" ht="14.4" customHeight="1" x14ac:dyDescent="0.3">
      <c r="A835" s="831" t="s">
        <v>4247</v>
      </c>
      <c r="B835" s="832" t="s">
        <v>3471</v>
      </c>
      <c r="C835" s="832" t="s">
        <v>3529</v>
      </c>
      <c r="D835" s="832" t="s">
        <v>3568</v>
      </c>
      <c r="E835" s="832" t="s">
        <v>3570</v>
      </c>
      <c r="F835" s="849">
        <v>2</v>
      </c>
      <c r="G835" s="849">
        <v>182</v>
      </c>
      <c r="H835" s="849"/>
      <c r="I835" s="849">
        <v>91</v>
      </c>
      <c r="J835" s="849"/>
      <c r="K835" s="849"/>
      <c r="L835" s="849"/>
      <c r="M835" s="849"/>
      <c r="N835" s="849">
        <v>2</v>
      </c>
      <c r="O835" s="849">
        <v>184</v>
      </c>
      <c r="P835" s="837"/>
      <c r="Q835" s="850">
        <v>92</v>
      </c>
    </row>
    <row r="836" spans="1:17" ht="14.4" customHeight="1" x14ac:dyDescent="0.3">
      <c r="A836" s="831" t="s">
        <v>4247</v>
      </c>
      <c r="B836" s="832" t="s">
        <v>3471</v>
      </c>
      <c r="C836" s="832" t="s">
        <v>3529</v>
      </c>
      <c r="D836" s="832" t="s">
        <v>3579</v>
      </c>
      <c r="E836" s="832" t="s">
        <v>3580</v>
      </c>
      <c r="F836" s="849">
        <v>6</v>
      </c>
      <c r="G836" s="849">
        <v>354</v>
      </c>
      <c r="H836" s="849">
        <v>1.5</v>
      </c>
      <c r="I836" s="849">
        <v>59</v>
      </c>
      <c r="J836" s="849">
        <v>4</v>
      </c>
      <c r="K836" s="849">
        <v>236</v>
      </c>
      <c r="L836" s="849">
        <v>1</v>
      </c>
      <c r="M836" s="849">
        <v>59</v>
      </c>
      <c r="N836" s="849">
        <v>9</v>
      </c>
      <c r="O836" s="849">
        <v>540</v>
      </c>
      <c r="P836" s="837">
        <v>2.2881355932203391</v>
      </c>
      <c r="Q836" s="850">
        <v>60</v>
      </c>
    </row>
    <row r="837" spans="1:17" ht="14.4" customHeight="1" x14ac:dyDescent="0.3">
      <c r="A837" s="831" t="s">
        <v>4247</v>
      </c>
      <c r="B837" s="832" t="s">
        <v>3471</v>
      </c>
      <c r="C837" s="832" t="s">
        <v>3529</v>
      </c>
      <c r="D837" s="832" t="s">
        <v>3589</v>
      </c>
      <c r="E837" s="832" t="s">
        <v>3590</v>
      </c>
      <c r="F837" s="849">
        <v>2</v>
      </c>
      <c r="G837" s="849">
        <v>768</v>
      </c>
      <c r="H837" s="849">
        <v>0.9974025974025974</v>
      </c>
      <c r="I837" s="849">
        <v>384</v>
      </c>
      <c r="J837" s="849">
        <v>2</v>
      </c>
      <c r="K837" s="849">
        <v>770</v>
      </c>
      <c r="L837" s="849">
        <v>1</v>
      </c>
      <c r="M837" s="849">
        <v>385</v>
      </c>
      <c r="N837" s="849">
        <v>3</v>
      </c>
      <c r="O837" s="849">
        <v>1158</v>
      </c>
      <c r="P837" s="837">
        <v>1.5038961038961038</v>
      </c>
      <c r="Q837" s="850">
        <v>386</v>
      </c>
    </row>
    <row r="838" spans="1:17" ht="14.4" customHeight="1" x14ac:dyDescent="0.3">
      <c r="A838" s="831" t="s">
        <v>4247</v>
      </c>
      <c r="B838" s="832" t="s">
        <v>3471</v>
      </c>
      <c r="C838" s="832" t="s">
        <v>3529</v>
      </c>
      <c r="D838" s="832" t="s">
        <v>3591</v>
      </c>
      <c r="E838" s="832" t="s">
        <v>3592</v>
      </c>
      <c r="F838" s="849"/>
      <c r="G838" s="849"/>
      <c r="H838" s="849"/>
      <c r="I838" s="849"/>
      <c r="J838" s="849">
        <v>1</v>
      </c>
      <c r="K838" s="849">
        <v>390</v>
      </c>
      <c r="L838" s="849">
        <v>1</v>
      </c>
      <c r="M838" s="849">
        <v>390</v>
      </c>
      <c r="N838" s="849">
        <v>1</v>
      </c>
      <c r="O838" s="849">
        <v>391</v>
      </c>
      <c r="P838" s="837">
        <v>1.0025641025641026</v>
      </c>
      <c r="Q838" s="850">
        <v>391</v>
      </c>
    </row>
    <row r="839" spans="1:17" ht="14.4" customHeight="1" x14ac:dyDescent="0.3">
      <c r="A839" s="831" t="s">
        <v>4247</v>
      </c>
      <c r="B839" s="832" t="s">
        <v>3471</v>
      </c>
      <c r="C839" s="832" t="s">
        <v>3529</v>
      </c>
      <c r="D839" s="832" t="s">
        <v>3591</v>
      </c>
      <c r="E839" s="832" t="s">
        <v>3593</v>
      </c>
      <c r="F839" s="849">
        <v>1</v>
      </c>
      <c r="G839" s="849">
        <v>389</v>
      </c>
      <c r="H839" s="849">
        <v>0.49871794871794872</v>
      </c>
      <c r="I839" s="849">
        <v>389</v>
      </c>
      <c r="J839" s="849">
        <v>2</v>
      </c>
      <c r="K839" s="849">
        <v>780</v>
      </c>
      <c r="L839" s="849">
        <v>1</v>
      </c>
      <c r="M839" s="849">
        <v>390</v>
      </c>
      <c r="N839" s="849">
        <v>4</v>
      </c>
      <c r="O839" s="849">
        <v>1564</v>
      </c>
      <c r="P839" s="837">
        <v>2.0051282051282051</v>
      </c>
      <c r="Q839" s="850">
        <v>391</v>
      </c>
    </row>
    <row r="840" spans="1:17" ht="14.4" customHeight="1" x14ac:dyDescent="0.3">
      <c r="A840" s="831" t="s">
        <v>4247</v>
      </c>
      <c r="B840" s="832" t="s">
        <v>3471</v>
      </c>
      <c r="C840" s="832" t="s">
        <v>3529</v>
      </c>
      <c r="D840" s="832" t="s">
        <v>3594</v>
      </c>
      <c r="E840" s="832" t="s">
        <v>3595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63</v>
      </c>
      <c r="P840" s="837"/>
      <c r="Q840" s="850">
        <v>63</v>
      </c>
    </row>
    <row r="841" spans="1:17" ht="14.4" customHeight="1" x14ac:dyDescent="0.3">
      <c r="A841" s="831" t="s">
        <v>4247</v>
      </c>
      <c r="B841" s="832" t="s">
        <v>3471</v>
      </c>
      <c r="C841" s="832" t="s">
        <v>3529</v>
      </c>
      <c r="D841" s="832" t="s">
        <v>3605</v>
      </c>
      <c r="E841" s="832" t="s">
        <v>3607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139</v>
      </c>
      <c r="P841" s="837"/>
      <c r="Q841" s="850">
        <v>139</v>
      </c>
    </row>
    <row r="842" spans="1:17" ht="14.4" customHeight="1" x14ac:dyDescent="0.3">
      <c r="A842" s="831" t="s">
        <v>4247</v>
      </c>
      <c r="B842" s="832" t="s">
        <v>3471</v>
      </c>
      <c r="C842" s="832" t="s">
        <v>3529</v>
      </c>
      <c r="D842" s="832" t="s">
        <v>3633</v>
      </c>
      <c r="E842" s="832" t="s">
        <v>3635</v>
      </c>
      <c r="F842" s="849"/>
      <c r="G842" s="849"/>
      <c r="H842" s="849"/>
      <c r="I842" s="849"/>
      <c r="J842" s="849"/>
      <c r="K842" s="849"/>
      <c r="L842" s="849"/>
      <c r="M842" s="849"/>
      <c r="N842" s="849">
        <v>1</v>
      </c>
      <c r="O842" s="849">
        <v>59</v>
      </c>
      <c r="P842" s="837"/>
      <c r="Q842" s="850">
        <v>59</v>
      </c>
    </row>
    <row r="843" spans="1:17" ht="14.4" customHeight="1" x14ac:dyDescent="0.3">
      <c r="A843" s="831" t="s">
        <v>4247</v>
      </c>
      <c r="B843" s="832" t="s">
        <v>3471</v>
      </c>
      <c r="C843" s="832" t="s">
        <v>3529</v>
      </c>
      <c r="D843" s="832" t="s">
        <v>3649</v>
      </c>
      <c r="E843" s="832" t="s">
        <v>3650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33.33</v>
      </c>
      <c r="P843" s="837"/>
      <c r="Q843" s="850">
        <v>33.33</v>
      </c>
    </row>
    <row r="844" spans="1:17" ht="14.4" customHeight="1" x14ac:dyDescent="0.3">
      <c r="A844" s="831" t="s">
        <v>4247</v>
      </c>
      <c r="B844" s="832" t="s">
        <v>3471</v>
      </c>
      <c r="C844" s="832" t="s">
        <v>3529</v>
      </c>
      <c r="D844" s="832" t="s">
        <v>3706</v>
      </c>
      <c r="E844" s="832" t="s">
        <v>3707</v>
      </c>
      <c r="F844" s="849">
        <v>2</v>
      </c>
      <c r="G844" s="849">
        <v>286</v>
      </c>
      <c r="H844" s="849"/>
      <c r="I844" s="849">
        <v>143</v>
      </c>
      <c r="J844" s="849"/>
      <c r="K844" s="849"/>
      <c r="L844" s="849"/>
      <c r="M844" s="849"/>
      <c r="N844" s="849">
        <v>2</v>
      </c>
      <c r="O844" s="849">
        <v>288</v>
      </c>
      <c r="P844" s="837"/>
      <c r="Q844" s="850">
        <v>144</v>
      </c>
    </row>
    <row r="845" spans="1:17" ht="14.4" customHeight="1" x14ac:dyDescent="0.3">
      <c r="A845" s="831" t="s">
        <v>4247</v>
      </c>
      <c r="B845" s="832" t="s">
        <v>3471</v>
      </c>
      <c r="C845" s="832" t="s">
        <v>3529</v>
      </c>
      <c r="D845" s="832" t="s">
        <v>3720</v>
      </c>
      <c r="E845" s="832" t="s">
        <v>3722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100</v>
      </c>
      <c r="P845" s="837"/>
      <c r="Q845" s="850">
        <v>100</v>
      </c>
    </row>
    <row r="846" spans="1:17" ht="14.4" customHeight="1" x14ac:dyDescent="0.3">
      <c r="A846" s="831" t="s">
        <v>4247</v>
      </c>
      <c r="B846" s="832" t="s">
        <v>3471</v>
      </c>
      <c r="C846" s="832" t="s">
        <v>3529</v>
      </c>
      <c r="D846" s="832" t="s">
        <v>3723</v>
      </c>
      <c r="E846" s="832" t="s">
        <v>3724</v>
      </c>
      <c r="F846" s="849">
        <v>1</v>
      </c>
      <c r="G846" s="849">
        <v>394</v>
      </c>
      <c r="H846" s="849">
        <v>0.49873417721518987</v>
      </c>
      <c r="I846" s="849">
        <v>394</v>
      </c>
      <c r="J846" s="849">
        <v>2</v>
      </c>
      <c r="K846" s="849">
        <v>790</v>
      </c>
      <c r="L846" s="849">
        <v>1</v>
      </c>
      <c r="M846" s="849">
        <v>395</v>
      </c>
      <c r="N846" s="849">
        <v>4</v>
      </c>
      <c r="O846" s="849">
        <v>1584</v>
      </c>
      <c r="P846" s="837">
        <v>2.0050632911392405</v>
      </c>
      <c r="Q846" s="850">
        <v>396</v>
      </c>
    </row>
    <row r="847" spans="1:17" ht="14.4" customHeight="1" x14ac:dyDescent="0.3">
      <c r="A847" s="831" t="s">
        <v>4247</v>
      </c>
      <c r="B847" s="832" t="s">
        <v>3471</v>
      </c>
      <c r="C847" s="832" t="s">
        <v>3529</v>
      </c>
      <c r="D847" s="832" t="s">
        <v>3742</v>
      </c>
      <c r="E847" s="832" t="s">
        <v>3743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135</v>
      </c>
      <c r="P847" s="837"/>
      <c r="Q847" s="850">
        <v>135</v>
      </c>
    </row>
    <row r="848" spans="1:17" ht="14.4" customHeight="1" x14ac:dyDescent="0.3">
      <c r="A848" s="831" t="s">
        <v>4247</v>
      </c>
      <c r="B848" s="832" t="s">
        <v>3766</v>
      </c>
      <c r="C848" s="832" t="s">
        <v>3529</v>
      </c>
      <c r="D848" s="832" t="s">
        <v>3562</v>
      </c>
      <c r="E848" s="832" t="s">
        <v>3563</v>
      </c>
      <c r="F848" s="849">
        <v>1</v>
      </c>
      <c r="G848" s="849">
        <v>251</v>
      </c>
      <c r="H848" s="849"/>
      <c r="I848" s="849">
        <v>251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4247</v>
      </c>
      <c r="B849" s="832" t="s">
        <v>3766</v>
      </c>
      <c r="C849" s="832" t="s">
        <v>3529</v>
      </c>
      <c r="D849" s="832" t="s">
        <v>3589</v>
      </c>
      <c r="E849" s="832" t="s">
        <v>3590</v>
      </c>
      <c r="F849" s="849"/>
      <c r="G849" s="849"/>
      <c r="H849" s="849"/>
      <c r="I849" s="849"/>
      <c r="J849" s="849">
        <v>1</v>
      </c>
      <c r="K849" s="849">
        <v>385</v>
      </c>
      <c r="L849" s="849">
        <v>1</v>
      </c>
      <c r="M849" s="849">
        <v>385</v>
      </c>
      <c r="N849" s="849"/>
      <c r="O849" s="849"/>
      <c r="P849" s="837"/>
      <c r="Q849" s="850"/>
    </row>
    <row r="850" spans="1:17" ht="14.4" customHeight="1" x14ac:dyDescent="0.3">
      <c r="A850" s="831" t="s">
        <v>4247</v>
      </c>
      <c r="B850" s="832" t="s">
        <v>3766</v>
      </c>
      <c r="C850" s="832" t="s">
        <v>3529</v>
      </c>
      <c r="D850" s="832" t="s">
        <v>3767</v>
      </c>
      <c r="E850" s="832" t="s">
        <v>3768</v>
      </c>
      <c r="F850" s="849"/>
      <c r="G850" s="849"/>
      <c r="H850" s="849"/>
      <c r="I850" s="849"/>
      <c r="J850" s="849">
        <v>1</v>
      </c>
      <c r="K850" s="849">
        <v>1827</v>
      </c>
      <c r="L850" s="849">
        <v>1</v>
      </c>
      <c r="M850" s="849">
        <v>1827</v>
      </c>
      <c r="N850" s="849"/>
      <c r="O850" s="849"/>
      <c r="P850" s="837"/>
      <c r="Q850" s="850"/>
    </row>
    <row r="851" spans="1:17" ht="14.4" customHeight="1" x14ac:dyDescent="0.3">
      <c r="A851" s="831" t="s">
        <v>4247</v>
      </c>
      <c r="B851" s="832" t="s">
        <v>3766</v>
      </c>
      <c r="C851" s="832" t="s">
        <v>3529</v>
      </c>
      <c r="D851" s="832" t="s">
        <v>3782</v>
      </c>
      <c r="E851" s="832" t="s">
        <v>3783</v>
      </c>
      <c r="F851" s="849"/>
      <c r="G851" s="849"/>
      <c r="H851" s="849"/>
      <c r="I851" s="849"/>
      <c r="J851" s="849">
        <v>1</v>
      </c>
      <c r="K851" s="849">
        <v>150</v>
      </c>
      <c r="L851" s="849">
        <v>1</v>
      </c>
      <c r="M851" s="849">
        <v>150</v>
      </c>
      <c r="N851" s="849"/>
      <c r="O851" s="849"/>
      <c r="P851" s="837"/>
      <c r="Q851" s="850"/>
    </row>
    <row r="852" spans="1:17" ht="14.4" customHeight="1" x14ac:dyDescent="0.3">
      <c r="A852" s="831" t="s">
        <v>4247</v>
      </c>
      <c r="B852" s="832" t="s">
        <v>3766</v>
      </c>
      <c r="C852" s="832" t="s">
        <v>3529</v>
      </c>
      <c r="D852" s="832" t="s">
        <v>3788</v>
      </c>
      <c r="E852" s="832" t="s">
        <v>3789</v>
      </c>
      <c r="F852" s="849"/>
      <c r="G852" s="849"/>
      <c r="H852" s="849"/>
      <c r="I852" s="849"/>
      <c r="J852" s="849">
        <v>2</v>
      </c>
      <c r="K852" s="849">
        <v>482</v>
      </c>
      <c r="L852" s="849">
        <v>1</v>
      </c>
      <c r="M852" s="849">
        <v>241</v>
      </c>
      <c r="N852" s="849">
        <v>1</v>
      </c>
      <c r="O852" s="849">
        <v>242</v>
      </c>
      <c r="P852" s="837">
        <v>0.50207468879668049</v>
      </c>
      <c r="Q852" s="850">
        <v>242</v>
      </c>
    </row>
    <row r="853" spans="1:17" ht="14.4" customHeight="1" x14ac:dyDescent="0.3">
      <c r="A853" s="831" t="s">
        <v>4247</v>
      </c>
      <c r="B853" s="832" t="s">
        <v>3766</v>
      </c>
      <c r="C853" s="832" t="s">
        <v>3529</v>
      </c>
      <c r="D853" s="832" t="s">
        <v>3790</v>
      </c>
      <c r="E853" s="832" t="s">
        <v>3791</v>
      </c>
      <c r="F853" s="849"/>
      <c r="G853" s="849"/>
      <c r="H853" s="849"/>
      <c r="I853" s="849"/>
      <c r="J853" s="849">
        <v>2</v>
      </c>
      <c r="K853" s="849">
        <v>730</v>
      </c>
      <c r="L853" s="849">
        <v>1</v>
      </c>
      <c r="M853" s="849">
        <v>365</v>
      </c>
      <c r="N853" s="849"/>
      <c r="O853" s="849"/>
      <c r="P853" s="837"/>
      <c r="Q853" s="850"/>
    </row>
    <row r="854" spans="1:17" ht="14.4" customHeight="1" x14ac:dyDescent="0.3">
      <c r="A854" s="831" t="s">
        <v>4247</v>
      </c>
      <c r="B854" s="832" t="s">
        <v>3766</v>
      </c>
      <c r="C854" s="832" t="s">
        <v>3529</v>
      </c>
      <c r="D854" s="832" t="s">
        <v>3790</v>
      </c>
      <c r="E854" s="832" t="s">
        <v>3837</v>
      </c>
      <c r="F854" s="849">
        <v>1</v>
      </c>
      <c r="G854" s="849">
        <v>364</v>
      </c>
      <c r="H854" s="849"/>
      <c r="I854" s="849">
        <v>364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4247</v>
      </c>
      <c r="B855" s="832" t="s">
        <v>3766</v>
      </c>
      <c r="C855" s="832" t="s">
        <v>3529</v>
      </c>
      <c r="D855" s="832" t="s">
        <v>3800</v>
      </c>
      <c r="E855" s="832" t="s">
        <v>3801</v>
      </c>
      <c r="F855" s="849">
        <v>1</v>
      </c>
      <c r="G855" s="849">
        <v>122</v>
      </c>
      <c r="H855" s="849"/>
      <c r="I855" s="849">
        <v>122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4248</v>
      </c>
      <c r="B856" s="832" t="s">
        <v>3471</v>
      </c>
      <c r="C856" s="832" t="s">
        <v>3529</v>
      </c>
      <c r="D856" s="832" t="s">
        <v>3559</v>
      </c>
      <c r="E856" s="832" t="s">
        <v>3560</v>
      </c>
      <c r="F856" s="849">
        <v>1</v>
      </c>
      <c r="G856" s="849">
        <v>372</v>
      </c>
      <c r="H856" s="849"/>
      <c r="I856" s="849">
        <v>372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4248</v>
      </c>
      <c r="B857" s="832" t="s">
        <v>3471</v>
      </c>
      <c r="C857" s="832" t="s">
        <v>3529</v>
      </c>
      <c r="D857" s="832" t="s">
        <v>3562</v>
      </c>
      <c r="E857" s="832" t="s">
        <v>3563</v>
      </c>
      <c r="F857" s="849">
        <v>7</v>
      </c>
      <c r="G857" s="849">
        <v>1757</v>
      </c>
      <c r="H857" s="849">
        <v>1.1666666666666667</v>
      </c>
      <c r="I857" s="849">
        <v>251</v>
      </c>
      <c r="J857" s="849">
        <v>6</v>
      </c>
      <c r="K857" s="849">
        <v>1506</v>
      </c>
      <c r="L857" s="849">
        <v>1</v>
      </c>
      <c r="M857" s="849">
        <v>251</v>
      </c>
      <c r="N857" s="849"/>
      <c r="O857" s="849"/>
      <c r="P857" s="837"/>
      <c r="Q857" s="850"/>
    </row>
    <row r="858" spans="1:17" ht="14.4" customHeight="1" x14ac:dyDescent="0.3">
      <c r="A858" s="831" t="s">
        <v>4248</v>
      </c>
      <c r="B858" s="832" t="s">
        <v>3471</v>
      </c>
      <c r="C858" s="832" t="s">
        <v>3529</v>
      </c>
      <c r="D858" s="832" t="s">
        <v>3562</v>
      </c>
      <c r="E858" s="832" t="s">
        <v>3564</v>
      </c>
      <c r="F858" s="849">
        <v>8</v>
      </c>
      <c r="G858" s="849">
        <v>2008</v>
      </c>
      <c r="H858" s="849">
        <v>2.6666666666666665</v>
      </c>
      <c r="I858" s="849">
        <v>251</v>
      </c>
      <c r="J858" s="849">
        <v>3</v>
      </c>
      <c r="K858" s="849">
        <v>753</v>
      </c>
      <c r="L858" s="849">
        <v>1</v>
      </c>
      <c r="M858" s="849">
        <v>251</v>
      </c>
      <c r="N858" s="849">
        <v>7</v>
      </c>
      <c r="O858" s="849">
        <v>1764</v>
      </c>
      <c r="P858" s="837">
        <v>2.3426294820717133</v>
      </c>
      <c r="Q858" s="850">
        <v>252</v>
      </c>
    </row>
    <row r="859" spans="1:17" ht="14.4" customHeight="1" x14ac:dyDescent="0.3">
      <c r="A859" s="831" t="s">
        <v>4248</v>
      </c>
      <c r="B859" s="832" t="s">
        <v>3471</v>
      </c>
      <c r="C859" s="832" t="s">
        <v>3529</v>
      </c>
      <c r="D859" s="832" t="s">
        <v>3565</v>
      </c>
      <c r="E859" s="832" t="s">
        <v>3566</v>
      </c>
      <c r="F859" s="849">
        <v>2</v>
      </c>
      <c r="G859" s="849">
        <v>252</v>
      </c>
      <c r="H859" s="849">
        <v>0.5</v>
      </c>
      <c r="I859" s="849">
        <v>126</v>
      </c>
      <c r="J859" s="849">
        <v>4</v>
      </c>
      <c r="K859" s="849">
        <v>504</v>
      </c>
      <c r="L859" s="849">
        <v>1</v>
      </c>
      <c r="M859" s="849">
        <v>126</v>
      </c>
      <c r="N859" s="849">
        <v>2</v>
      </c>
      <c r="O859" s="849">
        <v>254</v>
      </c>
      <c r="P859" s="837">
        <v>0.50396825396825395</v>
      </c>
      <c r="Q859" s="850">
        <v>127</v>
      </c>
    </row>
    <row r="860" spans="1:17" ht="14.4" customHeight="1" x14ac:dyDescent="0.3">
      <c r="A860" s="831" t="s">
        <v>4248</v>
      </c>
      <c r="B860" s="832" t="s">
        <v>3471</v>
      </c>
      <c r="C860" s="832" t="s">
        <v>3529</v>
      </c>
      <c r="D860" s="832" t="s">
        <v>3565</v>
      </c>
      <c r="E860" s="832" t="s">
        <v>3567</v>
      </c>
      <c r="F860" s="849">
        <v>1</v>
      </c>
      <c r="G860" s="849">
        <v>126</v>
      </c>
      <c r="H860" s="849"/>
      <c r="I860" s="849">
        <v>126</v>
      </c>
      <c r="J860" s="849"/>
      <c r="K860" s="849"/>
      <c r="L860" s="849"/>
      <c r="M860" s="849"/>
      <c r="N860" s="849">
        <v>2</v>
      </c>
      <c r="O860" s="849">
        <v>254</v>
      </c>
      <c r="P860" s="837"/>
      <c r="Q860" s="850">
        <v>127</v>
      </c>
    </row>
    <row r="861" spans="1:17" ht="14.4" customHeight="1" x14ac:dyDescent="0.3">
      <c r="A861" s="831" t="s">
        <v>4248</v>
      </c>
      <c r="B861" s="832" t="s">
        <v>3471</v>
      </c>
      <c r="C861" s="832" t="s">
        <v>3529</v>
      </c>
      <c r="D861" s="832" t="s">
        <v>3568</v>
      </c>
      <c r="E861" s="832" t="s">
        <v>3570</v>
      </c>
      <c r="F861" s="849">
        <v>1</v>
      </c>
      <c r="G861" s="849">
        <v>91</v>
      </c>
      <c r="H861" s="849"/>
      <c r="I861" s="849">
        <v>91</v>
      </c>
      <c r="J861" s="849"/>
      <c r="K861" s="849"/>
      <c r="L861" s="849"/>
      <c r="M861" s="849"/>
      <c r="N861" s="849">
        <v>1</v>
      </c>
      <c r="O861" s="849">
        <v>92</v>
      </c>
      <c r="P861" s="837"/>
      <c r="Q861" s="850">
        <v>92</v>
      </c>
    </row>
    <row r="862" spans="1:17" ht="14.4" customHeight="1" x14ac:dyDescent="0.3">
      <c r="A862" s="831" t="s">
        <v>4248</v>
      </c>
      <c r="B862" s="832" t="s">
        <v>3471</v>
      </c>
      <c r="C862" s="832" t="s">
        <v>3529</v>
      </c>
      <c r="D862" s="832" t="s">
        <v>3579</v>
      </c>
      <c r="E862" s="832" t="s">
        <v>3580</v>
      </c>
      <c r="F862" s="849">
        <v>13</v>
      </c>
      <c r="G862" s="849">
        <v>767</v>
      </c>
      <c r="H862" s="849">
        <v>3.25</v>
      </c>
      <c r="I862" s="849">
        <v>59</v>
      </c>
      <c r="J862" s="849">
        <v>4</v>
      </c>
      <c r="K862" s="849">
        <v>236</v>
      </c>
      <c r="L862" s="849">
        <v>1</v>
      </c>
      <c r="M862" s="849">
        <v>59</v>
      </c>
      <c r="N862" s="849">
        <v>3</v>
      </c>
      <c r="O862" s="849">
        <v>180</v>
      </c>
      <c r="P862" s="837">
        <v>0.76271186440677963</v>
      </c>
      <c r="Q862" s="850">
        <v>60</v>
      </c>
    </row>
    <row r="863" spans="1:17" ht="14.4" customHeight="1" x14ac:dyDescent="0.3">
      <c r="A863" s="831" t="s">
        <v>4248</v>
      </c>
      <c r="B863" s="832" t="s">
        <v>3471</v>
      </c>
      <c r="C863" s="832" t="s">
        <v>3529</v>
      </c>
      <c r="D863" s="832" t="s">
        <v>3589</v>
      </c>
      <c r="E863" s="832" t="s">
        <v>3590</v>
      </c>
      <c r="F863" s="849">
        <v>8</v>
      </c>
      <c r="G863" s="849">
        <v>3072</v>
      </c>
      <c r="H863" s="849">
        <v>2.6597402597402597</v>
      </c>
      <c r="I863" s="849">
        <v>384</v>
      </c>
      <c r="J863" s="849">
        <v>3</v>
      </c>
      <c r="K863" s="849">
        <v>1155</v>
      </c>
      <c r="L863" s="849">
        <v>1</v>
      </c>
      <c r="M863" s="849">
        <v>385</v>
      </c>
      <c r="N863" s="849">
        <v>4</v>
      </c>
      <c r="O863" s="849">
        <v>1544</v>
      </c>
      <c r="P863" s="837">
        <v>1.3367965367965369</v>
      </c>
      <c r="Q863" s="850">
        <v>386</v>
      </c>
    </row>
    <row r="864" spans="1:17" ht="14.4" customHeight="1" x14ac:dyDescent="0.3">
      <c r="A864" s="831" t="s">
        <v>4248</v>
      </c>
      <c r="B864" s="832" t="s">
        <v>3471</v>
      </c>
      <c r="C864" s="832" t="s">
        <v>3529</v>
      </c>
      <c r="D864" s="832" t="s">
        <v>3591</v>
      </c>
      <c r="E864" s="832" t="s">
        <v>3592</v>
      </c>
      <c r="F864" s="849">
        <v>5</v>
      </c>
      <c r="G864" s="849">
        <v>1945</v>
      </c>
      <c r="H864" s="849">
        <v>4.9871794871794872</v>
      </c>
      <c r="I864" s="849">
        <v>389</v>
      </c>
      <c r="J864" s="849">
        <v>1</v>
      </c>
      <c r="K864" s="849">
        <v>390</v>
      </c>
      <c r="L864" s="849">
        <v>1</v>
      </c>
      <c r="M864" s="849">
        <v>390</v>
      </c>
      <c r="N864" s="849"/>
      <c r="O864" s="849"/>
      <c r="P864" s="837"/>
      <c r="Q864" s="850"/>
    </row>
    <row r="865" spans="1:17" ht="14.4" customHeight="1" x14ac:dyDescent="0.3">
      <c r="A865" s="831" t="s">
        <v>4248</v>
      </c>
      <c r="B865" s="832" t="s">
        <v>3471</v>
      </c>
      <c r="C865" s="832" t="s">
        <v>3529</v>
      </c>
      <c r="D865" s="832" t="s">
        <v>3591</v>
      </c>
      <c r="E865" s="832" t="s">
        <v>3593</v>
      </c>
      <c r="F865" s="849">
        <v>5</v>
      </c>
      <c r="G865" s="849">
        <v>1945</v>
      </c>
      <c r="H865" s="849">
        <v>2.4935897435897436</v>
      </c>
      <c r="I865" s="849">
        <v>389</v>
      </c>
      <c r="J865" s="849">
        <v>2</v>
      </c>
      <c r="K865" s="849">
        <v>780</v>
      </c>
      <c r="L865" s="849">
        <v>1</v>
      </c>
      <c r="M865" s="849">
        <v>390</v>
      </c>
      <c r="N865" s="849">
        <v>5</v>
      </c>
      <c r="O865" s="849">
        <v>1955</v>
      </c>
      <c r="P865" s="837">
        <v>2.5064102564102564</v>
      </c>
      <c r="Q865" s="850">
        <v>391</v>
      </c>
    </row>
    <row r="866" spans="1:17" ht="14.4" customHeight="1" x14ac:dyDescent="0.3">
      <c r="A866" s="831" t="s">
        <v>4248</v>
      </c>
      <c r="B866" s="832" t="s">
        <v>3471</v>
      </c>
      <c r="C866" s="832" t="s">
        <v>3529</v>
      </c>
      <c r="D866" s="832" t="s">
        <v>3649</v>
      </c>
      <c r="E866" s="832" t="s">
        <v>3650</v>
      </c>
      <c r="F866" s="849">
        <v>2</v>
      </c>
      <c r="G866" s="849">
        <v>66.66</v>
      </c>
      <c r="H866" s="849"/>
      <c r="I866" s="849">
        <v>33.33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4248</v>
      </c>
      <c r="B867" s="832" t="s">
        <v>3471</v>
      </c>
      <c r="C867" s="832" t="s">
        <v>3529</v>
      </c>
      <c r="D867" s="832" t="s">
        <v>3659</v>
      </c>
      <c r="E867" s="832" t="s">
        <v>3660</v>
      </c>
      <c r="F867" s="849">
        <v>0</v>
      </c>
      <c r="G867" s="849">
        <v>0</v>
      </c>
      <c r="H867" s="849"/>
      <c r="I867" s="849"/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4248</v>
      </c>
      <c r="B868" s="832" t="s">
        <v>3471</v>
      </c>
      <c r="C868" s="832" t="s">
        <v>3529</v>
      </c>
      <c r="D868" s="832" t="s">
        <v>3659</v>
      </c>
      <c r="E868" s="832" t="s">
        <v>3661</v>
      </c>
      <c r="F868" s="849"/>
      <c r="G868" s="849"/>
      <c r="H868" s="849"/>
      <c r="I868" s="849"/>
      <c r="J868" s="849">
        <v>1</v>
      </c>
      <c r="K868" s="849">
        <v>86</v>
      </c>
      <c r="L868" s="849">
        <v>1</v>
      </c>
      <c r="M868" s="849">
        <v>86</v>
      </c>
      <c r="N868" s="849"/>
      <c r="O868" s="849"/>
      <c r="P868" s="837"/>
      <c r="Q868" s="850"/>
    </row>
    <row r="869" spans="1:17" ht="14.4" customHeight="1" x14ac:dyDescent="0.3">
      <c r="A869" s="831" t="s">
        <v>4248</v>
      </c>
      <c r="B869" s="832" t="s">
        <v>3471</v>
      </c>
      <c r="C869" s="832" t="s">
        <v>3529</v>
      </c>
      <c r="D869" s="832" t="s">
        <v>3677</v>
      </c>
      <c r="E869" s="832" t="s">
        <v>3679</v>
      </c>
      <c r="F869" s="849"/>
      <c r="G869" s="849"/>
      <c r="H869" s="849"/>
      <c r="I869" s="849"/>
      <c r="J869" s="849">
        <v>1</v>
      </c>
      <c r="K869" s="849">
        <v>113</v>
      </c>
      <c r="L869" s="849">
        <v>1</v>
      </c>
      <c r="M869" s="849">
        <v>113</v>
      </c>
      <c r="N869" s="849"/>
      <c r="O869" s="849"/>
      <c r="P869" s="837"/>
      <c r="Q869" s="850"/>
    </row>
    <row r="870" spans="1:17" ht="14.4" customHeight="1" x14ac:dyDescent="0.3">
      <c r="A870" s="831" t="s">
        <v>4248</v>
      </c>
      <c r="B870" s="832" t="s">
        <v>3471</v>
      </c>
      <c r="C870" s="832" t="s">
        <v>3529</v>
      </c>
      <c r="D870" s="832" t="s">
        <v>3688</v>
      </c>
      <c r="E870" s="832" t="s">
        <v>3689</v>
      </c>
      <c r="F870" s="849">
        <v>3</v>
      </c>
      <c r="G870" s="849">
        <v>168</v>
      </c>
      <c r="H870" s="849"/>
      <c r="I870" s="849">
        <v>56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" customHeight="1" x14ac:dyDescent="0.3">
      <c r="A871" s="831" t="s">
        <v>4248</v>
      </c>
      <c r="B871" s="832" t="s">
        <v>3471</v>
      </c>
      <c r="C871" s="832" t="s">
        <v>3529</v>
      </c>
      <c r="D871" s="832" t="s">
        <v>3694</v>
      </c>
      <c r="E871" s="832" t="s">
        <v>3695</v>
      </c>
      <c r="F871" s="849">
        <v>1</v>
      </c>
      <c r="G871" s="849">
        <v>120</v>
      </c>
      <c r="H871" s="849"/>
      <c r="I871" s="849">
        <v>120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4248</v>
      </c>
      <c r="B872" s="832" t="s">
        <v>3471</v>
      </c>
      <c r="C872" s="832" t="s">
        <v>3529</v>
      </c>
      <c r="D872" s="832" t="s">
        <v>3704</v>
      </c>
      <c r="E872" s="832" t="s">
        <v>3705</v>
      </c>
      <c r="F872" s="849">
        <v>2</v>
      </c>
      <c r="G872" s="849">
        <v>310</v>
      </c>
      <c r="H872" s="849"/>
      <c r="I872" s="849">
        <v>155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4248</v>
      </c>
      <c r="B873" s="832" t="s">
        <v>3471</v>
      </c>
      <c r="C873" s="832" t="s">
        <v>3529</v>
      </c>
      <c r="D873" s="832" t="s">
        <v>3706</v>
      </c>
      <c r="E873" s="832" t="s">
        <v>3707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144</v>
      </c>
      <c r="P873" s="837"/>
      <c r="Q873" s="850">
        <v>144</v>
      </c>
    </row>
    <row r="874" spans="1:17" ht="14.4" customHeight="1" x14ac:dyDescent="0.3">
      <c r="A874" s="831" t="s">
        <v>4248</v>
      </c>
      <c r="B874" s="832" t="s">
        <v>3471</v>
      </c>
      <c r="C874" s="832" t="s">
        <v>3529</v>
      </c>
      <c r="D874" s="832" t="s">
        <v>3723</v>
      </c>
      <c r="E874" s="832" t="s">
        <v>3724</v>
      </c>
      <c r="F874" s="849">
        <v>1</v>
      </c>
      <c r="G874" s="849">
        <v>394</v>
      </c>
      <c r="H874" s="849">
        <v>0.99746835443037973</v>
      </c>
      <c r="I874" s="849">
        <v>394</v>
      </c>
      <c r="J874" s="849">
        <v>1</v>
      </c>
      <c r="K874" s="849">
        <v>395</v>
      </c>
      <c r="L874" s="849">
        <v>1</v>
      </c>
      <c r="M874" s="849">
        <v>395</v>
      </c>
      <c r="N874" s="849">
        <v>3</v>
      </c>
      <c r="O874" s="849">
        <v>1188</v>
      </c>
      <c r="P874" s="837">
        <v>3.0075949367088608</v>
      </c>
      <c r="Q874" s="850">
        <v>396</v>
      </c>
    </row>
    <row r="875" spans="1:17" ht="14.4" customHeight="1" x14ac:dyDescent="0.3">
      <c r="A875" s="831" t="s">
        <v>4248</v>
      </c>
      <c r="B875" s="832" t="s">
        <v>3766</v>
      </c>
      <c r="C875" s="832" t="s">
        <v>3529</v>
      </c>
      <c r="D875" s="832" t="s">
        <v>3788</v>
      </c>
      <c r="E875" s="832" t="s">
        <v>3789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242</v>
      </c>
      <c r="P875" s="837"/>
      <c r="Q875" s="850">
        <v>242</v>
      </c>
    </row>
    <row r="876" spans="1:17" ht="14.4" customHeight="1" x14ac:dyDescent="0.3">
      <c r="A876" s="831" t="s">
        <v>4248</v>
      </c>
      <c r="B876" s="832" t="s">
        <v>3766</v>
      </c>
      <c r="C876" s="832" t="s">
        <v>3529</v>
      </c>
      <c r="D876" s="832" t="s">
        <v>3790</v>
      </c>
      <c r="E876" s="832" t="s">
        <v>3791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366</v>
      </c>
      <c r="P876" s="837"/>
      <c r="Q876" s="850">
        <v>366</v>
      </c>
    </row>
    <row r="877" spans="1:17" ht="14.4" customHeight="1" x14ac:dyDescent="0.3">
      <c r="A877" s="831" t="s">
        <v>4249</v>
      </c>
      <c r="B877" s="832" t="s">
        <v>3471</v>
      </c>
      <c r="C877" s="832" t="s">
        <v>3529</v>
      </c>
      <c r="D877" s="832" t="s">
        <v>3544</v>
      </c>
      <c r="E877" s="832" t="s">
        <v>3545</v>
      </c>
      <c r="F877" s="849">
        <v>1</v>
      </c>
      <c r="G877" s="849">
        <v>37</v>
      </c>
      <c r="H877" s="849"/>
      <c r="I877" s="849">
        <v>37</v>
      </c>
      <c r="J877" s="849"/>
      <c r="K877" s="849"/>
      <c r="L877" s="849"/>
      <c r="M877" s="849"/>
      <c r="N877" s="849">
        <v>1</v>
      </c>
      <c r="O877" s="849">
        <v>37</v>
      </c>
      <c r="P877" s="837"/>
      <c r="Q877" s="850">
        <v>37</v>
      </c>
    </row>
    <row r="878" spans="1:17" ht="14.4" customHeight="1" x14ac:dyDescent="0.3">
      <c r="A878" s="831" t="s">
        <v>4249</v>
      </c>
      <c r="B878" s="832" t="s">
        <v>3471</v>
      </c>
      <c r="C878" s="832" t="s">
        <v>3529</v>
      </c>
      <c r="D878" s="832" t="s">
        <v>3544</v>
      </c>
      <c r="E878" s="832" t="s">
        <v>3546</v>
      </c>
      <c r="F878" s="849"/>
      <c r="G878" s="849"/>
      <c r="H878" s="849"/>
      <c r="I878" s="849"/>
      <c r="J878" s="849">
        <v>1</v>
      </c>
      <c r="K878" s="849">
        <v>37</v>
      </c>
      <c r="L878" s="849">
        <v>1</v>
      </c>
      <c r="M878" s="849">
        <v>37</v>
      </c>
      <c r="N878" s="849"/>
      <c r="O878" s="849"/>
      <c r="P878" s="837"/>
      <c r="Q878" s="850"/>
    </row>
    <row r="879" spans="1:17" ht="14.4" customHeight="1" x14ac:dyDescent="0.3">
      <c r="A879" s="831" t="s">
        <v>4249</v>
      </c>
      <c r="B879" s="832" t="s">
        <v>3471</v>
      </c>
      <c r="C879" s="832" t="s">
        <v>3529</v>
      </c>
      <c r="D879" s="832" t="s">
        <v>3559</v>
      </c>
      <c r="E879" s="832" t="s">
        <v>3560</v>
      </c>
      <c r="F879" s="849">
        <v>0</v>
      </c>
      <c r="G879" s="849">
        <v>0</v>
      </c>
      <c r="H879" s="849"/>
      <c r="I879" s="849"/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4249</v>
      </c>
      <c r="B880" s="832" t="s">
        <v>3471</v>
      </c>
      <c r="C880" s="832" t="s">
        <v>3529</v>
      </c>
      <c r="D880" s="832" t="s">
        <v>3559</v>
      </c>
      <c r="E880" s="832" t="s">
        <v>3561</v>
      </c>
      <c r="F880" s="849">
        <v>1</v>
      </c>
      <c r="G880" s="849">
        <v>372</v>
      </c>
      <c r="H880" s="849"/>
      <c r="I880" s="849">
        <v>372</v>
      </c>
      <c r="J880" s="849"/>
      <c r="K880" s="849"/>
      <c r="L880" s="849"/>
      <c r="M880" s="849"/>
      <c r="N880" s="849">
        <v>1</v>
      </c>
      <c r="O880" s="849">
        <v>374</v>
      </c>
      <c r="P880" s="837"/>
      <c r="Q880" s="850">
        <v>374</v>
      </c>
    </row>
    <row r="881" spans="1:17" ht="14.4" customHeight="1" x14ac:dyDescent="0.3">
      <c r="A881" s="831" t="s">
        <v>4249</v>
      </c>
      <c r="B881" s="832" t="s">
        <v>3471</v>
      </c>
      <c r="C881" s="832" t="s">
        <v>3529</v>
      </c>
      <c r="D881" s="832" t="s">
        <v>3562</v>
      </c>
      <c r="E881" s="832" t="s">
        <v>3563</v>
      </c>
      <c r="F881" s="849">
        <v>12</v>
      </c>
      <c r="G881" s="849">
        <v>3012</v>
      </c>
      <c r="H881" s="849">
        <v>1.5</v>
      </c>
      <c r="I881" s="849">
        <v>251</v>
      </c>
      <c r="J881" s="849">
        <v>8</v>
      </c>
      <c r="K881" s="849">
        <v>2008</v>
      </c>
      <c r="L881" s="849">
        <v>1</v>
      </c>
      <c r="M881" s="849">
        <v>251</v>
      </c>
      <c r="N881" s="849">
        <v>10</v>
      </c>
      <c r="O881" s="849">
        <v>2520</v>
      </c>
      <c r="P881" s="837">
        <v>1.2549800796812749</v>
      </c>
      <c r="Q881" s="850">
        <v>252</v>
      </c>
    </row>
    <row r="882" spans="1:17" ht="14.4" customHeight="1" x14ac:dyDescent="0.3">
      <c r="A882" s="831" t="s">
        <v>4249</v>
      </c>
      <c r="B882" s="832" t="s">
        <v>3471</v>
      </c>
      <c r="C882" s="832" t="s">
        <v>3529</v>
      </c>
      <c r="D882" s="832" t="s">
        <v>3562</v>
      </c>
      <c r="E882" s="832" t="s">
        <v>3564</v>
      </c>
      <c r="F882" s="849">
        <v>29</v>
      </c>
      <c r="G882" s="849">
        <v>7279</v>
      </c>
      <c r="H882" s="849">
        <v>1.45</v>
      </c>
      <c r="I882" s="849">
        <v>251</v>
      </c>
      <c r="J882" s="849">
        <v>20</v>
      </c>
      <c r="K882" s="849">
        <v>5020</v>
      </c>
      <c r="L882" s="849">
        <v>1</v>
      </c>
      <c r="M882" s="849">
        <v>251</v>
      </c>
      <c r="N882" s="849">
        <v>25</v>
      </c>
      <c r="O882" s="849">
        <v>6300</v>
      </c>
      <c r="P882" s="837">
        <v>1.2549800796812749</v>
      </c>
      <c r="Q882" s="850">
        <v>252</v>
      </c>
    </row>
    <row r="883" spans="1:17" ht="14.4" customHeight="1" x14ac:dyDescent="0.3">
      <c r="A883" s="831" t="s">
        <v>4249</v>
      </c>
      <c r="B883" s="832" t="s">
        <v>3471</v>
      </c>
      <c r="C883" s="832" t="s">
        <v>3529</v>
      </c>
      <c r="D883" s="832" t="s">
        <v>3565</v>
      </c>
      <c r="E883" s="832" t="s">
        <v>3566</v>
      </c>
      <c r="F883" s="849">
        <v>5</v>
      </c>
      <c r="G883" s="849">
        <v>630</v>
      </c>
      <c r="H883" s="849">
        <v>5</v>
      </c>
      <c r="I883" s="849">
        <v>126</v>
      </c>
      <c r="J883" s="849">
        <v>1</v>
      </c>
      <c r="K883" s="849">
        <v>126</v>
      </c>
      <c r="L883" s="849">
        <v>1</v>
      </c>
      <c r="M883" s="849">
        <v>126</v>
      </c>
      <c r="N883" s="849">
        <v>6</v>
      </c>
      <c r="O883" s="849">
        <v>762</v>
      </c>
      <c r="P883" s="837">
        <v>6.0476190476190474</v>
      </c>
      <c r="Q883" s="850">
        <v>127</v>
      </c>
    </row>
    <row r="884" spans="1:17" ht="14.4" customHeight="1" x14ac:dyDescent="0.3">
      <c r="A884" s="831" t="s">
        <v>4249</v>
      </c>
      <c r="B884" s="832" t="s">
        <v>3471</v>
      </c>
      <c r="C884" s="832" t="s">
        <v>3529</v>
      </c>
      <c r="D884" s="832" t="s">
        <v>3565</v>
      </c>
      <c r="E884" s="832" t="s">
        <v>3567</v>
      </c>
      <c r="F884" s="849">
        <v>3</v>
      </c>
      <c r="G884" s="849">
        <v>378</v>
      </c>
      <c r="H884" s="849">
        <v>0.375</v>
      </c>
      <c r="I884" s="849">
        <v>126</v>
      </c>
      <c r="J884" s="849">
        <v>8</v>
      </c>
      <c r="K884" s="849">
        <v>1008</v>
      </c>
      <c r="L884" s="849">
        <v>1</v>
      </c>
      <c r="M884" s="849">
        <v>126</v>
      </c>
      <c r="N884" s="849">
        <v>13</v>
      </c>
      <c r="O884" s="849">
        <v>1651</v>
      </c>
      <c r="P884" s="837">
        <v>1.6378968253968254</v>
      </c>
      <c r="Q884" s="850">
        <v>127</v>
      </c>
    </row>
    <row r="885" spans="1:17" ht="14.4" customHeight="1" x14ac:dyDescent="0.3">
      <c r="A885" s="831" t="s">
        <v>4249</v>
      </c>
      <c r="B885" s="832" t="s">
        <v>3471</v>
      </c>
      <c r="C885" s="832" t="s">
        <v>3529</v>
      </c>
      <c r="D885" s="832" t="s">
        <v>3568</v>
      </c>
      <c r="E885" s="832" t="s">
        <v>3569</v>
      </c>
      <c r="F885" s="849"/>
      <c r="G885" s="849"/>
      <c r="H885" s="849"/>
      <c r="I885" s="849"/>
      <c r="J885" s="849"/>
      <c r="K885" s="849"/>
      <c r="L885" s="849"/>
      <c r="M885" s="849"/>
      <c r="N885" s="849">
        <v>2</v>
      </c>
      <c r="O885" s="849">
        <v>184</v>
      </c>
      <c r="P885" s="837"/>
      <c r="Q885" s="850">
        <v>92</v>
      </c>
    </row>
    <row r="886" spans="1:17" ht="14.4" customHeight="1" x14ac:dyDescent="0.3">
      <c r="A886" s="831" t="s">
        <v>4249</v>
      </c>
      <c r="B886" s="832" t="s">
        <v>3471</v>
      </c>
      <c r="C886" s="832" t="s">
        <v>3529</v>
      </c>
      <c r="D886" s="832" t="s">
        <v>3568</v>
      </c>
      <c r="E886" s="832" t="s">
        <v>3570</v>
      </c>
      <c r="F886" s="849">
        <v>3</v>
      </c>
      <c r="G886" s="849">
        <v>273</v>
      </c>
      <c r="H886" s="849">
        <v>3</v>
      </c>
      <c r="I886" s="849">
        <v>91</v>
      </c>
      <c r="J886" s="849">
        <v>1</v>
      </c>
      <c r="K886" s="849">
        <v>91</v>
      </c>
      <c r="L886" s="849">
        <v>1</v>
      </c>
      <c r="M886" s="849">
        <v>91</v>
      </c>
      <c r="N886" s="849">
        <v>5</v>
      </c>
      <c r="O886" s="849">
        <v>460</v>
      </c>
      <c r="P886" s="837">
        <v>5.0549450549450547</v>
      </c>
      <c r="Q886" s="850">
        <v>92</v>
      </c>
    </row>
    <row r="887" spans="1:17" ht="14.4" customHeight="1" x14ac:dyDescent="0.3">
      <c r="A887" s="831" t="s">
        <v>4249</v>
      </c>
      <c r="B887" s="832" t="s">
        <v>3471</v>
      </c>
      <c r="C887" s="832" t="s">
        <v>3529</v>
      </c>
      <c r="D887" s="832" t="s">
        <v>3579</v>
      </c>
      <c r="E887" s="832" t="s">
        <v>3580</v>
      </c>
      <c r="F887" s="849">
        <v>27</v>
      </c>
      <c r="G887" s="849">
        <v>1593</v>
      </c>
      <c r="H887" s="849">
        <v>1.9285714285714286</v>
      </c>
      <c r="I887" s="849">
        <v>59</v>
      </c>
      <c r="J887" s="849">
        <v>14</v>
      </c>
      <c r="K887" s="849">
        <v>826</v>
      </c>
      <c r="L887" s="849">
        <v>1</v>
      </c>
      <c r="M887" s="849">
        <v>59</v>
      </c>
      <c r="N887" s="849">
        <v>13</v>
      </c>
      <c r="O887" s="849">
        <v>780</v>
      </c>
      <c r="P887" s="837">
        <v>0.94430992736077479</v>
      </c>
      <c r="Q887" s="850">
        <v>60</v>
      </c>
    </row>
    <row r="888" spans="1:17" ht="14.4" customHeight="1" x14ac:dyDescent="0.3">
      <c r="A888" s="831" t="s">
        <v>4249</v>
      </c>
      <c r="B888" s="832" t="s">
        <v>3471</v>
      </c>
      <c r="C888" s="832" t="s">
        <v>3529</v>
      </c>
      <c r="D888" s="832" t="s">
        <v>3589</v>
      </c>
      <c r="E888" s="832" t="s">
        <v>3590</v>
      </c>
      <c r="F888" s="849">
        <v>28</v>
      </c>
      <c r="G888" s="849">
        <v>10752</v>
      </c>
      <c r="H888" s="849">
        <v>1.3298701298701299</v>
      </c>
      <c r="I888" s="849">
        <v>384</v>
      </c>
      <c r="J888" s="849">
        <v>21</v>
      </c>
      <c r="K888" s="849">
        <v>8085</v>
      </c>
      <c r="L888" s="849">
        <v>1</v>
      </c>
      <c r="M888" s="849">
        <v>385</v>
      </c>
      <c r="N888" s="849">
        <v>21</v>
      </c>
      <c r="O888" s="849">
        <v>8106</v>
      </c>
      <c r="P888" s="837">
        <v>1.0025974025974025</v>
      </c>
      <c r="Q888" s="850">
        <v>386</v>
      </c>
    </row>
    <row r="889" spans="1:17" ht="14.4" customHeight="1" x14ac:dyDescent="0.3">
      <c r="A889" s="831" t="s">
        <v>4249</v>
      </c>
      <c r="B889" s="832" t="s">
        <v>3471</v>
      </c>
      <c r="C889" s="832" t="s">
        <v>3529</v>
      </c>
      <c r="D889" s="832" t="s">
        <v>3591</v>
      </c>
      <c r="E889" s="832" t="s">
        <v>3592</v>
      </c>
      <c r="F889" s="849">
        <v>4</v>
      </c>
      <c r="G889" s="849">
        <v>1556</v>
      </c>
      <c r="H889" s="849">
        <v>0.99743589743589745</v>
      </c>
      <c r="I889" s="849">
        <v>389</v>
      </c>
      <c r="J889" s="849">
        <v>4</v>
      </c>
      <c r="K889" s="849">
        <v>1560</v>
      </c>
      <c r="L889" s="849">
        <v>1</v>
      </c>
      <c r="M889" s="849">
        <v>390</v>
      </c>
      <c r="N889" s="849">
        <v>5</v>
      </c>
      <c r="O889" s="849">
        <v>1955</v>
      </c>
      <c r="P889" s="837">
        <v>1.2532051282051282</v>
      </c>
      <c r="Q889" s="850">
        <v>391</v>
      </c>
    </row>
    <row r="890" spans="1:17" ht="14.4" customHeight="1" x14ac:dyDescent="0.3">
      <c r="A890" s="831" t="s">
        <v>4249</v>
      </c>
      <c r="B890" s="832" t="s">
        <v>3471</v>
      </c>
      <c r="C890" s="832" t="s">
        <v>3529</v>
      </c>
      <c r="D890" s="832" t="s">
        <v>3591</v>
      </c>
      <c r="E890" s="832" t="s">
        <v>3593</v>
      </c>
      <c r="F890" s="849">
        <v>14</v>
      </c>
      <c r="G890" s="849">
        <v>5446</v>
      </c>
      <c r="H890" s="849">
        <v>1.0741617357001971</v>
      </c>
      <c r="I890" s="849">
        <v>389</v>
      </c>
      <c r="J890" s="849">
        <v>13</v>
      </c>
      <c r="K890" s="849">
        <v>5070</v>
      </c>
      <c r="L890" s="849">
        <v>1</v>
      </c>
      <c r="M890" s="849">
        <v>390</v>
      </c>
      <c r="N890" s="849">
        <v>17</v>
      </c>
      <c r="O890" s="849">
        <v>6647</v>
      </c>
      <c r="P890" s="837">
        <v>1.3110453648915188</v>
      </c>
      <c r="Q890" s="850">
        <v>391</v>
      </c>
    </row>
    <row r="891" spans="1:17" ht="14.4" customHeight="1" x14ac:dyDescent="0.3">
      <c r="A891" s="831" t="s">
        <v>4249</v>
      </c>
      <c r="B891" s="832" t="s">
        <v>3471</v>
      </c>
      <c r="C891" s="832" t="s">
        <v>3529</v>
      </c>
      <c r="D891" s="832" t="s">
        <v>3599</v>
      </c>
      <c r="E891" s="832" t="s">
        <v>3601</v>
      </c>
      <c r="F891" s="849">
        <v>1</v>
      </c>
      <c r="G891" s="849">
        <v>153</v>
      </c>
      <c r="H891" s="849"/>
      <c r="I891" s="849">
        <v>153</v>
      </c>
      <c r="J891" s="849"/>
      <c r="K891" s="849"/>
      <c r="L891" s="849"/>
      <c r="M891" s="849"/>
      <c r="N891" s="849">
        <v>1</v>
      </c>
      <c r="O891" s="849">
        <v>154</v>
      </c>
      <c r="P891" s="837"/>
      <c r="Q891" s="850">
        <v>154</v>
      </c>
    </row>
    <row r="892" spans="1:17" ht="14.4" customHeight="1" x14ac:dyDescent="0.3">
      <c r="A892" s="831" t="s">
        <v>4249</v>
      </c>
      <c r="B892" s="832" t="s">
        <v>3471</v>
      </c>
      <c r="C892" s="832" t="s">
        <v>3529</v>
      </c>
      <c r="D892" s="832" t="s">
        <v>3605</v>
      </c>
      <c r="E892" s="832" t="s">
        <v>3607</v>
      </c>
      <c r="F892" s="849"/>
      <c r="G892" s="849"/>
      <c r="H892" s="849"/>
      <c r="I892" s="849"/>
      <c r="J892" s="849">
        <v>1</v>
      </c>
      <c r="K892" s="849">
        <v>138</v>
      </c>
      <c r="L892" s="849">
        <v>1</v>
      </c>
      <c r="M892" s="849">
        <v>138</v>
      </c>
      <c r="N892" s="849"/>
      <c r="O892" s="849"/>
      <c r="P892" s="837"/>
      <c r="Q892" s="850"/>
    </row>
    <row r="893" spans="1:17" ht="14.4" customHeight="1" x14ac:dyDescent="0.3">
      <c r="A893" s="831" t="s">
        <v>4249</v>
      </c>
      <c r="B893" s="832" t="s">
        <v>3471</v>
      </c>
      <c r="C893" s="832" t="s">
        <v>3529</v>
      </c>
      <c r="D893" s="832" t="s">
        <v>3614</v>
      </c>
      <c r="E893" s="832" t="s">
        <v>3615</v>
      </c>
      <c r="F893" s="849"/>
      <c r="G893" s="849"/>
      <c r="H893" s="849"/>
      <c r="I893" s="849"/>
      <c r="J893" s="849">
        <v>1</v>
      </c>
      <c r="K893" s="849">
        <v>237</v>
      </c>
      <c r="L893" s="849">
        <v>1</v>
      </c>
      <c r="M893" s="849">
        <v>237</v>
      </c>
      <c r="N893" s="849"/>
      <c r="O893" s="849"/>
      <c r="P893" s="837"/>
      <c r="Q893" s="850"/>
    </row>
    <row r="894" spans="1:17" ht="14.4" customHeight="1" x14ac:dyDescent="0.3">
      <c r="A894" s="831" t="s">
        <v>4249</v>
      </c>
      <c r="B894" s="832" t="s">
        <v>3471</v>
      </c>
      <c r="C894" s="832" t="s">
        <v>3529</v>
      </c>
      <c r="D894" s="832" t="s">
        <v>3630</v>
      </c>
      <c r="E894" s="832" t="s">
        <v>3631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43</v>
      </c>
      <c r="P894" s="837"/>
      <c r="Q894" s="850">
        <v>43</v>
      </c>
    </row>
    <row r="895" spans="1:17" ht="14.4" customHeight="1" x14ac:dyDescent="0.3">
      <c r="A895" s="831" t="s">
        <v>4249</v>
      </c>
      <c r="B895" s="832" t="s">
        <v>3471</v>
      </c>
      <c r="C895" s="832" t="s">
        <v>3529</v>
      </c>
      <c r="D895" s="832" t="s">
        <v>3633</v>
      </c>
      <c r="E895" s="832" t="s">
        <v>3635</v>
      </c>
      <c r="F895" s="849">
        <v>1</v>
      </c>
      <c r="G895" s="849">
        <v>58</v>
      </c>
      <c r="H895" s="849"/>
      <c r="I895" s="849">
        <v>58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4249</v>
      </c>
      <c r="B896" s="832" t="s">
        <v>3471</v>
      </c>
      <c r="C896" s="832" t="s">
        <v>3529</v>
      </c>
      <c r="D896" s="832" t="s">
        <v>3649</v>
      </c>
      <c r="E896" s="832" t="s">
        <v>3650</v>
      </c>
      <c r="F896" s="849"/>
      <c r="G896" s="849"/>
      <c r="H896" s="849"/>
      <c r="I896" s="849"/>
      <c r="J896" s="849"/>
      <c r="K896" s="849"/>
      <c r="L896" s="849"/>
      <c r="M896" s="849"/>
      <c r="N896" s="849">
        <v>2</v>
      </c>
      <c r="O896" s="849">
        <v>66.66</v>
      </c>
      <c r="P896" s="837"/>
      <c r="Q896" s="850">
        <v>33.33</v>
      </c>
    </row>
    <row r="897" spans="1:17" ht="14.4" customHeight="1" x14ac:dyDescent="0.3">
      <c r="A897" s="831" t="s">
        <v>4249</v>
      </c>
      <c r="B897" s="832" t="s">
        <v>3471</v>
      </c>
      <c r="C897" s="832" t="s">
        <v>3529</v>
      </c>
      <c r="D897" s="832" t="s">
        <v>3677</v>
      </c>
      <c r="E897" s="832" t="s">
        <v>3678</v>
      </c>
      <c r="F897" s="849">
        <v>1</v>
      </c>
      <c r="G897" s="849">
        <v>113</v>
      </c>
      <c r="H897" s="849"/>
      <c r="I897" s="849">
        <v>113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4249</v>
      </c>
      <c r="B898" s="832" t="s">
        <v>3471</v>
      </c>
      <c r="C898" s="832" t="s">
        <v>3529</v>
      </c>
      <c r="D898" s="832" t="s">
        <v>3677</v>
      </c>
      <c r="E898" s="832" t="s">
        <v>3679</v>
      </c>
      <c r="F898" s="849"/>
      <c r="G898" s="849"/>
      <c r="H898" s="849"/>
      <c r="I898" s="849"/>
      <c r="J898" s="849"/>
      <c r="K898" s="849"/>
      <c r="L898" s="849"/>
      <c r="M898" s="849"/>
      <c r="N898" s="849">
        <v>2</v>
      </c>
      <c r="O898" s="849">
        <v>228</v>
      </c>
      <c r="P898" s="837"/>
      <c r="Q898" s="850">
        <v>114</v>
      </c>
    </row>
    <row r="899" spans="1:17" ht="14.4" customHeight="1" x14ac:dyDescent="0.3">
      <c r="A899" s="831" t="s">
        <v>4249</v>
      </c>
      <c r="B899" s="832" t="s">
        <v>3471</v>
      </c>
      <c r="C899" s="832" t="s">
        <v>3529</v>
      </c>
      <c r="D899" s="832" t="s">
        <v>3701</v>
      </c>
      <c r="E899" s="832" t="s">
        <v>3702</v>
      </c>
      <c r="F899" s="849">
        <v>1</v>
      </c>
      <c r="G899" s="849">
        <v>183</v>
      </c>
      <c r="H899" s="849"/>
      <c r="I899" s="849">
        <v>183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4249</v>
      </c>
      <c r="B900" s="832" t="s">
        <v>3471</v>
      </c>
      <c r="C900" s="832" t="s">
        <v>3529</v>
      </c>
      <c r="D900" s="832" t="s">
        <v>3704</v>
      </c>
      <c r="E900" s="832" t="s">
        <v>3705</v>
      </c>
      <c r="F900" s="849">
        <v>2</v>
      </c>
      <c r="G900" s="849">
        <v>310</v>
      </c>
      <c r="H900" s="849">
        <v>0.5</v>
      </c>
      <c r="I900" s="849">
        <v>155</v>
      </c>
      <c r="J900" s="849">
        <v>4</v>
      </c>
      <c r="K900" s="849">
        <v>620</v>
      </c>
      <c r="L900" s="849">
        <v>1</v>
      </c>
      <c r="M900" s="849">
        <v>155</v>
      </c>
      <c r="N900" s="849">
        <v>1</v>
      </c>
      <c r="O900" s="849">
        <v>156</v>
      </c>
      <c r="P900" s="837">
        <v>0.25161290322580643</v>
      </c>
      <c r="Q900" s="850">
        <v>156</v>
      </c>
    </row>
    <row r="901" spans="1:17" ht="14.4" customHeight="1" x14ac:dyDescent="0.3">
      <c r="A901" s="831" t="s">
        <v>4249</v>
      </c>
      <c r="B901" s="832" t="s">
        <v>3471</v>
      </c>
      <c r="C901" s="832" t="s">
        <v>3529</v>
      </c>
      <c r="D901" s="832" t="s">
        <v>3706</v>
      </c>
      <c r="E901" s="832" t="s">
        <v>3707</v>
      </c>
      <c r="F901" s="849">
        <v>2</v>
      </c>
      <c r="G901" s="849">
        <v>286</v>
      </c>
      <c r="H901" s="849">
        <v>2</v>
      </c>
      <c r="I901" s="849">
        <v>143</v>
      </c>
      <c r="J901" s="849">
        <v>1</v>
      </c>
      <c r="K901" s="849">
        <v>143</v>
      </c>
      <c r="L901" s="849">
        <v>1</v>
      </c>
      <c r="M901" s="849">
        <v>143</v>
      </c>
      <c r="N901" s="849">
        <v>6</v>
      </c>
      <c r="O901" s="849">
        <v>864</v>
      </c>
      <c r="P901" s="837">
        <v>6.0419580419580416</v>
      </c>
      <c r="Q901" s="850">
        <v>144</v>
      </c>
    </row>
    <row r="902" spans="1:17" ht="14.4" customHeight="1" x14ac:dyDescent="0.3">
      <c r="A902" s="831" t="s">
        <v>4249</v>
      </c>
      <c r="B902" s="832" t="s">
        <v>3471</v>
      </c>
      <c r="C902" s="832" t="s">
        <v>3529</v>
      </c>
      <c r="D902" s="832" t="s">
        <v>3723</v>
      </c>
      <c r="E902" s="832" t="s">
        <v>3724</v>
      </c>
      <c r="F902" s="849">
        <v>3</v>
      </c>
      <c r="G902" s="849">
        <v>1182</v>
      </c>
      <c r="H902" s="849">
        <v>0.59848101265822784</v>
      </c>
      <c r="I902" s="849">
        <v>394</v>
      </c>
      <c r="J902" s="849">
        <v>5</v>
      </c>
      <c r="K902" s="849">
        <v>1975</v>
      </c>
      <c r="L902" s="849">
        <v>1</v>
      </c>
      <c r="M902" s="849">
        <v>395</v>
      </c>
      <c r="N902" s="849">
        <v>8</v>
      </c>
      <c r="O902" s="849">
        <v>3168</v>
      </c>
      <c r="P902" s="837">
        <v>1.6040506329113924</v>
      </c>
      <c r="Q902" s="850">
        <v>396</v>
      </c>
    </row>
    <row r="903" spans="1:17" ht="14.4" customHeight="1" x14ac:dyDescent="0.3">
      <c r="A903" s="831" t="s">
        <v>4249</v>
      </c>
      <c r="B903" s="832" t="s">
        <v>3471</v>
      </c>
      <c r="C903" s="832" t="s">
        <v>3529</v>
      </c>
      <c r="D903" s="832" t="s">
        <v>3742</v>
      </c>
      <c r="E903" s="832" t="s">
        <v>3743</v>
      </c>
      <c r="F903" s="849"/>
      <c r="G903" s="849"/>
      <c r="H903" s="849"/>
      <c r="I903" s="849"/>
      <c r="J903" s="849">
        <v>1</v>
      </c>
      <c r="K903" s="849">
        <v>135</v>
      </c>
      <c r="L903" s="849">
        <v>1</v>
      </c>
      <c r="M903" s="849">
        <v>135</v>
      </c>
      <c r="N903" s="849"/>
      <c r="O903" s="849"/>
      <c r="P903" s="837"/>
      <c r="Q903" s="850"/>
    </row>
    <row r="904" spans="1:17" ht="14.4" customHeight="1" x14ac:dyDescent="0.3">
      <c r="A904" s="831" t="s">
        <v>4250</v>
      </c>
      <c r="B904" s="832" t="s">
        <v>3471</v>
      </c>
      <c r="C904" s="832" t="s">
        <v>3529</v>
      </c>
      <c r="D904" s="832" t="s">
        <v>3559</v>
      </c>
      <c r="E904" s="832" t="s">
        <v>3560</v>
      </c>
      <c r="F904" s="849"/>
      <c r="G904" s="849"/>
      <c r="H904" s="849"/>
      <c r="I904" s="849"/>
      <c r="J904" s="849">
        <v>3</v>
      </c>
      <c r="K904" s="849">
        <v>1119</v>
      </c>
      <c r="L904" s="849">
        <v>1</v>
      </c>
      <c r="M904" s="849">
        <v>373</v>
      </c>
      <c r="N904" s="849"/>
      <c r="O904" s="849"/>
      <c r="P904" s="837"/>
      <c r="Q904" s="850"/>
    </row>
    <row r="905" spans="1:17" ht="14.4" customHeight="1" x14ac:dyDescent="0.3">
      <c r="A905" s="831" t="s">
        <v>4250</v>
      </c>
      <c r="B905" s="832" t="s">
        <v>3471</v>
      </c>
      <c r="C905" s="832" t="s">
        <v>3529</v>
      </c>
      <c r="D905" s="832" t="s">
        <v>3562</v>
      </c>
      <c r="E905" s="832" t="s">
        <v>3563</v>
      </c>
      <c r="F905" s="849">
        <v>1</v>
      </c>
      <c r="G905" s="849">
        <v>251</v>
      </c>
      <c r="H905" s="849">
        <v>0.33333333333333331</v>
      </c>
      <c r="I905" s="849">
        <v>251</v>
      </c>
      <c r="J905" s="849">
        <v>3</v>
      </c>
      <c r="K905" s="849">
        <v>753</v>
      </c>
      <c r="L905" s="849">
        <v>1</v>
      </c>
      <c r="M905" s="849">
        <v>251</v>
      </c>
      <c r="N905" s="849">
        <v>4</v>
      </c>
      <c r="O905" s="849">
        <v>1008</v>
      </c>
      <c r="P905" s="837">
        <v>1.3386454183266931</v>
      </c>
      <c r="Q905" s="850">
        <v>252</v>
      </c>
    </row>
    <row r="906" spans="1:17" ht="14.4" customHeight="1" x14ac:dyDescent="0.3">
      <c r="A906" s="831" t="s">
        <v>4250</v>
      </c>
      <c r="B906" s="832" t="s">
        <v>3471</v>
      </c>
      <c r="C906" s="832" t="s">
        <v>3529</v>
      </c>
      <c r="D906" s="832" t="s">
        <v>3562</v>
      </c>
      <c r="E906" s="832" t="s">
        <v>3564</v>
      </c>
      <c r="F906" s="849">
        <v>2</v>
      </c>
      <c r="G906" s="849">
        <v>502</v>
      </c>
      <c r="H906" s="849">
        <v>0.4</v>
      </c>
      <c r="I906" s="849">
        <v>251</v>
      </c>
      <c r="J906" s="849">
        <v>5</v>
      </c>
      <c r="K906" s="849">
        <v>1255</v>
      </c>
      <c r="L906" s="849">
        <v>1</v>
      </c>
      <c r="M906" s="849">
        <v>251</v>
      </c>
      <c r="N906" s="849">
        <v>2</v>
      </c>
      <c r="O906" s="849">
        <v>504</v>
      </c>
      <c r="P906" s="837">
        <v>0.40159362549800798</v>
      </c>
      <c r="Q906" s="850">
        <v>252</v>
      </c>
    </row>
    <row r="907" spans="1:17" ht="14.4" customHeight="1" x14ac:dyDescent="0.3">
      <c r="A907" s="831" t="s">
        <v>4250</v>
      </c>
      <c r="B907" s="832" t="s">
        <v>3471</v>
      </c>
      <c r="C907" s="832" t="s">
        <v>3529</v>
      </c>
      <c r="D907" s="832" t="s">
        <v>3565</v>
      </c>
      <c r="E907" s="832" t="s">
        <v>3566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127</v>
      </c>
      <c r="P907" s="837"/>
      <c r="Q907" s="850">
        <v>127</v>
      </c>
    </row>
    <row r="908" spans="1:17" ht="14.4" customHeight="1" x14ac:dyDescent="0.3">
      <c r="A908" s="831" t="s">
        <v>4250</v>
      </c>
      <c r="B908" s="832" t="s">
        <v>3471</v>
      </c>
      <c r="C908" s="832" t="s">
        <v>3529</v>
      </c>
      <c r="D908" s="832" t="s">
        <v>3579</v>
      </c>
      <c r="E908" s="832" t="s">
        <v>3580</v>
      </c>
      <c r="F908" s="849">
        <v>2</v>
      </c>
      <c r="G908" s="849">
        <v>118</v>
      </c>
      <c r="H908" s="849">
        <v>0.2857142857142857</v>
      </c>
      <c r="I908" s="849">
        <v>59</v>
      </c>
      <c r="J908" s="849">
        <v>7</v>
      </c>
      <c r="K908" s="849">
        <v>413</v>
      </c>
      <c r="L908" s="849">
        <v>1</v>
      </c>
      <c r="M908" s="849">
        <v>59</v>
      </c>
      <c r="N908" s="849">
        <v>3</v>
      </c>
      <c r="O908" s="849">
        <v>180</v>
      </c>
      <c r="P908" s="837">
        <v>0.43583535108958837</v>
      </c>
      <c r="Q908" s="850">
        <v>60</v>
      </c>
    </row>
    <row r="909" spans="1:17" ht="14.4" customHeight="1" x14ac:dyDescent="0.3">
      <c r="A909" s="831" t="s">
        <v>4250</v>
      </c>
      <c r="B909" s="832" t="s">
        <v>3471</v>
      </c>
      <c r="C909" s="832" t="s">
        <v>3529</v>
      </c>
      <c r="D909" s="832" t="s">
        <v>3589</v>
      </c>
      <c r="E909" s="832" t="s">
        <v>3590</v>
      </c>
      <c r="F909" s="849">
        <v>3</v>
      </c>
      <c r="G909" s="849">
        <v>1152</v>
      </c>
      <c r="H909" s="849">
        <v>0.33246753246753247</v>
      </c>
      <c r="I909" s="849">
        <v>384</v>
      </c>
      <c r="J909" s="849">
        <v>9</v>
      </c>
      <c r="K909" s="849">
        <v>3465</v>
      </c>
      <c r="L909" s="849">
        <v>1</v>
      </c>
      <c r="M909" s="849">
        <v>385</v>
      </c>
      <c r="N909" s="849">
        <v>3</v>
      </c>
      <c r="O909" s="849">
        <v>1158</v>
      </c>
      <c r="P909" s="837">
        <v>0.33419913419913422</v>
      </c>
      <c r="Q909" s="850">
        <v>386</v>
      </c>
    </row>
    <row r="910" spans="1:17" ht="14.4" customHeight="1" x14ac:dyDescent="0.3">
      <c r="A910" s="831" t="s">
        <v>4250</v>
      </c>
      <c r="B910" s="832" t="s">
        <v>3471</v>
      </c>
      <c r="C910" s="832" t="s">
        <v>3529</v>
      </c>
      <c r="D910" s="832" t="s">
        <v>3591</v>
      </c>
      <c r="E910" s="832" t="s">
        <v>3592</v>
      </c>
      <c r="F910" s="849">
        <v>1</v>
      </c>
      <c r="G910" s="849">
        <v>389</v>
      </c>
      <c r="H910" s="849">
        <v>0.49871794871794872</v>
      </c>
      <c r="I910" s="849">
        <v>389</v>
      </c>
      <c r="J910" s="849">
        <v>2</v>
      </c>
      <c r="K910" s="849">
        <v>780</v>
      </c>
      <c r="L910" s="849">
        <v>1</v>
      </c>
      <c r="M910" s="849">
        <v>390</v>
      </c>
      <c r="N910" s="849">
        <v>1</v>
      </c>
      <c r="O910" s="849">
        <v>391</v>
      </c>
      <c r="P910" s="837">
        <v>0.50128205128205128</v>
      </c>
      <c r="Q910" s="850">
        <v>391</v>
      </c>
    </row>
    <row r="911" spans="1:17" ht="14.4" customHeight="1" x14ac:dyDescent="0.3">
      <c r="A911" s="831" t="s">
        <v>4250</v>
      </c>
      <c r="B911" s="832" t="s">
        <v>3471</v>
      </c>
      <c r="C911" s="832" t="s">
        <v>3529</v>
      </c>
      <c r="D911" s="832" t="s">
        <v>3591</v>
      </c>
      <c r="E911" s="832" t="s">
        <v>3593</v>
      </c>
      <c r="F911" s="849">
        <v>1</v>
      </c>
      <c r="G911" s="849">
        <v>389</v>
      </c>
      <c r="H911" s="849">
        <v>0.16623931623931623</v>
      </c>
      <c r="I911" s="849">
        <v>389</v>
      </c>
      <c r="J911" s="849">
        <v>6</v>
      </c>
      <c r="K911" s="849">
        <v>2340</v>
      </c>
      <c r="L911" s="849">
        <v>1</v>
      </c>
      <c r="M911" s="849">
        <v>390</v>
      </c>
      <c r="N911" s="849">
        <v>2</v>
      </c>
      <c r="O911" s="849">
        <v>782</v>
      </c>
      <c r="P911" s="837">
        <v>0.33418803418803417</v>
      </c>
      <c r="Q911" s="850">
        <v>391</v>
      </c>
    </row>
    <row r="912" spans="1:17" ht="14.4" customHeight="1" x14ac:dyDescent="0.3">
      <c r="A912" s="831" t="s">
        <v>4250</v>
      </c>
      <c r="B912" s="832" t="s">
        <v>3471</v>
      </c>
      <c r="C912" s="832" t="s">
        <v>3529</v>
      </c>
      <c r="D912" s="832" t="s">
        <v>3605</v>
      </c>
      <c r="E912" s="832" t="s">
        <v>3606</v>
      </c>
      <c r="F912" s="849"/>
      <c r="G912" s="849"/>
      <c r="H912" s="849"/>
      <c r="I912" s="849"/>
      <c r="J912" s="849">
        <v>1</v>
      </c>
      <c r="K912" s="849">
        <v>138</v>
      </c>
      <c r="L912" s="849">
        <v>1</v>
      </c>
      <c r="M912" s="849">
        <v>138</v>
      </c>
      <c r="N912" s="849"/>
      <c r="O912" s="849"/>
      <c r="P912" s="837"/>
      <c r="Q912" s="850"/>
    </row>
    <row r="913" spans="1:17" ht="14.4" customHeight="1" x14ac:dyDescent="0.3">
      <c r="A913" s="831" t="s">
        <v>4250</v>
      </c>
      <c r="B913" s="832" t="s">
        <v>3471</v>
      </c>
      <c r="C913" s="832" t="s">
        <v>3529</v>
      </c>
      <c r="D913" s="832" t="s">
        <v>3644</v>
      </c>
      <c r="E913" s="832" t="s">
        <v>3645</v>
      </c>
      <c r="F913" s="849"/>
      <c r="G913" s="849"/>
      <c r="H913" s="849"/>
      <c r="I913" s="849"/>
      <c r="J913" s="849"/>
      <c r="K913" s="849"/>
      <c r="L913" s="849"/>
      <c r="M913" s="849"/>
      <c r="N913" s="849">
        <v>1</v>
      </c>
      <c r="O913" s="849">
        <v>93</v>
      </c>
      <c r="P913" s="837"/>
      <c r="Q913" s="850">
        <v>93</v>
      </c>
    </row>
    <row r="914" spans="1:17" ht="14.4" customHeight="1" x14ac:dyDescent="0.3">
      <c r="A914" s="831" t="s">
        <v>4250</v>
      </c>
      <c r="B914" s="832" t="s">
        <v>3471</v>
      </c>
      <c r="C914" s="832" t="s">
        <v>3529</v>
      </c>
      <c r="D914" s="832" t="s">
        <v>3723</v>
      </c>
      <c r="E914" s="832" t="s">
        <v>3724</v>
      </c>
      <c r="F914" s="849"/>
      <c r="G914" s="849"/>
      <c r="H914" s="849"/>
      <c r="I914" s="849"/>
      <c r="J914" s="849">
        <v>1</v>
      </c>
      <c r="K914" s="849">
        <v>395</v>
      </c>
      <c r="L914" s="849">
        <v>1</v>
      </c>
      <c r="M914" s="849">
        <v>395</v>
      </c>
      <c r="N914" s="849"/>
      <c r="O914" s="849"/>
      <c r="P914" s="837"/>
      <c r="Q914" s="850"/>
    </row>
    <row r="915" spans="1:17" ht="14.4" customHeight="1" x14ac:dyDescent="0.3">
      <c r="A915" s="831" t="s">
        <v>4251</v>
      </c>
      <c r="B915" s="832" t="s">
        <v>3471</v>
      </c>
      <c r="C915" s="832" t="s">
        <v>3529</v>
      </c>
      <c r="D915" s="832" t="s">
        <v>3544</v>
      </c>
      <c r="E915" s="832" t="s">
        <v>3545</v>
      </c>
      <c r="F915" s="849"/>
      <c r="G915" s="849"/>
      <c r="H915" s="849"/>
      <c r="I915" s="849"/>
      <c r="J915" s="849"/>
      <c r="K915" s="849"/>
      <c r="L915" s="849"/>
      <c r="M915" s="849"/>
      <c r="N915" s="849">
        <v>2</v>
      </c>
      <c r="O915" s="849">
        <v>74</v>
      </c>
      <c r="P915" s="837"/>
      <c r="Q915" s="850">
        <v>37</v>
      </c>
    </row>
    <row r="916" spans="1:17" ht="14.4" customHeight="1" x14ac:dyDescent="0.3">
      <c r="A916" s="831" t="s">
        <v>4251</v>
      </c>
      <c r="B916" s="832" t="s">
        <v>3471</v>
      </c>
      <c r="C916" s="832" t="s">
        <v>3529</v>
      </c>
      <c r="D916" s="832" t="s">
        <v>3544</v>
      </c>
      <c r="E916" s="832" t="s">
        <v>3546</v>
      </c>
      <c r="F916" s="849">
        <v>1</v>
      </c>
      <c r="G916" s="849">
        <v>37</v>
      </c>
      <c r="H916" s="849"/>
      <c r="I916" s="849">
        <v>37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4251</v>
      </c>
      <c r="B917" s="832" t="s">
        <v>3471</v>
      </c>
      <c r="C917" s="832" t="s">
        <v>3529</v>
      </c>
      <c r="D917" s="832" t="s">
        <v>3562</v>
      </c>
      <c r="E917" s="832" t="s">
        <v>3563</v>
      </c>
      <c r="F917" s="849">
        <v>1</v>
      </c>
      <c r="G917" s="849">
        <v>251</v>
      </c>
      <c r="H917" s="849">
        <v>0.2</v>
      </c>
      <c r="I917" s="849">
        <v>251</v>
      </c>
      <c r="J917" s="849">
        <v>5</v>
      </c>
      <c r="K917" s="849">
        <v>1255</v>
      </c>
      <c r="L917" s="849">
        <v>1</v>
      </c>
      <c r="M917" s="849">
        <v>251</v>
      </c>
      <c r="N917" s="849">
        <v>5</v>
      </c>
      <c r="O917" s="849">
        <v>1260</v>
      </c>
      <c r="P917" s="837">
        <v>1.0039840637450199</v>
      </c>
      <c r="Q917" s="850">
        <v>252</v>
      </c>
    </row>
    <row r="918" spans="1:17" ht="14.4" customHeight="1" x14ac:dyDescent="0.3">
      <c r="A918" s="831" t="s">
        <v>4251</v>
      </c>
      <c r="B918" s="832" t="s">
        <v>3471</v>
      </c>
      <c r="C918" s="832" t="s">
        <v>3529</v>
      </c>
      <c r="D918" s="832" t="s">
        <v>3562</v>
      </c>
      <c r="E918" s="832" t="s">
        <v>3564</v>
      </c>
      <c r="F918" s="849">
        <v>3</v>
      </c>
      <c r="G918" s="849">
        <v>753</v>
      </c>
      <c r="H918" s="849">
        <v>0.6</v>
      </c>
      <c r="I918" s="849">
        <v>251</v>
      </c>
      <c r="J918" s="849">
        <v>5</v>
      </c>
      <c r="K918" s="849">
        <v>1255</v>
      </c>
      <c r="L918" s="849">
        <v>1</v>
      </c>
      <c r="M918" s="849">
        <v>251</v>
      </c>
      <c r="N918" s="849">
        <v>4</v>
      </c>
      <c r="O918" s="849">
        <v>1008</v>
      </c>
      <c r="P918" s="837">
        <v>0.80318725099601596</v>
      </c>
      <c r="Q918" s="850">
        <v>252</v>
      </c>
    </row>
    <row r="919" spans="1:17" ht="14.4" customHeight="1" x14ac:dyDescent="0.3">
      <c r="A919" s="831" t="s">
        <v>4251</v>
      </c>
      <c r="B919" s="832" t="s">
        <v>3471</v>
      </c>
      <c r="C919" s="832" t="s">
        <v>3529</v>
      </c>
      <c r="D919" s="832" t="s">
        <v>3565</v>
      </c>
      <c r="E919" s="832" t="s">
        <v>3566</v>
      </c>
      <c r="F919" s="849">
        <v>1</v>
      </c>
      <c r="G919" s="849">
        <v>126</v>
      </c>
      <c r="H919" s="849">
        <v>0.25</v>
      </c>
      <c r="I919" s="849">
        <v>126</v>
      </c>
      <c r="J919" s="849">
        <v>4</v>
      </c>
      <c r="K919" s="849">
        <v>504</v>
      </c>
      <c r="L919" s="849">
        <v>1</v>
      </c>
      <c r="M919" s="849">
        <v>126</v>
      </c>
      <c r="N919" s="849">
        <v>1</v>
      </c>
      <c r="O919" s="849">
        <v>127</v>
      </c>
      <c r="P919" s="837">
        <v>0.25198412698412698</v>
      </c>
      <c r="Q919" s="850">
        <v>127</v>
      </c>
    </row>
    <row r="920" spans="1:17" ht="14.4" customHeight="1" x14ac:dyDescent="0.3">
      <c r="A920" s="831" t="s">
        <v>4251</v>
      </c>
      <c r="B920" s="832" t="s">
        <v>3471</v>
      </c>
      <c r="C920" s="832" t="s">
        <v>3529</v>
      </c>
      <c r="D920" s="832" t="s">
        <v>3565</v>
      </c>
      <c r="E920" s="832" t="s">
        <v>3567</v>
      </c>
      <c r="F920" s="849">
        <v>1</v>
      </c>
      <c r="G920" s="849">
        <v>126</v>
      </c>
      <c r="H920" s="849">
        <v>0.5</v>
      </c>
      <c r="I920" s="849">
        <v>126</v>
      </c>
      <c r="J920" s="849">
        <v>2</v>
      </c>
      <c r="K920" s="849">
        <v>252</v>
      </c>
      <c r="L920" s="849">
        <v>1</v>
      </c>
      <c r="M920" s="849">
        <v>126</v>
      </c>
      <c r="N920" s="849">
        <v>6</v>
      </c>
      <c r="O920" s="849">
        <v>762</v>
      </c>
      <c r="P920" s="837">
        <v>3.0238095238095237</v>
      </c>
      <c r="Q920" s="850">
        <v>127</v>
      </c>
    </row>
    <row r="921" spans="1:17" ht="14.4" customHeight="1" x14ac:dyDescent="0.3">
      <c r="A921" s="831" t="s">
        <v>4251</v>
      </c>
      <c r="B921" s="832" t="s">
        <v>3471</v>
      </c>
      <c r="C921" s="832" t="s">
        <v>3529</v>
      </c>
      <c r="D921" s="832" t="s">
        <v>3579</v>
      </c>
      <c r="E921" s="832" t="s">
        <v>3580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60</v>
      </c>
      <c r="P921" s="837"/>
      <c r="Q921" s="850">
        <v>60</v>
      </c>
    </row>
    <row r="922" spans="1:17" ht="14.4" customHeight="1" x14ac:dyDescent="0.3">
      <c r="A922" s="831" t="s">
        <v>4251</v>
      </c>
      <c r="B922" s="832" t="s">
        <v>3471</v>
      </c>
      <c r="C922" s="832" t="s">
        <v>3529</v>
      </c>
      <c r="D922" s="832" t="s">
        <v>3589</v>
      </c>
      <c r="E922" s="832" t="s">
        <v>3590</v>
      </c>
      <c r="F922" s="849">
        <v>1</v>
      </c>
      <c r="G922" s="849">
        <v>384</v>
      </c>
      <c r="H922" s="849">
        <v>0.9974025974025974</v>
      </c>
      <c r="I922" s="849">
        <v>384</v>
      </c>
      <c r="J922" s="849">
        <v>1</v>
      </c>
      <c r="K922" s="849">
        <v>385</v>
      </c>
      <c r="L922" s="849">
        <v>1</v>
      </c>
      <c r="M922" s="849">
        <v>385</v>
      </c>
      <c r="N922" s="849">
        <v>4</v>
      </c>
      <c r="O922" s="849">
        <v>1544</v>
      </c>
      <c r="P922" s="837">
        <v>4.0103896103896099</v>
      </c>
      <c r="Q922" s="850">
        <v>386</v>
      </c>
    </row>
    <row r="923" spans="1:17" ht="14.4" customHeight="1" x14ac:dyDescent="0.3">
      <c r="A923" s="831" t="s">
        <v>4251</v>
      </c>
      <c r="B923" s="832" t="s">
        <v>3471</v>
      </c>
      <c r="C923" s="832" t="s">
        <v>3529</v>
      </c>
      <c r="D923" s="832" t="s">
        <v>3591</v>
      </c>
      <c r="E923" s="832" t="s">
        <v>3592</v>
      </c>
      <c r="F923" s="849">
        <v>1</v>
      </c>
      <c r="G923" s="849">
        <v>389</v>
      </c>
      <c r="H923" s="849"/>
      <c r="I923" s="849">
        <v>389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4251</v>
      </c>
      <c r="B924" s="832" t="s">
        <v>3471</v>
      </c>
      <c r="C924" s="832" t="s">
        <v>3529</v>
      </c>
      <c r="D924" s="832" t="s">
        <v>3591</v>
      </c>
      <c r="E924" s="832" t="s">
        <v>3593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391</v>
      </c>
      <c r="P924" s="837"/>
      <c r="Q924" s="850">
        <v>391</v>
      </c>
    </row>
    <row r="925" spans="1:17" ht="14.4" customHeight="1" x14ac:dyDescent="0.3">
      <c r="A925" s="831" t="s">
        <v>4251</v>
      </c>
      <c r="B925" s="832" t="s">
        <v>3471</v>
      </c>
      <c r="C925" s="832" t="s">
        <v>3529</v>
      </c>
      <c r="D925" s="832" t="s">
        <v>3649</v>
      </c>
      <c r="E925" s="832" t="s">
        <v>3650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33.33</v>
      </c>
      <c r="P925" s="837"/>
      <c r="Q925" s="850">
        <v>33.33</v>
      </c>
    </row>
    <row r="926" spans="1:17" ht="14.4" customHeight="1" x14ac:dyDescent="0.3">
      <c r="A926" s="831" t="s">
        <v>4251</v>
      </c>
      <c r="B926" s="832" t="s">
        <v>3471</v>
      </c>
      <c r="C926" s="832" t="s">
        <v>3529</v>
      </c>
      <c r="D926" s="832" t="s">
        <v>3649</v>
      </c>
      <c r="E926" s="832" t="s">
        <v>3651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33.33</v>
      </c>
      <c r="P926" s="837"/>
      <c r="Q926" s="850">
        <v>33.33</v>
      </c>
    </row>
    <row r="927" spans="1:17" ht="14.4" customHeight="1" x14ac:dyDescent="0.3">
      <c r="A927" s="831" t="s">
        <v>4251</v>
      </c>
      <c r="B927" s="832" t="s">
        <v>3471</v>
      </c>
      <c r="C927" s="832" t="s">
        <v>3529</v>
      </c>
      <c r="D927" s="832" t="s">
        <v>3704</v>
      </c>
      <c r="E927" s="832" t="s">
        <v>3705</v>
      </c>
      <c r="F927" s="849">
        <v>1</v>
      </c>
      <c r="G927" s="849">
        <v>155</v>
      </c>
      <c r="H927" s="849"/>
      <c r="I927" s="849">
        <v>155</v>
      </c>
      <c r="J927" s="849"/>
      <c r="K927" s="849"/>
      <c r="L927" s="849"/>
      <c r="M927" s="849"/>
      <c r="N927" s="849">
        <v>1</v>
      </c>
      <c r="O927" s="849">
        <v>156</v>
      </c>
      <c r="P927" s="837"/>
      <c r="Q927" s="850">
        <v>156</v>
      </c>
    </row>
    <row r="928" spans="1:17" ht="14.4" customHeight="1" x14ac:dyDescent="0.3">
      <c r="A928" s="831" t="s">
        <v>4251</v>
      </c>
      <c r="B928" s="832" t="s">
        <v>3471</v>
      </c>
      <c r="C928" s="832" t="s">
        <v>3529</v>
      </c>
      <c r="D928" s="832" t="s">
        <v>3723</v>
      </c>
      <c r="E928" s="832" t="s">
        <v>3724</v>
      </c>
      <c r="F928" s="849">
        <v>2</v>
      </c>
      <c r="G928" s="849">
        <v>788</v>
      </c>
      <c r="H928" s="849">
        <v>0.99746835443037973</v>
      </c>
      <c r="I928" s="849">
        <v>394</v>
      </c>
      <c r="J928" s="849">
        <v>2</v>
      </c>
      <c r="K928" s="849">
        <v>790</v>
      </c>
      <c r="L928" s="849">
        <v>1</v>
      </c>
      <c r="M928" s="849">
        <v>395</v>
      </c>
      <c r="N928" s="849">
        <v>5</v>
      </c>
      <c r="O928" s="849">
        <v>1980</v>
      </c>
      <c r="P928" s="837">
        <v>2.5063291139240507</v>
      </c>
      <c r="Q928" s="850">
        <v>396</v>
      </c>
    </row>
    <row r="929" spans="1:17" ht="14.4" customHeight="1" x14ac:dyDescent="0.3">
      <c r="A929" s="831" t="s">
        <v>4251</v>
      </c>
      <c r="B929" s="832" t="s">
        <v>3471</v>
      </c>
      <c r="C929" s="832" t="s">
        <v>3529</v>
      </c>
      <c r="D929" s="832" t="s">
        <v>3738</v>
      </c>
      <c r="E929" s="832" t="s">
        <v>3739</v>
      </c>
      <c r="F929" s="849">
        <v>1</v>
      </c>
      <c r="G929" s="849">
        <v>140</v>
      </c>
      <c r="H929" s="849"/>
      <c r="I929" s="849">
        <v>140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4251</v>
      </c>
      <c r="B930" s="832" t="s">
        <v>3766</v>
      </c>
      <c r="C930" s="832" t="s">
        <v>3529</v>
      </c>
      <c r="D930" s="832" t="s">
        <v>3782</v>
      </c>
      <c r="E930" s="832" t="s">
        <v>4252</v>
      </c>
      <c r="F930" s="849"/>
      <c r="G930" s="849"/>
      <c r="H930" s="849"/>
      <c r="I930" s="849"/>
      <c r="J930" s="849">
        <v>1</v>
      </c>
      <c r="K930" s="849">
        <v>150</v>
      </c>
      <c r="L930" s="849">
        <v>1</v>
      </c>
      <c r="M930" s="849">
        <v>150</v>
      </c>
      <c r="N930" s="849"/>
      <c r="O930" s="849"/>
      <c r="P930" s="837"/>
      <c r="Q930" s="850"/>
    </row>
    <row r="931" spans="1:17" ht="14.4" customHeight="1" thickBot="1" x14ac:dyDescent="0.35">
      <c r="A931" s="839" t="s">
        <v>4251</v>
      </c>
      <c r="B931" s="840" t="s">
        <v>3766</v>
      </c>
      <c r="C931" s="840" t="s">
        <v>3529</v>
      </c>
      <c r="D931" s="840" t="s">
        <v>3788</v>
      </c>
      <c r="E931" s="840" t="s">
        <v>4253</v>
      </c>
      <c r="F931" s="851"/>
      <c r="G931" s="851"/>
      <c r="H931" s="851"/>
      <c r="I931" s="851"/>
      <c r="J931" s="851">
        <v>1</v>
      </c>
      <c r="K931" s="851">
        <v>241</v>
      </c>
      <c r="L931" s="851">
        <v>1</v>
      </c>
      <c r="M931" s="851">
        <v>241</v>
      </c>
      <c r="N931" s="851"/>
      <c r="O931" s="851"/>
      <c r="P931" s="845"/>
      <c r="Q93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322.37299999999999</v>
      </c>
      <c r="C5" s="114">
        <v>350.67700000000002</v>
      </c>
      <c r="D5" s="114">
        <v>297.19099999999997</v>
      </c>
      <c r="E5" s="424">
        <f>IF(OR(D5=0,B5=0),"",D5/B5)</f>
        <v>0.9218855177077484</v>
      </c>
      <c r="F5" s="129">
        <f>IF(OR(D5=0,C5=0),"",D5/C5)</f>
        <v>0.84747787850358014</v>
      </c>
      <c r="G5" s="130">
        <v>294</v>
      </c>
      <c r="H5" s="114">
        <v>339</v>
      </c>
      <c r="I5" s="114">
        <v>257</v>
      </c>
      <c r="J5" s="424">
        <f>IF(OR(I5=0,G5=0),"",I5/G5)</f>
        <v>0.87414965986394555</v>
      </c>
      <c r="K5" s="131">
        <f>IF(OR(I5=0,H5=0),"",I5/H5)</f>
        <v>0.75811209439528027</v>
      </c>
      <c r="L5" s="121"/>
      <c r="M5" s="121"/>
      <c r="N5" s="7">
        <f>D5-C5</f>
        <v>-53.486000000000047</v>
      </c>
      <c r="O5" s="8">
        <f>I5-H5</f>
        <v>-82</v>
      </c>
      <c r="P5" s="7">
        <f>D5-B5</f>
        <v>-25.182000000000016</v>
      </c>
      <c r="Q5" s="8">
        <f>I5-G5</f>
        <v>-37</v>
      </c>
    </row>
    <row r="6" spans="1:17" ht="14.4" hidden="1" customHeight="1" outlineLevel="1" x14ac:dyDescent="0.3">
      <c r="A6" s="441" t="s">
        <v>168</v>
      </c>
      <c r="B6" s="120">
        <v>49.777999999999999</v>
      </c>
      <c r="C6" s="113">
        <v>72.686000000000007</v>
      </c>
      <c r="D6" s="113">
        <v>70.325999999999993</v>
      </c>
      <c r="E6" s="424">
        <f t="shared" ref="E6:E12" si="0">IF(OR(D6=0,B6=0),"",D6/B6)</f>
        <v>1.4127928000321426</v>
      </c>
      <c r="F6" s="129">
        <f t="shared" ref="F6:F12" si="1">IF(OR(D6=0,C6=0),"",D6/C6)</f>
        <v>0.96753157416834035</v>
      </c>
      <c r="G6" s="133">
        <v>61</v>
      </c>
      <c r="H6" s="113">
        <v>80</v>
      </c>
      <c r="I6" s="113">
        <v>68</v>
      </c>
      <c r="J6" s="425">
        <f t="shared" ref="J6:J12" si="2">IF(OR(I6=0,G6=0),"",I6/G6)</f>
        <v>1.1147540983606556</v>
      </c>
      <c r="K6" s="134">
        <f t="shared" ref="K6:K12" si="3">IF(OR(I6=0,H6=0),"",I6/H6)</f>
        <v>0.85</v>
      </c>
      <c r="L6" s="121"/>
      <c r="M6" s="121"/>
      <c r="N6" s="5">
        <f t="shared" ref="N6:N13" si="4">D6-C6</f>
        <v>-2.3600000000000136</v>
      </c>
      <c r="O6" s="6">
        <f t="shared" ref="O6:O13" si="5">I6-H6</f>
        <v>-12</v>
      </c>
      <c r="P6" s="5">
        <f t="shared" ref="P6:P13" si="6">D6-B6</f>
        <v>20.547999999999995</v>
      </c>
      <c r="Q6" s="6">
        <f t="shared" ref="Q6:Q13" si="7">I6-G6</f>
        <v>7</v>
      </c>
    </row>
    <row r="7" spans="1:17" ht="14.4" hidden="1" customHeight="1" outlineLevel="1" x14ac:dyDescent="0.3">
      <c r="A7" s="441" t="s">
        <v>169</v>
      </c>
      <c r="B7" s="120">
        <v>176.518</v>
      </c>
      <c r="C7" s="113">
        <v>202.393</v>
      </c>
      <c r="D7" s="113">
        <v>233.02799999999999</v>
      </c>
      <c r="E7" s="424">
        <f t="shared" si="0"/>
        <v>1.3201373231058589</v>
      </c>
      <c r="F7" s="129">
        <f t="shared" si="1"/>
        <v>1.1513639305707213</v>
      </c>
      <c r="G7" s="133">
        <v>189</v>
      </c>
      <c r="H7" s="113">
        <v>211</v>
      </c>
      <c r="I7" s="113">
        <v>211</v>
      </c>
      <c r="J7" s="425">
        <f t="shared" si="2"/>
        <v>1.1164021164021165</v>
      </c>
      <c r="K7" s="134">
        <f t="shared" si="3"/>
        <v>1</v>
      </c>
      <c r="L7" s="121"/>
      <c r="M7" s="121"/>
      <c r="N7" s="5">
        <f t="shared" si="4"/>
        <v>30.634999999999991</v>
      </c>
      <c r="O7" s="6">
        <f t="shared" si="5"/>
        <v>0</v>
      </c>
      <c r="P7" s="5">
        <f t="shared" si="6"/>
        <v>56.509999999999991</v>
      </c>
      <c r="Q7" s="6">
        <f t="shared" si="7"/>
        <v>22</v>
      </c>
    </row>
    <row r="8" spans="1:17" ht="14.4" hidden="1" customHeight="1" outlineLevel="1" x14ac:dyDescent="0.3">
      <c r="A8" s="441" t="s">
        <v>170</v>
      </c>
      <c r="B8" s="120">
        <v>14.516999999999999</v>
      </c>
      <c r="C8" s="113">
        <v>32.515999999999998</v>
      </c>
      <c r="D8" s="113">
        <v>19.861000000000001</v>
      </c>
      <c r="E8" s="424">
        <f t="shared" si="0"/>
        <v>1.3681201350141214</v>
      </c>
      <c r="F8" s="129">
        <f t="shared" si="1"/>
        <v>0.61080698732931482</v>
      </c>
      <c r="G8" s="133">
        <v>17</v>
      </c>
      <c r="H8" s="113">
        <v>32</v>
      </c>
      <c r="I8" s="113">
        <v>23</v>
      </c>
      <c r="J8" s="425">
        <f t="shared" si="2"/>
        <v>1.3529411764705883</v>
      </c>
      <c r="K8" s="134">
        <f t="shared" si="3"/>
        <v>0.71875</v>
      </c>
      <c r="L8" s="121"/>
      <c r="M8" s="121"/>
      <c r="N8" s="5">
        <f t="shared" si="4"/>
        <v>-12.654999999999998</v>
      </c>
      <c r="O8" s="6">
        <f t="shared" si="5"/>
        <v>-9</v>
      </c>
      <c r="P8" s="5">
        <f t="shared" si="6"/>
        <v>5.3440000000000012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66.698999999999998</v>
      </c>
      <c r="C10" s="113">
        <v>79.932000000000002</v>
      </c>
      <c r="D10" s="113">
        <v>99.097999999999999</v>
      </c>
      <c r="E10" s="424">
        <f t="shared" si="0"/>
        <v>1.4857494115354053</v>
      </c>
      <c r="F10" s="129">
        <f t="shared" si="1"/>
        <v>1.2397788119901916</v>
      </c>
      <c r="G10" s="133">
        <v>72</v>
      </c>
      <c r="H10" s="113">
        <v>92</v>
      </c>
      <c r="I10" s="113">
        <v>98</v>
      </c>
      <c r="J10" s="425">
        <f t="shared" si="2"/>
        <v>1.3611111111111112</v>
      </c>
      <c r="K10" s="134">
        <f t="shared" si="3"/>
        <v>1.0652173913043479</v>
      </c>
      <c r="L10" s="121"/>
      <c r="M10" s="121"/>
      <c r="N10" s="5">
        <f t="shared" si="4"/>
        <v>19.165999999999997</v>
      </c>
      <c r="O10" s="6">
        <f t="shared" si="5"/>
        <v>6</v>
      </c>
      <c r="P10" s="5">
        <f t="shared" si="6"/>
        <v>32.399000000000001</v>
      </c>
      <c r="Q10" s="6">
        <f t="shared" si="7"/>
        <v>26</v>
      </c>
    </row>
    <row r="11" spans="1:17" ht="14.4" hidden="1" customHeight="1" outlineLevel="1" x14ac:dyDescent="0.3">
      <c r="A11" s="441" t="s">
        <v>173</v>
      </c>
      <c r="B11" s="120">
        <v>5.8860000000000001</v>
      </c>
      <c r="C11" s="113">
        <v>10.709</v>
      </c>
      <c r="D11" s="113">
        <v>23.523</v>
      </c>
      <c r="E11" s="424">
        <f t="shared" si="0"/>
        <v>3.9964322120285423</v>
      </c>
      <c r="F11" s="129">
        <f t="shared" si="1"/>
        <v>2.1965636380614435</v>
      </c>
      <c r="G11" s="133">
        <v>7</v>
      </c>
      <c r="H11" s="113">
        <v>11</v>
      </c>
      <c r="I11" s="113">
        <v>11</v>
      </c>
      <c r="J11" s="425">
        <f t="shared" si="2"/>
        <v>1.5714285714285714</v>
      </c>
      <c r="K11" s="134">
        <f t="shared" si="3"/>
        <v>1</v>
      </c>
      <c r="L11" s="121"/>
      <c r="M11" s="121"/>
      <c r="N11" s="5">
        <f t="shared" si="4"/>
        <v>12.814</v>
      </c>
      <c r="O11" s="6">
        <f t="shared" si="5"/>
        <v>0</v>
      </c>
      <c r="P11" s="5">
        <f t="shared" si="6"/>
        <v>17.637</v>
      </c>
      <c r="Q11" s="6">
        <f t="shared" si="7"/>
        <v>4</v>
      </c>
    </row>
    <row r="12" spans="1:17" ht="14.4" hidden="1" customHeight="1" outlineLevel="1" thickBot="1" x14ac:dyDescent="0.35">
      <c r="A12" s="442" t="s">
        <v>208</v>
      </c>
      <c r="B12" s="238">
        <v>5.7789999999999999</v>
      </c>
      <c r="C12" s="239">
        <v>9.1869999999999994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10</v>
      </c>
      <c r="H12" s="239">
        <v>11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-9.1869999999999994</v>
      </c>
      <c r="O12" s="244">
        <f t="shared" si="5"/>
        <v>-11</v>
      </c>
      <c r="P12" s="243">
        <f t="shared" si="6"/>
        <v>-5.7789999999999999</v>
      </c>
      <c r="Q12" s="244">
        <f t="shared" si="7"/>
        <v>-10</v>
      </c>
    </row>
    <row r="13" spans="1:17" ht="14.4" customHeight="1" collapsed="1" thickBot="1" x14ac:dyDescent="0.35">
      <c r="A13" s="117" t="s">
        <v>3</v>
      </c>
      <c r="B13" s="115">
        <f>SUM(B5:B12)</f>
        <v>641.54999999999995</v>
      </c>
      <c r="C13" s="116">
        <f>SUM(C5:C12)</f>
        <v>758.1</v>
      </c>
      <c r="D13" s="116">
        <f>SUM(D5:D12)</f>
        <v>743.02699999999993</v>
      </c>
      <c r="E13" s="420">
        <f>IF(OR(D13=0,B13=0),0,D13/B13)</f>
        <v>1.1581747330683501</v>
      </c>
      <c r="F13" s="135">
        <f>IF(OR(D13=0,C13=0),0,D13/C13)</f>
        <v>0.98011739876005788</v>
      </c>
      <c r="G13" s="136">
        <f>SUM(G5:G12)</f>
        <v>650</v>
      </c>
      <c r="H13" s="116">
        <f>SUM(H5:H12)</f>
        <v>776</v>
      </c>
      <c r="I13" s="116">
        <f>SUM(I5:I12)</f>
        <v>668</v>
      </c>
      <c r="J13" s="420">
        <f>IF(OR(I13=0,G13=0),0,I13/G13)</f>
        <v>1.0276923076923077</v>
      </c>
      <c r="K13" s="137">
        <f>IF(OR(I13=0,H13=0),0,I13/H13)</f>
        <v>0.86082474226804129</v>
      </c>
      <c r="L13" s="121"/>
      <c r="M13" s="121"/>
      <c r="N13" s="127">
        <f t="shared" si="4"/>
        <v>-15.073000000000093</v>
      </c>
      <c r="O13" s="138">
        <f t="shared" si="5"/>
        <v>-108</v>
      </c>
      <c r="P13" s="127">
        <f t="shared" si="6"/>
        <v>101.47699999999998</v>
      </c>
      <c r="Q13" s="138">
        <f t="shared" si="7"/>
        <v>18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322.37299999999999</v>
      </c>
      <c r="C18" s="114">
        <v>350.67700000000002</v>
      </c>
      <c r="D18" s="114">
        <v>297.19099999999997</v>
      </c>
      <c r="E18" s="424">
        <f>IF(OR(D18=0,B18=0),"",D18/B18)</f>
        <v>0.9218855177077484</v>
      </c>
      <c r="F18" s="129">
        <f>IF(OR(D18=0,C18=0),"",D18/C18)</f>
        <v>0.84747787850358014</v>
      </c>
      <c r="G18" s="119">
        <v>294</v>
      </c>
      <c r="H18" s="114">
        <v>339</v>
      </c>
      <c r="I18" s="114">
        <v>257</v>
      </c>
      <c r="J18" s="424">
        <f>IF(OR(I18=0,G18=0),"",I18/G18)</f>
        <v>0.87414965986394555</v>
      </c>
      <c r="K18" s="131">
        <f>IF(OR(I18=0,H18=0),"",I18/H18)</f>
        <v>0.75811209439528027</v>
      </c>
      <c r="L18" s="659">
        <v>0.91871999999999998</v>
      </c>
      <c r="M18" s="660"/>
      <c r="N18" s="145">
        <f t="shared" ref="N18:N26" si="8">D18-C18</f>
        <v>-53.486000000000047</v>
      </c>
      <c r="O18" s="146">
        <f t="shared" ref="O18:O26" si="9">I18-H18</f>
        <v>-82</v>
      </c>
      <c r="P18" s="145">
        <f t="shared" ref="P18:P26" si="10">D18-B18</f>
        <v>-25.182000000000016</v>
      </c>
      <c r="Q18" s="146">
        <f t="shared" ref="Q18:Q26" si="11">I18-G18</f>
        <v>-37</v>
      </c>
    </row>
    <row r="19" spans="1:17" ht="14.4" hidden="1" customHeight="1" outlineLevel="1" x14ac:dyDescent="0.3">
      <c r="A19" s="441" t="s">
        <v>168</v>
      </c>
      <c r="B19" s="120">
        <v>49.777999999999999</v>
      </c>
      <c r="C19" s="113">
        <v>72.686000000000007</v>
      </c>
      <c r="D19" s="113">
        <v>70.325999999999993</v>
      </c>
      <c r="E19" s="425">
        <f t="shared" ref="E19:E25" si="12">IF(OR(D19=0,B19=0),"",D19/B19)</f>
        <v>1.4127928000321426</v>
      </c>
      <c r="F19" s="132">
        <f t="shared" ref="F19:F25" si="13">IF(OR(D19=0,C19=0),"",D19/C19)</f>
        <v>0.96753157416834035</v>
      </c>
      <c r="G19" s="120">
        <v>61</v>
      </c>
      <c r="H19" s="113">
        <v>80</v>
      </c>
      <c r="I19" s="113">
        <v>68</v>
      </c>
      <c r="J19" s="425">
        <f t="shared" ref="J19:J25" si="14">IF(OR(I19=0,G19=0),"",I19/G19)</f>
        <v>1.1147540983606556</v>
      </c>
      <c r="K19" s="134">
        <f t="shared" ref="K19:K25" si="15">IF(OR(I19=0,H19=0),"",I19/H19)</f>
        <v>0.85</v>
      </c>
      <c r="L19" s="659">
        <v>0.99456</v>
      </c>
      <c r="M19" s="660"/>
      <c r="N19" s="147">
        <f t="shared" si="8"/>
        <v>-2.3600000000000136</v>
      </c>
      <c r="O19" s="148">
        <f t="shared" si="9"/>
        <v>-12</v>
      </c>
      <c r="P19" s="147">
        <f t="shared" si="10"/>
        <v>20.547999999999995</v>
      </c>
      <c r="Q19" s="148">
        <f t="shared" si="11"/>
        <v>7</v>
      </c>
    </row>
    <row r="20" spans="1:17" ht="14.4" hidden="1" customHeight="1" outlineLevel="1" x14ac:dyDescent="0.3">
      <c r="A20" s="441" t="s">
        <v>169</v>
      </c>
      <c r="B20" s="120">
        <v>176.518</v>
      </c>
      <c r="C20" s="113">
        <v>202.393</v>
      </c>
      <c r="D20" s="113">
        <v>233.02799999999999</v>
      </c>
      <c r="E20" s="425">
        <f t="shared" si="12"/>
        <v>1.3201373231058589</v>
      </c>
      <c r="F20" s="132">
        <f t="shared" si="13"/>
        <v>1.1513639305707213</v>
      </c>
      <c r="G20" s="120">
        <v>189</v>
      </c>
      <c r="H20" s="113">
        <v>211</v>
      </c>
      <c r="I20" s="113">
        <v>211</v>
      </c>
      <c r="J20" s="425">
        <f t="shared" si="14"/>
        <v>1.1164021164021165</v>
      </c>
      <c r="K20" s="134">
        <f t="shared" si="15"/>
        <v>1</v>
      </c>
      <c r="L20" s="659">
        <v>0.96671999999999991</v>
      </c>
      <c r="M20" s="660"/>
      <c r="N20" s="147">
        <f t="shared" si="8"/>
        <v>30.634999999999991</v>
      </c>
      <c r="O20" s="148">
        <f t="shared" si="9"/>
        <v>0</v>
      </c>
      <c r="P20" s="147">
        <f t="shared" si="10"/>
        <v>56.509999999999991</v>
      </c>
      <c r="Q20" s="148">
        <f t="shared" si="11"/>
        <v>22</v>
      </c>
    </row>
    <row r="21" spans="1:17" ht="14.4" hidden="1" customHeight="1" outlineLevel="1" x14ac:dyDescent="0.3">
      <c r="A21" s="441" t="s">
        <v>170</v>
      </c>
      <c r="B21" s="120">
        <v>14.516999999999999</v>
      </c>
      <c r="C21" s="113">
        <v>32.515999999999998</v>
      </c>
      <c r="D21" s="113">
        <v>19.861000000000001</v>
      </c>
      <c r="E21" s="425">
        <f t="shared" si="12"/>
        <v>1.3681201350141214</v>
      </c>
      <c r="F21" s="132">
        <f t="shared" si="13"/>
        <v>0.61080698732931482</v>
      </c>
      <c r="G21" s="120">
        <v>17</v>
      </c>
      <c r="H21" s="113">
        <v>32</v>
      </c>
      <c r="I21" s="113">
        <v>23</v>
      </c>
      <c r="J21" s="425">
        <f t="shared" si="14"/>
        <v>1.3529411764705883</v>
      </c>
      <c r="K21" s="134">
        <f t="shared" si="15"/>
        <v>0.71875</v>
      </c>
      <c r="L21" s="659">
        <v>1.11744</v>
      </c>
      <c r="M21" s="660"/>
      <c r="N21" s="147">
        <f t="shared" si="8"/>
        <v>-12.654999999999998</v>
      </c>
      <c r="O21" s="148">
        <f t="shared" si="9"/>
        <v>-9</v>
      </c>
      <c r="P21" s="147">
        <f t="shared" si="10"/>
        <v>5.3440000000000012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66.698999999999998</v>
      </c>
      <c r="C23" s="113">
        <v>79.932000000000002</v>
      </c>
      <c r="D23" s="113">
        <v>99.097999999999999</v>
      </c>
      <c r="E23" s="425">
        <f t="shared" si="12"/>
        <v>1.4857494115354053</v>
      </c>
      <c r="F23" s="132">
        <f t="shared" si="13"/>
        <v>1.2397788119901916</v>
      </c>
      <c r="G23" s="120">
        <v>72</v>
      </c>
      <c r="H23" s="113">
        <v>92</v>
      </c>
      <c r="I23" s="113">
        <v>98</v>
      </c>
      <c r="J23" s="425">
        <f t="shared" si="14"/>
        <v>1.3611111111111112</v>
      </c>
      <c r="K23" s="134">
        <f t="shared" si="15"/>
        <v>1.0652173913043479</v>
      </c>
      <c r="L23" s="659">
        <v>0.98495999999999995</v>
      </c>
      <c r="M23" s="660"/>
      <c r="N23" s="147">
        <f t="shared" si="8"/>
        <v>19.165999999999997</v>
      </c>
      <c r="O23" s="148">
        <f t="shared" si="9"/>
        <v>6</v>
      </c>
      <c r="P23" s="147">
        <f t="shared" si="10"/>
        <v>32.399000000000001</v>
      </c>
      <c r="Q23" s="148">
        <f t="shared" si="11"/>
        <v>26</v>
      </c>
    </row>
    <row r="24" spans="1:17" ht="14.4" hidden="1" customHeight="1" outlineLevel="1" x14ac:dyDescent="0.3">
      <c r="A24" s="441" t="s">
        <v>173</v>
      </c>
      <c r="B24" s="120">
        <v>5.8860000000000001</v>
      </c>
      <c r="C24" s="113">
        <v>10.709</v>
      </c>
      <c r="D24" s="113">
        <v>23.523</v>
      </c>
      <c r="E24" s="425">
        <f t="shared" si="12"/>
        <v>3.9964322120285423</v>
      </c>
      <c r="F24" s="132">
        <f t="shared" si="13"/>
        <v>2.1965636380614435</v>
      </c>
      <c r="G24" s="120">
        <v>7</v>
      </c>
      <c r="H24" s="113">
        <v>11</v>
      </c>
      <c r="I24" s="113">
        <v>11</v>
      </c>
      <c r="J24" s="425">
        <f t="shared" si="14"/>
        <v>1.5714285714285714</v>
      </c>
      <c r="K24" s="134">
        <f t="shared" si="15"/>
        <v>1</v>
      </c>
      <c r="L24" s="659">
        <v>1.0147199999999998</v>
      </c>
      <c r="M24" s="660"/>
      <c r="N24" s="147">
        <f t="shared" si="8"/>
        <v>12.814</v>
      </c>
      <c r="O24" s="148">
        <f t="shared" si="9"/>
        <v>0</v>
      </c>
      <c r="P24" s="147">
        <f t="shared" si="10"/>
        <v>17.637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5.7789999999999999</v>
      </c>
      <c r="C25" s="239">
        <v>9.1869999999999994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10</v>
      </c>
      <c r="H25" s="239">
        <v>11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-9.1869999999999994</v>
      </c>
      <c r="O25" s="246">
        <f t="shared" si="9"/>
        <v>-11</v>
      </c>
      <c r="P25" s="245">
        <f t="shared" si="10"/>
        <v>-5.7789999999999999</v>
      </c>
      <c r="Q25" s="246">
        <f t="shared" si="11"/>
        <v>-10</v>
      </c>
    </row>
    <row r="26" spans="1:17" ht="14.4" customHeight="1" collapsed="1" thickBot="1" x14ac:dyDescent="0.35">
      <c r="A26" s="445" t="s">
        <v>3</v>
      </c>
      <c r="B26" s="149">
        <f>SUM(B18:B25)</f>
        <v>641.54999999999995</v>
      </c>
      <c r="C26" s="150">
        <f>SUM(C18:C25)</f>
        <v>758.1</v>
      </c>
      <c r="D26" s="150">
        <f>SUM(D18:D25)</f>
        <v>743.02699999999993</v>
      </c>
      <c r="E26" s="421">
        <f>IF(OR(D26=0,B26=0),0,D26/B26)</f>
        <v>1.1581747330683501</v>
      </c>
      <c r="F26" s="151">
        <f>IF(OR(D26=0,C26=0),0,D26/C26)</f>
        <v>0.98011739876005788</v>
      </c>
      <c r="G26" s="149">
        <f>SUM(G18:G25)</f>
        <v>650</v>
      </c>
      <c r="H26" s="150">
        <f>SUM(H18:H25)</f>
        <v>776</v>
      </c>
      <c r="I26" s="150">
        <f>SUM(I18:I25)</f>
        <v>668</v>
      </c>
      <c r="J26" s="421">
        <f>IF(OR(I26=0,G26=0),0,I26/G26)</f>
        <v>1.0276923076923077</v>
      </c>
      <c r="K26" s="152">
        <f>IF(OR(I26=0,H26=0),0,I26/H26)</f>
        <v>0.86082474226804129</v>
      </c>
      <c r="L26" s="121"/>
      <c r="M26" s="121"/>
      <c r="N26" s="143">
        <f t="shared" si="8"/>
        <v>-15.073000000000093</v>
      </c>
      <c r="O26" s="153">
        <f t="shared" si="9"/>
        <v>-108</v>
      </c>
      <c r="P26" s="143">
        <f t="shared" si="10"/>
        <v>101.47699999999998</v>
      </c>
      <c r="Q26" s="153">
        <f t="shared" si="11"/>
        <v>18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389</v>
      </c>
      <c r="C33" s="199">
        <v>425</v>
      </c>
      <c r="D33" s="84">
        <f>IF(C33="","",C33-B33)</f>
        <v>36</v>
      </c>
      <c r="E33" s="85">
        <f>IF(C33="","",C33/B33)</f>
        <v>1.0925449871465296</v>
      </c>
      <c r="F33" s="86">
        <v>93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889</v>
      </c>
      <c r="C34" s="200">
        <v>881</v>
      </c>
      <c r="D34" s="87">
        <f t="shared" ref="D34:D45" si="0">IF(C34="","",C34-B34)</f>
        <v>-8</v>
      </c>
      <c r="E34" s="88">
        <f t="shared" ref="E34:E45" si="1">IF(C34="","",C34/B34)</f>
        <v>0.99100112485939262</v>
      </c>
      <c r="F34" s="89">
        <v>158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1604</v>
      </c>
      <c r="C35" s="200">
        <v>1561</v>
      </c>
      <c r="D35" s="87">
        <f t="shared" si="0"/>
        <v>-43</v>
      </c>
      <c r="E35" s="88">
        <f t="shared" si="1"/>
        <v>0.97319201995012472</v>
      </c>
      <c r="F35" s="89">
        <v>268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2161</v>
      </c>
      <c r="C36" s="200">
        <v>2145</v>
      </c>
      <c r="D36" s="87">
        <f t="shared" si="0"/>
        <v>-16</v>
      </c>
      <c r="E36" s="88">
        <f t="shared" si="1"/>
        <v>0.99259602036094396</v>
      </c>
      <c r="F36" s="89">
        <v>398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2868</v>
      </c>
      <c r="C37" s="200">
        <v>2863</v>
      </c>
      <c r="D37" s="87">
        <f t="shared" si="0"/>
        <v>-5</v>
      </c>
      <c r="E37" s="88">
        <f t="shared" si="1"/>
        <v>0.99825662482566246</v>
      </c>
      <c r="F37" s="89">
        <v>543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3328</v>
      </c>
      <c r="C38" s="200">
        <v>3254</v>
      </c>
      <c r="D38" s="87">
        <f t="shared" si="0"/>
        <v>-74</v>
      </c>
      <c r="E38" s="88">
        <f t="shared" si="1"/>
        <v>0.97776442307692313</v>
      </c>
      <c r="F38" s="89">
        <v>601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3809</v>
      </c>
      <c r="C39" s="200">
        <v>3700</v>
      </c>
      <c r="D39" s="87">
        <f t="shared" si="0"/>
        <v>-109</v>
      </c>
      <c r="E39" s="88">
        <f t="shared" si="1"/>
        <v>0.97138356524022051</v>
      </c>
      <c r="F39" s="89">
        <v>672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4449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4255</v>
      </c>
      <c r="B5" s="946"/>
      <c r="C5" s="947"/>
      <c r="D5" s="948"/>
      <c r="E5" s="949">
        <v>1</v>
      </c>
      <c r="F5" s="950">
        <v>7.09</v>
      </c>
      <c r="G5" s="951">
        <v>8</v>
      </c>
      <c r="H5" s="952"/>
      <c r="I5" s="953"/>
      <c r="J5" s="954"/>
      <c r="K5" s="955">
        <v>7.09</v>
      </c>
      <c r="L5" s="952">
        <v>5</v>
      </c>
      <c r="M5" s="952">
        <v>45</v>
      </c>
      <c r="N5" s="956">
        <v>15</v>
      </c>
      <c r="O5" s="952" t="s">
        <v>4256</v>
      </c>
      <c r="P5" s="957" t="s">
        <v>4257</v>
      </c>
      <c r="Q5" s="958">
        <f>H5-B5</f>
        <v>0</v>
      </c>
      <c r="R5" s="974">
        <f>I5-C5</f>
        <v>0</v>
      </c>
      <c r="S5" s="958">
        <f>H5-E5</f>
        <v>-1</v>
      </c>
      <c r="T5" s="974">
        <f>I5-F5</f>
        <v>-7.09</v>
      </c>
      <c r="U5" s="984" t="s">
        <v>577</v>
      </c>
      <c r="V5" s="946" t="s">
        <v>577</v>
      </c>
      <c r="W5" s="946" t="s">
        <v>577</v>
      </c>
      <c r="X5" s="985" t="s">
        <v>577</v>
      </c>
      <c r="Y5" s="986"/>
    </row>
    <row r="6" spans="1:25" ht="14.4" customHeight="1" x14ac:dyDescent="0.3">
      <c r="A6" s="944" t="s">
        <v>4258</v>
      </c>
      <c r="B6" s="930"/>
      <c r="C6" s="931"/>
      <c r="D6" s="928"/>
      <c r="E6" s="932">
        <v>1</v>
      </c>
      <c r="F6" s="933">
        <v>7.77</v>
      </c>
      <c r="G6" s="916">
        <v>14</v>
      </c>
      <c r="H6" s="934"/>
      <c r="I6" s="935"/>
      <c r="J6" s="917"/>
      <c r="K6" s="936">
        <v>7.77</v>
      </c>
      <c r="L6" s="934">
        <v>5</v>
      </c>
      <c r="M6" s="934">
        <v>45</v>
      </c>
      <c r="N6" s="937">
        <v>15</v>
      </c>
      <c r="O6" s="934" t="s">
        <v>4256</v>
      </c>
      <c r="P6" s="938" t="s">
        <v>4259</v>
      </c>
      <c r="Q6" s="939">
        <f t="shared" ref="Q6:R69" si="0">H6-B6</f>
        <v>0</v>
      </c>
      <c r="R6" s="975">
        <f t="shared" si="0"/>
        <v>0</v>
      </c>
      <c r="S6" s="939">
        <f t="shared" ref="S6:S69" si="1">H6-E6</f>
        <v>-1</v>
      </c>
      <c r="T6" s="975">
        <f t="shared" ref="T6:T69" si="2">I6-F6</f>
        <v>-7.77</v>
      </c>
      <c r="U6" s="983" t="s">
        <v>577</v>
      </c>
      <c r="V6" s="930" t="s">
        <v>577</v>
      </c>
      <c r="W6" s="930" t="s">
        <v>577</v>
      </c>
      <c r="X6" s="981" t="s">
        <v>577</v>
      </c>
      <c r="Y6" s="979"/>
    </row>
    <row r="7" spans="1:25" ht="14.4" customHeight="1" x14ac:dyDescent="0.3">
      <c r="A7" s="943" t="s">
        <v>4260</v>
      </c>
      <c r="B7" s="918">
        <v>1</v>
      </c>
      <c r="C7" s="919">
        <v>33.15</v>
      </c>
      <c r="D7" s="920">
        <v>47</v>
      </c>
      <c r="E7" s="929"/>
      <c r="F7" s="911"/>
      <c r="G7" s="912"/>
      <c r="H7" s="910"/>
      <c r="I7" s="911"/>
      <c r="J7" s="912"/>
      <c r="K7" s="913">
        <v>33.15</v>
      </c>
      <c r="L7" s="910">
        <v>22</v>
      </c>
      <c r="M7" s="910">
        <v>135</v>
      </c>
      <c r="N7" s="914">
        <v>45</v>
      </c>
      <c r="O7" s="910" t="s">
        <v>4256</v>
      </c>
      <c r="P7" s="927" t="s">
        <v>4261</v>
      </c>
      <c r="Q7" s="915">
        <f t="shared" si="0"/>
        <v>-1</v>
      </c>
      <c r="R7" s="976">
        <f t="shared" si="0"/>
        <v>-33.15</v>
      </c>
      <c r="S7" s="915">
        <f t="shared" si="1"/>
        <v>0</v>
      </c>
      <c r="T7" s="976">
        <f t="shared" si="2"/>
        <v>0</v>
      </c>
      <c r="U7" s="982" t="s">
        <v>577</v>
      </c>
      <c r="V7" s="924" t="s">
        <v>577</v>
      </c>
      <c r="W7" s="924" t="s">
        <v>577</v>
      </c>
      <c r="X7" s="980" t="s">
        <v>577</v>
      </c>
      <c r="Y7" s="978"/>
    </row>
    <row r="8" spans="1:25" ht="14.4" customHeight="1" x14ac:dyDescent="0.3">
      <c r="A8" s="943" t="s">
        <v>4262</v>
      </c>
      <c r="B8" s="924">
        <v>1</v>
      </c>
      <c r="C8" s="925">
        <v>20.05</v>
      </c>
      <c r="D8" s="926">
        <v>18</v>
      </c>
      <c r="E8" s="929"/>
      <c r="F8" s="911"/>
      <c r="G8" s="912"/>
      <c r="H8" s="907"/>
      <c r="I8" s="908"/>
      <c r="J8" s="909"/>
      <c r="K8" s="913">
        <v>20.05</v>
      </c>
      <c r="L8" s="910">
        <v>11</v>
      </c>
      <c r="M8" s="910">
        <v>90</v>
      </c>
      <c r="N8" s="914">
        <v>30</v>
      </c>
      <c r="O8" s="910" t="s">
        <v>4256</v>
      </c>
      <c r="P8" s="927" t="s">
        <v>4263</v>
      </c>
      <c r="Q8" s="915">
        <f t="shared" si="0"/>
        <v>-1</v>
      </c>
      <c r="R8" s="976">
        <f t="shared" si="0"/>
        <v>-20.05</v>
      </c>
      <c r="S8" s="915">
        <f t="shared" si="1"/>
        <v>0</v>
      </c>
      <c r="T8" s="976">
        <f t="shared" si="2"/>
        <v>0</v>
      </c>
      <c r="U8" s="982" t="s">
        <v>577</v>
      </c>
      <c r="V8" s="924" t="s">
        <v>577</v>
      </c>
      <c r="W8" s="924" t="s">
        <v>577</v>
      </c>
      <c r="X8" s="980" t="s">
        <v>577</v>
      </c>
      <c r="Y8" s="978"/>
    </row>
    <row r="9" spans="1:25" ht="14.4" customHeight="1" x14ac:dyDescent="0.3">
      <c r="A9" s="944" t="s">
        <v>4264</v>
      </c>
      <c r="B9" s="930"/>
      <c r="C9" s="931"/>
      <c r="D9" s="928"/>
      <c r="E9" s="940"/>
      <c r="F9" s="935"/>
      <c r="G9" s="917"/>
      <c r="H9" s="932">
        <v>1</v>
      </c>
      <c r="I9" s="933">
        <v>20.05</v>
      </c>
      <c r="J9" s="916">
        <v>16</v>
      </c>
      <c r="K9" s="936">
        <v>20.05</v>
      </c>
      <c r="L9" s="934">
        <v>11</v>
      </c>
      <c r="M9" s="934">
        <v>90</v>
      </c>
      <c r="N9" s="937">
        <v>30</v>
      </c>
      <c r="O9" s="934" t="s">
        <v>4256</v>
      </c>
      <c r="P9" s="938" t="s">
        <v>4263</v>
      </c>
      <c r="Q9" s="939">
        <f t="shared" si="0"/>
        <v>1</v>
      </c>
      <c r="R9" s="975">
        <f t="shared" si="0"/>
        <v>20.05</v>
      </c>
      <c r="S9" s="939">
        <f t="shared" si="1"/>
        <v>1</v>
      </c>
      <c r="T9" s="975">
        <f t="shared" si="2"/>
        <v>20.05</v>
      </c>
      <c r="U9" s="983">
        <v>30</v>
      </c>
      <c r="V9" s="930">
        <v>16</v>
      </c>
      <c r="W9" s="930">
        <v>-14</v>
      </c>
      <c r="X9" s="981">
        <v>0.53333333333333333</v>
      </c>
      <c r="Y9" s="979"/>
    </row>
    <row r="10" spans="1:25" ht="14.4" customHeight="1" x14ac:dyDescent="0.3">
      <c r="A10" s="944" t="s">
        <v>4265</v>
      </c>
      <c r="B10" s="930"/>
      <c r="C10" s="931"/>
      <c r="D10" s="928"/>
      <c r="E10" s="940">
        <v>1</v>
      </c>
      <c r="F10" s="935">
        <v>20.34</v>
      </c>
      <c r="G10" s="917">
        <v>27</v>
      </c>
      <c r="H10" s="932"/>
      <c r="I10" s="933"/>
      <c r="J10" s="916"/>
      <c r="K10" s="936">
        <v>20.34</v>
      </c>
      <c r="L10" s="934">
        <v>11</v>
      </c>
      <c r="M10" s="934">
        <v>87</v>
      </c>
      <c r="N10" s="937">
        <v>29</v>
      </c>
      <c r="O10" s="934" t="s">
        <v>4256</v>
      </c>
      <c r="P10" s="938" t="s">
        <v>4263</v>
      </c>
      <c r="Q10" s="939">
        <f t="shared" si="0"/>
        <v>0</v>
      </c>
      <c r="R10" s="975">
        <f t="shared" si="0"/>
        <v>0</v>
      </c>
      <c r="S10" s="939">
        <f t="shared" si="1"/>
        <v>-1</v>
      </c>
      <c r="T10" s="975">
        <f t="shared" si="2"/>
        <v>-20.34</v>
      </c>
      <c r="U10" s="983" t="s">
        <v>577</v>
      </c>
      <c r="V10" s="930" t="s">
        <v>577</v>
      </c>
      <c r="W10" s="930" t="s">
        <v>577</v>
      </c>
      <c r="X10" s="981" t="s">
        <v>577</v>
      </c>
      <c r="Y10" s="979"/>
    </row>
    <row r="11" spans="1:25" ht="14.4" customHeight="1" x14ac:dyDescent="0.3">
      <c r="A11" s="943" t="s">
        <v>4266</v>
      </c>
      <c r="B11" s="924"/>
      <c r="C11" s="925"/>
      <c r="D11" s="926"/>
      <c r="E11" s="929"/>
      <c r="F11" s="911"/>
      <c r="G11" s="912"/>
      <c r="H11" s="907">
        <v>2</v>
      </c>
      <c r="I11" s="908">
        <v>24.75</v>
      </c>
      <c r="J11" s="921">
        <v>21</v>
      </c>
      <c r="K11" s="913">
        <v>12.38</v>
      </c>
      <c r="L11" s="910">
        <v>5</v>
      </c>
      <c r="M11" s="910">
        <v>60</v>
      </c>
      <c r="N11" s="914">
        <v>20</v>
      </c>
      <c r="O11" s="910" t="s">
        <v>4256</v>
      </c>
      <c r="P11" s="927" t="s">
        <v>4267</v>
      </c>
      <c r="Q11" s="915">
        <f t="shared" si="0"/>
        <v>2</v>
      </c>
      <c r="R11" s="976">
        <f t="shared" si="0"/>
        <v>24.75</v>
      </c>
      <c r="S11" s="915">
        <f t="shared" si="1"/>
        <v>2</v>
      </c>
      <c r="T11" s="976">
        <f t="shared" si="2"/>
        <v>24.75</v>
      </c>
      <c r="U11" s="982">
        <v>40</v>
      </c>
      <c r="V11" s="924">
        <v>42</v>
      </c>
      <c r="W11" s="924">
        <v>2</v>
      </c>
      <c r="X11" s="980">
        <v>1.05</v>
      </c>
      <c r="Y11" s="978">
        <v>2</v>
      </c>
    </row>
    <row r="12" spans="1:25" ht="14.4" customHeight="1" x14ac:dyDescent="0.3">
      <c r="A12" s="943" t="s">
        <v>4268</v>
      </c>
      <c r="B12" s="924">
        <v>1</v>
      </c>
      <c r="C12" s="925">
        <v>1.24</v>
      </c>
      <c r="D12" s="926">
        <v>8</v>
      </c>
      <c r="E12" s="929"/>
      <c r="F12" s="911"/>
      <c r="G12" s="912"/>
      <c r="H12" s="907">
        <v>3</v>
      </c>
      <c r="I12" s="908">
        <v>3.73</v>
      </c>
      <c r="J12" s="921">
        <v>6.7</v>
      </c>
      <c r="K12" s="913">
        <v>1.24</v>
      </c>
      <c r="L12" s="910">
        <v>2</v>
      </c>
      <c r="M12" s="910">
        <v>18</v>
      </c>
      <c r="N12" s="914">
        <v>6</v>
      </c>
      <c r="O12" s="910" t="s">
        <v>4256</v>
      </c>
      <c r="P12" s="927" t="s">
        <v>4269</v>
      </c>
      <c r="Q12" s="915">
        <f t="shared" si="0"/>
        <v>2</v>
      </c>
      <c r="R12" s="976">
        <f t="shared" si="0"/>
        <v>2.4900000000000002</v>
      </c>
      <c r="S12" s="915">
        <f t="shared" si="1"/>
        <v>3</v>
      </c>
      <c r="T12" s="976">
        <f t="shared" si="2"/>
        <v>3.73</v>
      </c>
      <c r="U12" s="982">
        <v>18</v>
      </c>
      <c r="V12" s="924">
        <v>20.100000000000001</v>
      </c>
      <c r="W12" s="924">
        <v>2.1000000000000014</v>
      </c>
      <c r="X12" s="980">
        <v>1.1166666666666667</v>
      </c>
      <c r="Y12" s="978">
        <v>4</v>
      </c>
    </row>
    <row r="13" spans="1:25" ht="14.4" customHeight="1" x14ac:dyDescent="0.3">
      <c r="A13" s="944" t="s">
        <v>4270</v>
      </c>
      <c r="B13" s="930">
        <v>1</v>
      </c>
      <c r="C13" s="931">
        <v>2.5</v>
      </c>
      <c r="D13" s="928">
        <v>8</v>
      </c>
      <c r="E13" s="940"/>
      <c r="F13" s="935"/>
      <c r="G13" s="917"/>
      <c r="H13" s="932">
        <v>3</v>
      </c>
      <c r="I13" s="933">
        <v>7.5</v>
      </c>
      <c r="J13" s="916">
        <v>7</v>
      </c>
      <c r="K13" s="936">
        <v>2.5</v>
      </c>
      <c r="L13" s="934">
        <v>4</v>
      </c>
      <c r="M13" s="934">
        <v>36</v>
      </c>
      <c r="N13" s="937">
        <v>12</v>
      </c>
      <c r="O13" s="934" t="s">
        <v>4256</v>
      </c>
      <c r="P13" s="938" t="s">
        <v>4271</v>
      </c>
      <c r="Q13" s="939">
        <f t="shared" si="0"/>
        <v>2</v>
      </c>
      <c r="R13" s="975">
        <f t="shared" si="0"/>
        <v>5</v>
      </c>
      <c r="S13" s="939">
        <f t="shared" si="1"/>
        <v>3</v>
      </c>
      <c r="T13" s="975">
        <f t="shared" si="2"/>
        <v>7.5</v>
      </c>
      <c r="U13" s="983">
        <v>36</v>
      </c>
      <c r="V13" s="930">
        <v>21</v>
      </c>
      <c r="W13" s="930">
        <v>-15</v>
      </c>
      <c r="X13" s="981">
        <v>0.58333333333333337</v>
      </c>
      <c r="Y13" s="979"/>
    </row>
    <row r="14" spans="1:25" ht="14.4" customHeight="1" x14ac:dyDescent="0.3">
      <c r="A14" s="943" t="s">
        <v>4272</v>
      </c>
      <c r="B14" s="924"/>
      <c r="C14" s="925"/>
      <c r="D14" s="926"/>
      <c r="E14" s="929"/>
      <c r="F14" s="911"/>
      <c r="G14" s="912"/>
      <c r="H14" s="907">
        <v>1</v>
      </c>
      <c r="I14" s="908">
        <v>0.5</v>
      </c>
      <c r="J14" s="921">
        <v>8</v>
      </c>
      <c r="K14" s="913">
        <v>0.5</v>
      </c>
      <c r="L14" s="910">
        <v>2</v>
      </c>
      <c r="M14" s="910">
        <v>18</v>
      </c>
      <c r="N14" s="914">
        <v>6</v>
      </c>
      <c r="O14" s="910" t="s">
        <v>4256</v>
      </c>
      <c r="P14" s="927" t="s">
        <v>4273</v>
      </c>
      <c r="Q14" s="915">
        <f t="shared" si="0"/>
        <v>1</v>
      </c>
      <c r="R14" s="976">
        <f t="shared" si="0"/>
        <v>0.5</v>
      </c>
      <c r="S14" s="915">
        <f t="shared" si="1"/>
        <v>1</v>
      </c>
      <c r="T14" s="976">
        <f t="shared" si="2"/>
        <v>0.5</v>
      </c>
      <c r="U14" s="982">
        <v>6</v>
      </c>
      <c r="V14" s="924">
        <v>8</v>
      </c>
      <c r="W14" s="924">
        <v>2</v>
      </c>
      <c r="X14" s="980">
        <v>1.3333333333333333</v>
      </c>
      <c r="Y14" s="978">
        <v>2</v>
      </c>
    </row>
    <row r="15" spans="1:25" ht="14.4" customHeight="1" x14ac:dyDescent="0.3">
      <c r="A15" s="943" t="s">
        <v>4274</v>
      </c>
      <c r="B15" s="924"/>
      <c r="C15" s="925"/>
      <c r="D15" s="926"/>
      <c r="E15" s="929"/>
      <c r="F15" s="911"/>
      <c r="G15" s="912"/>
      <c r="H15" s="907">
        <v>4</v>
      </c>
      <c r="I15" s="908">
        <v>1.53</v>
      </c>
      <c r="J15" s="909">
        <v>2.5</v>
      </c>
      <c r="K15" s="913">
        <v>0.38</v>
      </c>
      <c r="L15" s="910">
        <v>1</v>
      </c>
      <c r="M15" s="910">
        <v>9</v>
      </c>
      <c r="N15" s="914">
        <v>3</v>
      </c>
      <c r="O15" s="910" t="s">
        <v>4256</v>
      </c>
      <c r="P15" s="927" t="s">
        <v>4275</v>
      </c>
      <c r="Q15" s="915">
        <f t="shared" si="0"/>
        <v>4</v>
      </c>
      <c r="R15" s="976">
        <f t="shared" si="0"/>
        <v>1.53</v>
      </c>
      <c r="S15" s="915">
        <f t="shared" si="1"/>
        <v>4</v>
      </c>
      <c r="T15" s="976">
        <f t="shared" si="2"/>
        <v>1.53</v>
      </c>
      <c r="U15" s="982">
        <v>12</v>
      </c>
      <c r="V15" s="924">
        <v>10</v>
      </c>
      <c r="W15" s="924">
        <v>-2</v>
      </c>
      <c r="X15" s="980">
        <v>0.83333333333333337</v>
      </c>
      <c r="Y15" s="978"/>
    </row>
    <row r="16" spans="1:25" ht="14.4" customHeight="1" x14ac:dyDescent="0.3">
      <c r="A16" s="943" t="s">
        <v>4276</v>
      </c>
      <c r="B16" s="918">
        <v>7</v>
      </c>
      <c r="C16" s="919">
        <v>3.3</v>
      </c>
      <c r="D16" s="920">
        <v>3.1</v>
      </c>
      <c r="E16" s="929">
        <v>4</v>
      </c>
      <c r="F16" s="911">
        <v>1.85</v>
      </c>
      <c r="G16" s="912">
        <v>3.8</v>
      </c>
      <c r="H16" s="910">
        <v>4</v>
      </c>
      <c r="I16" s="911">
        <v>1.85</v>
      </c>
      <c r="J16" s="912">
        <v>3</v>
      </c>
      <c r="K16" s="913">
        <v>0.46</v>
      </c>
      <c r="L16" s="910">
        <v>1</v>
      </c>
      <c r="M16" s="910">
        <v>9</v>
      </c>
      <c r="N16" s="914">
        <v>3</v>
      </c>
      <c r="O16" s="910" t="s">
        <v>4256</v>
      </c>
      <c r="P16" s="927" t="s">
        <v>4277</v>
      </c>
      <c r="Q16" s="915">
        <f t="shared" si="0"/>
        <v>-3</v>
      </c>
      <c r="R16" s="976">
        <f t="shared" si="0"/>
        <v>-1.4499999999999997</v>
      </c>
      <c r="S16" s="915">
        <f t="shared" si="1"/>
        <v>0</v>
      </c>
      <c r="T16" s="976">
        <f t="shared" si="2"/>
        <v>0</v>
      </c>
      <c r="U16" s="982">
        <v>12</v>
      </c>
      <c r="V16" s="924">
        <v>12</v>
      </c>
      <c r="W16" s="924">
        <v>0</v>
      </c>
      <c r="X16" s="980">
        <v>1</v>
      </c>
      <c r="Y16" s="978"/>
    </row>
    <row r="17" spans="1:25" ht="14.4" customHeight="1" x14ac:dyDescent="0.3">
      <c r="A17" s="944" t="s">
        <v>4278</v>
      </c>
      <c r="B17" s="941"/>
      <c r="C17" s="942"/>
      <c r="D17" s="922"/>
      <c r="E17" s="940"/>
      <c r="F17" s="935"/>
      <c r="G17" s="917"/>
      <c r="H17" s="934">
        <v>1</v>
      </c>
      <c r="I17" s="935">
        <v>0.56000000000000005</v>
      </c>
      <c r="J17" s="917">
        <v>3</v>
      </c>
      <c r="K17" s="936">
        <v>0.56000000000000005</v>
      </c>
      <c r="L17" s="934">
        <v>1</v>
      </c>
      <c r="M17" s="934">
        <v>12</v>
      </c>
      <c r="N17" s="937">
        <v>4</v>
      </c>
      <c r="O17" s="934" t="s">
        <v>4256</v>
      </c>
      <c r="P17" s="938" t="s">
        <v>4279</v>
      </c>
      <c r="Q17" s="939">
        <f t="shared" si="0"/>
        <v>1</v>
      </c>
      <c r="R17" s="975">
        <f t="shared" si="0"/>
        <v>0.56000000000000005</v>
      </c>
      <c r="S17" s="939">
        <f t="shared" si="1"/>
        <v>1</v>
      </c>
      <c r="T17" s="975">
        <f t="shared" si="2"/>
        <v>0.56000000000000005</v>
      </c>
      <c r="U17" s="983">
        <v>4</v>
      </c>
      <c r="V17" s="930">
        <v>3</v>
      </c>
      <c r="W17" s="930">
        <v>-1</v>
      </c>
      <c r="X17" s="981">
        <v>0.75</v>
      </c>
      <c r="Y17" s="979"/>
    </row>
    <row r="18" spans="1:25" ht="14.4" customHeight="1" x14ac:dyDescent="0.3">
      <c r="A18" s="943" t="s">
        <v>4280</v>
      </c>
      <c r="B18" s="924">
        <v>1</v>
      </c>
      <c r="C18" s="925">
        <v>0.34</v>
      </c>
      <c r="D18" s="926">
        <v>6</v>
      </c>
      <c r="E18" s="907">
        <v>4</v>
      </c>
      <c r="F18" s="908">
        <v>1.37</v>
      </c>
      <c r="G18" s="909">
        <v>4.3</v>
      </c>
      <c r="H18" s="910">
        <v>1</v>
      </c>
      <c r="I18" s="911">
        <v>0.34</v>
      </c>
      <c r="J18" s="912">
        <v>3</v>
      </c>
      <c r="K18" s="913">
        <v>0.34</v>
      </c>
      <c r="L18" s="910">
        <v>1</v>
      </c>
      <c r="M18" s="910">
        <v>12</v>
      </c>
      <c r="N18" s="914">
        <v>4</v>
      </c>
      <c r="O18" s="910" t="s">
        <v>4256</v>
      </c>
      <c r="P18" s="927" t="s">
        <v>4281</v>
      </c>
      <c r="Q18" s="915">
        <f t="shared" si="0"/>
        <v>0</v>
      </c>
      <c r="R18" s="976">
        <f t="shared" si="0"/>
        <v>0</v>
      </c>
      <c r="S18" s="915">
        <f t="shared" si="1"/>
        <v>-3</v>
      </c>
      <c r="T18" s="976">
        <f t="shared" si="2"/>
        <v>-1.03</v>
      </c>
      <c r="U18" s="982">
        <v>4</v>
      </c>
      <c r="V18" s="924">
        <v>3</v>
      </c>
      <c r="W18" s="924">
        <v>-1</v>
      </c>
      <c r="X18" s="980">
        <v>0.75</v>
      </c>
      <c r="Y18" s="978"/>
    </row>
    <row r="19" spans="1:25" ht="14.4" customHeight="1" x14ac:dyDescent="0.3">
      <c r="A19" s="943" t="s">
        <v>4282</v>
      </c>
      <c r="B19" s="924"/>
      <c r="C19" s="925"/>
      <c r="D19" s="926"/>
      <c r="E19" s="907">
        <v>2</v>
      </c>
      <c r="F19" s="908">
        <v>12.92</v>
      </c>
      <c r="G19" s="909">
        <v>56.5</v>
      </c>
      <c r="H19" s="910"/>
      <c r="I19" s="911"/>
      <c r="J19" s="912"/>
      <c r="K19" s="913">
        <v>4.2300000000000004</v>
      </c>
      <c r="L19" s="910">
        <v>6</v>
      </c>
      <c r="M19" s="910">
        <v>54</v>
      </c>
      <c r="N19" s="914">
        <v>18</v>
      </c>
      <c r="O19" s="910" t="s">
        <v>4256</v>
      </c>
      <c r="P19" s="927" t="s">
        <v>4283</v>
      </c>
      <c r="Q19" s="915">
        <f t="shared" si="0"/>
        <v>0</v>
      </c>
      <c r="R19" s="976">
        <f t="shared" si="0"/>
        <v>0</v>
      </c>
      <c r="S19" s="915">
        <f t="shared" si="1"/>
        <v>-2</v>
      </c>
      <c r="T19" s="976">
        <f t="shared" si="2"/>
        <v>-12.92</v>
      </c>
      <c r="U19" s="982" t="s">
        <v>577</v>
      </c>
      <c r="V19" s="924" t="s">
        <v>577</v>
      </c>
      <c r="W19" s="924" t="s">
        <v>577</v>
      </c>
      <c r="X19" s="980" t="s">
        <v>577</v>
      </c>
      <c r="Y19" s="978"/>
    </row>
    <row r="20" spans="1:25" ht="14.4" customHeight="1" x14ac:dyDescent="0.3">
      <c r="A20" s="944" t="s">
        <v>4284</v>
      </c>
      <c r="B20" s="930">
        <v>3</v>
      </c>
      <c r="C20" s="931">
        <v>17.329999999999998</v>
      </c>
      <c r="D20" s="928">
        <v>20.3</v>
      </c>
      <c r="E20" s="932">
        <v>3</v>
      </c>
      <c r="F20" s="933">
        <v>17.329999999999998</v>
      </c>
      <c r="G20" s="916">
        <v>34</v>
      </c>
      <c r="H20" s="934"/>
      <c r="I20" s="935"/>
      <c r="J20" s="917"/>
      <c r="K20" s="936">
        <v>5.78</v>
      </c>
      <c r="L20" s="934">
        <v>8</v>
      </c>
      <c r="M20" s="934">
        <v>72</v>
      </c>
      <c r="N20" s="937">
        <v>24</v>
      </c>
      <c r="O20" s="934" t="s">
        <v>4256</v>
      </c>
      <c r="P20" s="938" t="s">
        <v>4285</v>
      </c>
      <c r="Q20" s="939">
        <f t="shared" si="0"/>
        <v>-3</v>
      </c>
      <c r="R20" s="975">
        <f t="shared" si="0"/>
        <v>-17.329999999999998</v>
      </c>
      <c r="S20" s="939">
        <f t="shared" si="1"/>
        <v>-3</v>
      </c>
      <c r="T20" s="975">
        <f t="shared" si="2"/>
        <v>-17.329999999999998</v>
      </c>
      <c r="U20" s="983" t="s">
        <v>577</v>
      </c>
      <c r="V20" s="930" t="s">
        <v>577</v>
      </c>
      <c r="W20" s="930" t="s">
        <v>577</v>
      </c>
      <c r="X20" s="981" t="s">
        <v>577</v>
      </c>
      <c r="Y20" s="979"/>
    </row>
    <row r="21" spans="1:25" ht="14.4" customHeight="1" x14ac:dyDescent="0.3">
      <c r="A21" s="944" t="s">
        <v>4286</v>
      </c>
      <c r="B21" s="930"/>
      <c r="C21" s="931"/>
      <c r="D21" s="928"/>
      <c r="E21" s="932"/>
      <c r="F21" s="933"/>
      <c r="G21" s="916"/>
      <c r="H21" s="934">
        <v>1</v>
      </c>
      <c r="I21" s="935">
        <v>10.25</v>
      </c>
      <c r="J21" s="923">
        <v>24</v>
      </c>
      <c r="K21" s="936">
        <v>10.25</v>
      </c>
      <c r="L21" s="934">
        <v>8</v>
      </c>
      <c r="M21" s="934">
        <v>69</v>
      </c>
      <c r="N21" s="937">
        <v>23</v>
      </c>
      <c r="O21" s="934" t="s">
        <v>4256</v>
      </c>
      <c r="P21" s="938" t="s">
        <v>4287</v>
      </c>
      <c r="Q21" s="939">
        <f t="shared" si="0"/>
        <v>1</v>
      </c>
      <c r="R21" s="975">
        <f t="shared" si="0"/>
        <v>10.25</v>
      </c>
      <c r="S21" s="939">
        <f t="shared" si="1"/>
        <v>1</v>
      </c>
      <c r="T21" s="975">
        <f t="shared" si="2"/>
        <v>10.25</v>
      </c>
      <c r="U21" s="983">
        <v>23</v>
      </c>
      <c r="V21" s="930">
        <v>24</v>
      </c>
      <c r="W21" s="930">
        <v>1</v>
      </c>
      <c r="X21" s="981">
        <v>1.0434782608695652</v>
      </c>
      <c r="Y21" s="979">
        <v>1</v>
      </c>
    </row>
    <row r="22" spans="1:25" ht="14.4" customHeight="1" x14ac:dyDescent="0.3">
      <c r="A22" s="943" t="s">
        <v>4288</v>
      </c>
      <c r="B22" s="924">
        <v>19</v>
      </c>
      <c r="C22" s="925">
        <v>41.73</v>
      </c>
      <c r="D22" s="926">
        <v>7.4</v>
      </c>
      <c r="E22" s="929">
        <v>16</v>
      </c>
      <c r="F22" s="911">
        <v>35.97</v>
      </c>
      <c r="G22" s="912">
        <v>7.6</v>
      </c>
      <c r="H22" s="907">
        <v>18</v>
      </c>
      <c r="I22" s="908">
        <v>40.21</v>
      </c>
      <c r="J22" s="909">
        <v>7.7</v>
      </c>
      <c r="K22" s="913">
        <v>2.19</v>
      </c>
      <c r="L22" s="910">
        <v>3</v>
      </c>
      <c r="M22" s="910">
        <v>27</v>
      </c>
      <c r="N22" s="914">
        <v>9</v>
      </c>
      <c r="O22" s="910" t="s">
        <v>4256</v>
      </c>
      <c r="P22" s="927" t="s">
        <v>4289</v>
      </c>
      <c r="Q22" s="915">
        <f t="shared" si="0"/>
        <v>-1</v>
      </c>
      <c r="R22" s="976">
        <f t="shared" si="0"/>
        <v>-1.519999999999996</v>
      </c>
      <c r="S22" s="915">
        <f t="shared" si="1"/>
        <v>2</v>
      </c>
      <c r="T22" s="976">
        <f t="shared" si="2"/>
        <v>4.240000000000002</v>
      </c>
      <c r="U22" s="982">
        <v>162</v>
      </c>
      <c r="V22" s="924">
        <v>138.6</v>
      </c>
      <c r="W22" s="924">
        <v>-23.400000000000006</v>
      </c>
      <c r="X22" s="980">
        <v>0.85555555555555551</v>
      </c>
      <c r="Y22" s="978">
        <v>26</v>
      </c>
    </row>
    <row r="23" spans="1:25" ht="14.4" customHeight="1" x14ac:dyDescent="0.3">
      <c r="A23" s="944" t="s">
        <v>4290</v>
      </c>
      <c r="B23" s="930">
        <v>6</v>
      </c>
      <c r="C23" s="931">
        <v>24.71</v>
      </c>
      <c r="D23" s="928">
        <v>21.7</v>
      </c>
      <c r="E23" s="940">
        <v>7</v>
      </c>
      <c r="F23" s="935">
        <v>29.5</v>
      </c>
      <c r="G23" s="917">
        <v>10.6</v>
      </c>
      <c r="H23" s="932">
        <v>9</v>
      </c>
      <c r="I23" s="933">
        <v>37.85</v>
      </c>
      <c r="J23" s="916">
        <v>12</v>
      </c>
      <c r="K23" s="936">
        <v>4.29</v>
      </c>
      <c r="L23" s="934">
        <v>5</v>
      </c>
      <c r="M23" s="934">
        <v>45</v>
      </c>
      <c r="N23" s="937">
        <v>15</v>
      </c>
      <c r="O23" s="934" t="s">
        <v>4256</v>
      </c>
      <c r="P23" s="938" t="s">
        <v>4291</v>
      </c>
      <c r="Q23" s="939">
        <f t="shared" si="0"/>
        <v>3</v>
      </c>
      <c r="R23" s="975">
        <f t="shared" si="0"/>
        <v>13.14</v>
      </c>
      <c r="S23" s="939">
        <f t="shared" si="1"/>
        <v>2</v>
      </c>
      <c r="T23" s="975">
        <f t="shared" si="2"/>
        <v>8.3500000000000014</v>
      </c>
      <c r="U23" s="983">
        <v>135</v>
      </c>
      <c r="V23" s="930">
        <v>108</v>
      </c>
      <c r="W23" s="930">
        <v>-27</v>
      </c>
      <c r="X23" s="981">
        <v>0.8</v>
      </c>
      <c r="Y23" s="979">
        <v>27</v>
      </c>
    </row>
    <row r="24" spans="1:25" ht="14.4" customHeight="1" x14ac:dyDescent="0.3">
      <c r="A24" s="944" t="s">
        <v>4292</v>
      </c>
      <c r="B24" s="930">
        <v>1</v>
      </c>
      <c r="C24" s="931">
        <v>6.86</v>
      </c>
      <c r="D24" s="928">
        <v>22</v>
      </c>
      <c r="E24" s="940">
        <v>1</v>
      </c>
      <c r="F24" s="935">
        <v>6.86</v>
      </c>
      <c r="G24" s="917">
        <v>49</v>
      </c>
      <c r="H24" s="932">
        <v>3</v>
      </c>
      <c r="I24" s="933">
        <v>18.37</v>
      </c>
      <c r="J24" s="916">
        <v>7.7</v>
      </c>
      <c r="K24" s="936">
        <v>6.86</v>
      </c>
      <c r="L24" s="934">
        <v>6</v>
      </c>
      <c r="M24" s="934">
        <v>57</v>
      </c>
      <c r="N24" s="937">
        <v>19</v>
      </c>
      <c r="O24" s="934" t="s">
        <v>4256</v>
      </c>
      <c r="P24" s="938" t="s">
        <v>4293</v>
      </c>
      <c r="Q24" s="939">
        <f t="shared" si="0"/>
        <v>2</v>
      </c>
      <c r="R24" s="975">
        <f t="shared" si="0"/>
        <v>11.510000000000002</v>
      </c>
      <c r="S24" s="939">
        <f t="shared" si="1"/>
        <v>2</v>
      </c>
      <c r="T24" s="975">
        <f t="shared" si="2"/>
        <v>11.510000000000002</v>
      </c>
      <c r="U24" s="983">
        <v>57</v>
      </c>
      <c r="V24" s="930">
        <v>23.1</v>
      </c>
      <c r="W24" s="930">
        <v>-33.9</v>
      </c>
      <c r="X24" s="981">
        <v>0.40526315789473688</v>
      </c>
      <c r="Y24" s="979"/>
    </row>
    <row r="25" spans="1:25" ht="14.4" customHeight="1" x14ac:dyDescent="0.3">
      <c r="A25" s="943" t="s">
        <v>4294</v>
      </c>
      <c r="B25" s="924"/>
      <c r="C25" s="925"/>
      <c r="D25" s="926"/>
      <c r="E25" s="929"/>
      <c r="F25" s="911"/>
      <c r="G25" s="912"/>
      <c r="H25" s="907">
        <v>1</v>
      </c>
      <c r="I25" s="908">
        <v>2.95</v>
      </c>
      <c r="J25" s="909">
        <v>4</v>
      </c>
      <c r="K25" s="913">
        <v>2.95</v>
      </c>
      <c r="L25" s="910">
        <v>2</v>
      </c>
      <c r="M25" s="910">
        <v>18</v>
      </c>
      <c r="N25" s="914">
        <v>6</v>
      </c>
      <c r="O25" s="910" t="s">
        <v>4256</v>
      </c>
      <c r="P25" s="927" t="s">
        <v>4295</v>
      </c>
      <c r="Q25" s="915">
        <f t="shared" si="0"/>
        <v>1</v>
      </c>
      <c r="R25" s="976">
        <f t="shared" si="0"/>
        <v>2.95</v>
      </c>
      <c r="S25" s="915">
        <f t="shared" si="1"/>
        <v>1</v>
      </c>
      <c r="T25" s="976">
        <f t="shared" si="2"/>
        <v>2.95</v>
      </c>
      <c r="U25" s="982">
        <v>6</v>
      </c>
      <c r="V25" s="924">
        <v>4</v>
      </c>
      <c r="W25" s="924">
        <v>-2</v>
      </c>
      <c r="X25" s="980">
        <v>0.66666666666666663</v>
      </c>
      <c r="Y25" s="978"/>
    </row>
    <row r="26" spans="1:25" ht="14.4" customHeight="1" x14ac:dyDescent="0.3">
      <c r="A26" s="943" t="s">
        <v>4296</v>
      </c>
      <c r="B26" s="924">
        <v>3</v>
      </c>
      <c r="C26" s="925">
        <v>4.09</v>
      </c>
      <c r="D26" s="926">
        <v>4.3</v>
      </c>
      <c r="E26" s="907">
        <v>11</v>
      </c>
      <c r="F26" s="908">
        <v>16.010000000000002</v>
      </c>
      <c r="G26" s="909">
        <v>6</v>
      </c>
      <c r="H26" s="910">
        <v>6</v>
      </c>
      <c r="I26" s="911">
        <v>8.26</v>
      </c>
      <c r="J26" s="912">
        <v>4</v>
      </c>
      <c r="K26" s="913">
        <v>1.36</v>
      </c>
      <c r="L26" s="910">
        <v>2</v>
      </c>
      <c r="M26" s="910">
        <v>15</v>
      </c>
      <c r="N26" s="914">
        <v>5</v>
      </c>
      <c r="O26" s="910" t="s">
        <v>4256</v>
      </c>
      <c r="P26" s="927" t="s">
        <v>4297</v>
      </c>
      <c r="Q26" s="915">
        <f t="shared" si="0"/>
        <v>3</v>
      </c>
      <c r="R26" s="976">
        <f t="shared" si="0"/>
        <v>4.17</v>
      </c>
      <c r="S26" s="915">
        <f t="shared" si="1"/>
        <v>-5</v>
      </c>
      <c r="T26" s="976">
        <f t="shared" si="2"/>
        <v>-7.7500000000000018</v>
      </c>
      <c r="U26" s="982">
        <v>30</v>
      </c>
      <c r="V26" s="924">
        <v>24</v>
      </c>
      <c r="W26" s="924">
        <v>-6</v>
      </c>
      <c r="X26" s="980">
        <v>0.8</v>
      </c>
      <c r="Y26" s="978">
        <v>2</v>
      </c>
    </row>
    <row r="27" spans="1:25" ht="14.4" customHeight="1" x14ac:dyDescent="0.3">
      <c r="A27" s="944" t="s">
        <v>4298</v>
      </c>
      <c r="B27" s="930"/>
      <c r="C27" s="931"/>
      <c r="D27" s="928"/>
      <c r="E27" s="932">
        <v>1</v>
      </c>
      <c r="F27" s="933">
        <v>2.12</v>
      </c>
      <c r="G27" s="916">
        <v>9</v>
      </c>
      <c r="H27" s="934">
        <v>4</v>
      </c>
      <c r="I27" s="935">
        <v>8.48</v>
      </c>
      <c r="J27" s="917">
        <v>4.5</v>
      </c>
      <c r="K27" s="936">
        <v>2.12</v>
      </c>
      <c r="L27" s="934">
        <v>3</v>
      </c>
      <c r="M27" s="934">
        <v>24</v>
      </c>
      <c r="N27" s="937">
        <v>8</v>
      </c>
      <c r="O27" s="934" t="s">
        <v>4256</v>
      </c>
      <c r="P27" s="938" t="s">
        <v>4299</v>
      </c>
      <c r="Q27" s="939">
        <f t="shared" si="0"/>
        <v>4</v>
      </c>
      <c r="R27" s="975">
        <f t="shared" si="0"/>
        <v>8.48</v>
      </c>
      <c r="S27" s="939">
        <f t="shared" si="1"/>
        <v>3</v>
      </c>
      <c r="T27" s="975">
        <f t="shared" si="2"/>
        <v>6.36</v>
      </c>
      <c r="U27" s="983">
        <v>32</v>
      </c>
      <c r="V27" s="930">
        <v>18</v>
      </c>
      <c r="W27" s="930">
        <v>-14</v>
      </c>
      <c r="X27" s="981">
        <v>0.5625</v>
      </c>
      <c r="Y27" s="979"/>
    </row>
    <row r="28" spans="1:25" ht="14.4" customHeight="1" x14ac:dyDescent="0.3">
      <c r="A28" s="943" t="s">
        <v>4300</v>
      </c>
      <c r="B28" s="924">
        <v>122</v>
      </c>
      <c r="C28" s="925">
        <v>160.16999999999999</v>
      </c>
      <c r="D28" s="926">
        <v>5.3</v>
      </c>
      <c r="E28" s="907">
        <v>171</v>
      </c>
      <c r="F28" s="908">
        <v>222.7</v>
      </c>
      <c r="G28" s="909">
        <v>4.7</v>
      </c>
      <c r="H28" s="910">
        <v>132</v>
      </c>
      <c r="I28" s="911">
        <v>172.19</v>
      </c>
      <c r="J28" s="912">
        <v>4.9000000000000004</v>
      </c>
      <c r="K28" s="913">
        <v>1.3</v>
      </c>
      <c r="L28" s="910">
        <v>2</v>
      </c>
      <c r="M28" s="910">
        <v>18</v>
      </c>
      <c r="N28" s="914">
        <v>6</v>
      </c>
      <c r="O28" s="910" t="s">
        <v>4256</v>
      </c>
      <c r="P28" s="927" t="s">
        <v>4301</v>
      </c>
      <c r="Q28" s="915">
        <f t="shared" si="0"/>
        <v>10</v>
      </c>
      <c r="R28" s="976">
        <f t="shared" si="0"/>
        <v>12.02000000000001</v>
      </c>
      <c r="S28" s="915">
        <f t="shared" si="1"/>
        <v>-39</v>
      </c>
      <c r="T28" s="976">
        <f t="shared" si="2"/>
        <v>-50.509999999999991</v>
      </c>
      <c r="U28" s="982">
        <v>792</v>
      </c>
      <c r="V28" s="924">
        <v>646.80000000000007</v>
      </c>
      <c r="W28" s="924">
        <v>-145.19999999999993</v>
      </c>
      <c r="X28" s="980">
        <v>0.81666666666666676</v>
      </c>
      <c r="Y28" s="978">
        <v>14</v>
      </c>
    </row>
    <row r="29" spans="1:25" ht="14.4" customHeight="1" x14ac:dyDescent="0.3">
      <c r="A29" s="944" t="s">
        <v>4302</v>
      </c>
      <c r="B29" s="930">
        <v>14</v>
      </c>
      <c r="C29" s="931">
        <v>22.36</v>
      </c>
      <c r="D29" s="928">
        <v>7.3</v>
      </c>
      <c r="E29" s="932">
        <v>12</v>
      </c>
      <c r="F29" s="933">
        <v>19.16</v>
      </c>
      <c r="G29" s="916">
        <v>5.6</v>
      </c>
      <c r="H29" s="934">
        <v>30</v>
      </c>
      <c r="I29" s="935">
        <v>48.01</v>
      </c>
      <c r="J29" s="917">
        <v>5.7</v>
      </c>
      <c r="K29" s="936">
        <v>1.6</v>
      </c>
      <c r="L29" s="934">
        <v>2</v>
      </c>
      <c r="M29" s="934">
        <v>18</v>
      </c>
      <c r="N29" s="937">
        <v>6</v>
      </c>
      <c r="O29" s="934" t="s">
        <v>4256</v>
      </c>
      <c r="P29" s="938" t="s">
        <v>4303</v>
      </c>
      <c r="Q29" s="939">
        <f t="shared" si="0"/>
        <v>16</v>
      </c>
      <c r="R29" s="975">
        <f t="shared" si="0"/>
        <v>25.65</v>
      </c>
      <c r="S29" s="939">
        <f t="shared" si="1"/>
        <v>18</v>
      </c>
      <c r="T29" s="975">
        <f t="shared" si="2"/>
        <v>28.849999999999998</v>
      </c>
      <c r="U29" s="983">
        <v>180</v>
      </c>
      <c r="V29" s="930">
        <v>171</v>
      </c>
      <c r="W29" s="930">
        <v>-9</v>
      </c>
      <c r="X29" s="981">
        <v>0.95</v>
      </c>
      <c r="Y29" s="979">
        <v>23</v>
      </c>
    </row>
    <row r="30" spans="1:25" ht="14.4" customHeight="1" x14ac:dyDescent="0.3">
      <c r="A30" s="944" t="s">
        <v>4304</v>
      </c>
      <c r="B30" s="930"/>
      <c r="C30" s="931"/>
      <c r="D30" s="928"/>
      <c r="E30" s="932"/>
      <c r="F30" s="933"/>
      <c r="G30" s="916"/>
      <c r="H30" s="934">
        <v>2</v>
      </c>
      <c r="I30" s="935">
        <v>3.29</v>
      </c>
      <c r="J30" s="923">
        <v>8</v>
      </c>
      <c r="K30" s="936">
        <v>1.65</v>
      </c>
      <c r="L30" s="934">
        <v>2</v>
      </c>
      <c r="M30" s="934">
        <v>18</v>
      </c>
      <c r="N30" s="937">
        <v>6</v>
      </c>
      <c r="O30" s="934" t="s">
        <v>4256</v>
      </c>
      <c r="P30" s="938" t="s">
        <v>4305</v>
      </c>
      <c r="Q30" s="939">
        <f t="shared" si="0"/>
        <v>2</v>
      </c>
      <c r="R30" s="975">
        <f t="shared" si="0"/>
        <v>3.29</v>
      </c>
      <c r="S30" s="939">
        <f t="shared" si="1"/>
        <v>2</v>
      </c>
      <c r="T30" s="975">
        <f t="shared" si="2"/>
        <v>3.29</v>
      </c>
      <c r="U30" s="983">
        <v>12</v>
      </c>
      <c r="V30" s="930">
        <v>16</v>
      </c>
      <c r="W30" s="930">
        <v>4</v>
      </c>
      <c r="X30" s="981">
        <v>1.3333333333333333</v>
      </c>
      <c r="Y30" s="979">
        <v>5</v>
      </c>
    </row>
    <row r="31" spans="1:25" ht="14.4" customHeight="1" x14ac:dyDescent="0.3">
      <c r="A31" s="943" t="s">
        <v>4306</v>
      </c>
      <c r="B31" s="918">
        <v>37</v>
      </c>
      <c r="C31" s="919">
        <v>40.5</v>
      </c>
      <c r="D31" s="920">
        <v>5.9</v>
      </c>
      <c r="E31" s="929">
        <v>26</v>
      </c>
      <c r="F31" s="911">
        <v>28.24</v>
      </c>
      <c r="G31" s="912">
        <v>4.9000000000000004</v>
      </c>
      <c r="H31" s="910">
        <v>25</v>
      </c>
      <c r="I31" s="911">
        <v>27.2</v>
      </c>
      <c r="J31" s="912">
        <v>5.4</v>
      </c>
      <c r="K31" s="913">
        <v>1.0900000000000001</v>
      </c>
      <c r="L31" s="910">
        <v>2</v>
      </c>
      <c r="M31" s="910">
        <v>18</v>
      </c>
      <c r="N31" s="914">
        <v>6</v>
      </c>
      <c r="O31" s="910" t="s">
        <v>4256</v>
      </c>
      <c r="P31" s="927" t="s">
        <v>4307</v>
      </c>
      <c r="Q31" s="915">
        <f t="shared" si="0"/>
        <v>-12</v>
      </c>
      <c r="R31" s="976">
        <f t="shared" si="0"/>
        <v>-13.3</v>
      </c>
      <c r="S31" s="915">
        <f t="shared" si="1"/>
        <v>-1</v>
      </c>
      <c r="T31" s="976">
        <f t="shared" si="2"/>
        <v>-1.0399999999999991</v>
      </c>
      <c r="U31" s="982">
        <v>150</v>
      </c>
      <c r="V31" s="924">
        <v>135</v>
      </c>
      <c r="W31" s="924">
        <v>-15</v>
      </c>
      <c r="X31" s="980">
        <v>0.9</v>
      </c>
      <c r="Y31" s="978">
        <v>9</v>
      </c>
    </row>
    <row r="32" spans="1:25" ht="14.4" customHeight="1" x14ac:dyDescent="0.3">
      <c r="A32" s="944" t="s">
        <v>4308</v>
      </c>
      <c r="B32" s="941">
        <v>2</v>
      </c>
      <c r="C32" s="942">
        <v>2.9</v>
      </c>
      <c r="D32" s="922">
        <v>13.5</v>
      </c>
      <c r="E32" s="940">
        <v>2</v>
      </c>
      <c r="F32" s="935">
        <v>2.64</v>
      </c>
      <c r="G32" s="917">
        <v>5.5</v>
      </c>
      <c r="H32" s="934">
        <v>12</v>
      </c>
      <c r="I32" s="935">
        <v>15.87</v>
      </c>
      <c r="J32" s="917">
        <v>6</v>
      </c>
      <c r="K32" s="936">
        <v>1.32</v>
      </c>
      <c r="L32" s="934">
        <v>2</v>
      </c>
      <c r="M32" s="934">
        <v>21</v>
      </c>
      <c r="N32" s="937">
        <v>7</v>
      </c>
      <c r="O32" s="934" t="s">
        <v>4256</v>
      </c>
      <c r="P32" s="938" t="s">
        <v>4309</v>
      </c>
      <c r="Q32" s="939">
        <f t="shared" si="0"/>
        <v>10</v>
      </c>
      <c r="R32" s="975">
        <f t="shared" si="0"/>
        <v>12.969999999999999</v>
      </c>
      <c r="S32" s="939">
        <f t="shared" si="1"/>
        <v>10</v>
      </c>
      <c r="T32" s="975">
        <f t="shared" si="2"/>
        <v>13.229999999999999</v>
      </c>
      <c r="U32" s="983">
        <v>84</v>
      </c>
      <c r="V32" s="930">
        <v>72</v>
      </c>
      <c r="W32" s="930">
        <v>-12</v>
      </c>
      <c r="X32" s="981">
        <v>0.8571428571428571</v>
      </c>
      <c r="Y32" s="979">
        <v>4</v>
      </c>
    </row>
    <row r="33" spans="1:25" ht="14.4" customHeight="1" x14ac:dyDescent="0.3">
      <c r="A33" s="944" t="s">
        <v>4310</v>
      </c>
      <c r="B33" s="941"/>
      <c r="C33" s="942"/>
      <c r="D33" s="922"/>
      <c r="E33" s="940"/>
      <c r="F33" s="935"/>
      <c r="G33" s="917"/>
      <c r="H33" s="934">
        <v>1</v>
      </c>
      <c r="I33" s="935">
        <v>1.7</v>
      </c>
      <c r="J33" s="917">
        <v>5</v>
      </c>
      <c r="K33" s="936">
        <v>1.7</v>
      </c>
      <c r="L33" s="934">
        <v>2</v>
      </c>
      <c r="M33" s="934">
        <v>21</v>
      </c>
      <c r="N33" s="937">
        <v>7</v>
      </c>
      <c r="O33" s="934" t="s">
        <v>4256</v>
      </c>
      <c r="P33" s="938" t="s">
        <v>4311</v>
      </c>
      <c r="Q33" s="939">
        <f t="shared" si="0"/>
        <v>1</v>
      </c>
      <c r="R33" s="975">
        <f t="shared" si="0"/>
        <v>1.7</v>
      </c>
      <c r="S33" s="939">
        <f t="shared" si="1"/>
        <v>1</v>
      </c>
      <c r="T33" s="975">
        <f t="shared" si="2"/>
        <v>1.7</v>
      </c>
      <c r="U33" s="983">
        <v>7</v>
      </c>
      <c r="V33" s="930">
        <v>5</v>
      </c>
      <c r="W33" s="930">
        <v>-2</v>
      </c>
      <c r="X33" s="981">
        <v>0.7142857142857143</v>
      </c>
      <c r="Y33" s="979"/>
    </row>
    <row r="34" spans="1:25" ht="14.4" customHeight="1" x14ac:dyDescent="0.3">
      <c r="A34" s="943" t="s">
        <v>4312</v>
      </c>
      <c r="B34" s="924">
        <v>83</v>
      </c>
      <c r="C34" s="925">
        <v>39.69</v>
      </c>
      <c r="D34" s="926">
        <v>6.2</v>
      </c>
      <c r="E34" s="907">
        <v>85</v>
      </c>
      <c r="F34" s="908">
        <v>40.82</v>
      </c>
      <c r="G34" s="909">
        <v>5.7</v>
      </c>
      <c r="H34" s="910">
        <v>72</v>
      </c>
      <c r="I34" s="911">
        <v>35.01</v>
      </c>
      <c r="J34" s="921">
        <v>5.5</v>
      </c>
      <c r="K34" s="913">
        <v>0.46</v>
      </c>
      <c r="L34" s="910">
        <v>1</v>
      </c>
      <c r="M34" s="910">
        <v>9</v>
      </c>
      <c r="N34" s="914">
        <v>3</v>
      </c>
      <c r="O34" s="910" t="s">
        <v>4256</v>
      </c>
      <c r="P34" s="927" t="s">
        <v>4313</v>
      </c>
      <c r="Q34" s="915">
        <f t="shared" si="0"/>
        <v>-11</v>
      </c>
      <c r="R34" s="976">
        <f t="shared" si="0"/>
        <v>-4.68</v>
      </c>
      <c r="S34" s="915">
        <f t="shared" si="1"/>
        <v>-13</v>
      </c>
      <c r="T34" s="976">
        <f t="shared" si="2"/>
        <v>-5.8100000000000023</v>
      </c>
      <c r="U34" s="982">
        <v>216</v>
      </c>
      <c r="V34" s="924">
        <v>396</v>
      </c>
      <c r="W34" s="924">
        <v>180</v>
      </c>
      <c r="X34" s="980">
        <v>1.8333333333333333</v>
      </c>
      <c r="Y34" s="978">
        <v>186</v>
      </c>
    </row>
    <row r="35" spans="1:25" ht="14.4" customHeight="1" x14ac:dyDescent="0.3">
      <c r="A35" s="944" t="s">
        <v>4314</v>
      </c>
      <c r="B35" s="930">
        <v>10</v>
      </c>
      <c r="C35" s="931">
        <v>5.93</v>
      </c>
      <c r="D35" s="928">
        <v>6.4</v>
      </c>
      <c r="E35" s="932">
        <v>12</v>
      </c>
      <c r="F35" s="933">
        <v>7.14</v>
      </c>
      <c r="G35" s="916">
        <v>8.6</v>
      </c>
      <c r="H35" s="934">
        <v>12</v>
      </c>
      <c r="I35" s="935">
        <v>6.99</v>
      </c>
      <c r="J35" s="923">
        <v>6.3</v>
      </c>
      <c r="K35" s="936">
        <v>0.57999999999999996</v>
      </c>
      <c r="L35" s="934">
        <v>1</v>
      </c>
      <c r="M35" s="934">
        <v>12</v>
      </c>
      <c r="N35" s="937">
        <v>4</v>
      </c>
      <c r="O35" s="934" t="s">
        <v>4256</v>
      </c>
      <c r="P35" s="938" t="s">
        <v>4315</v>
      </c>
      <c r="Q35" s="939">
        <f t="shared" si="0"/>
        <v>2</v>
      </c>
      <c r="R35" s="975">
        <f t="shared" si="0"/>
        <v>1.0600000000000005</v>
      </c>
      <c r="S35" s="939">
        <f t="shared" si="1"/>
        <v>0</v>
      </c>
      <c r="T35" s="975">
        <f t="shared" si="2"/>
        <v>-0.14999999999999947</v>
      </c>
      <c r="U35" s="983">
        <v>48</v>
      </c>
      <c r="V35" s="930">
        <v>75.599999999999994</v>
      </c>
      <c r="W35" s="930">
        <v>27.599999999999994</v>
      </c>
      <c r="X35" s="981">
        <v>1.575</v>
      </c>
      <c r="Y35" s="979">
        <v>28</v>
      </c>
    </row>
    <row r="36" spans="1:25" ht="14.4" customHeight="1" x14ac:dyDescent="0.3">
      <c r="A36" s="944" t="s">
        <v>4316</v>
      </c>
      <c r="B36" s="930">
        <v>1</v>
      </c>
      <c r="C36" s="931">
        <v>0.64</v>
      </c>
      <c r="D36" s="928">
        <v>6</v>
      </c>
      <c r="E36" s="932">
        <v>1</v>
      </c>
      <c r="F36" s="933">
        <v>0.65</v>
      </c>
      <c r="G36" s="916">
        <v>7</v>
      </c>
      <c r="H36" s="934">
        <v>1</v>
      </c>
      <c r="I36" s="935">
        <v>0.69</v>
      </c>
      <c r="J36" s="923">
        <v>9</v>
      </c>
      <c r="K36" s="936">
        <v>0.64</v>
      </c>
      <c r="L36" s="934">
        <v>1</v>
      </c>
      <c r="M36" s="934">
        <v>12</v>
      </c>
      <c r="N36" s="937">
        <v>4</v>
      </c>
      <c r="O36" s="934" t="s">
        <v>4256</v>
      </c>
      <c r="P36" s="938" t="s">
        <v>4317</v>
      </c>
      <c r="Q36" s="939">
        <f t="shared" si="0"/>
        <v>0</v>
      </c>
      <c r="R36" s="975">
        <f t="shared" si="0"/>
        <v>4.9999999999999933E-2</v>
      </c>
      <c r="S36" s="939">
        <f t="shared" si="1"/>
        <v>0</v>
      </c>
      <c r="T36" s="975">
        <f t="shared" si="2"/>
        <v>3.9999999999999925E-2</v>
      </c>
      <c r="U36" s="983">
        <v>4</v>
      </c>
      <c r="V36" s="930">
        <v>9</v>
      </c>
      <c r="W36" s="930">
        <v>5</v>
      </c>
      <c r="X36" s="981">
        <v>2.25</v>
      </c>
      <c r="Y36" s="979">
        <v>5</v>
      </c>
    </row>
    <row r="37" spans="1:25" ht="14.4" customHeight="1" x14ac:dyDescent="0.3">
      <c r="A37" s="943" t="s">
        <v>4318</v>
      </c>
      <c r="B37" s="924">
        <v>110</v>
      </c>
      <c r="C37" s="925">
        <v>64.23</v>
      </c>
      <c r="D37" s="926">
        <v>4.8</v>
      </c>
      <c r="E37" s="907">
        <v>114</v>
      </c>
      <c r="F37" s="908">
        <v>68.099999999999994</v>
      </c>
      <c r="G37" s="909">
        <v>4.8</v>
      </c>
      <c r="H37" s="910">
        <v>65</v>
      </c>
      <c r="I37" s="911">
        <v>38.61</v>
      </c>
      <c r="J37" s="921">
        <v>4.2</v>
      </c>
      <c r="K37" s="913">
        <v>0.56999999999999995</v>
      </c>
      <c r="L37" s="910">
        <v>1</v>
      </c>
      <c r="M37" s="910">
        <v>12</v>
      </c>
      <c r="N37" s="914">
        <v>4</v>
      </c>
      <c r="O37" s="910" t="s">
        <v>4256</v>
      </c>
      <c r="P37" s="927" t="s">
        <v>4319</v>
      </c>
      <c r="Q37" s="915">
        <f t="shared" si="0"/>
        <v>-45</v>
      </c>
      <c r="R37" s="976">
        <f t="shared" si="0"/>
        <v>-25.620000000000005</v>
      </c>
      <c r="S37" s="915">
        <f t="shared" si="1"/>
        <v>-49</v>
      </c>
      <c r="T37" s="976">
        <f t="shared" si="2"/>
        <v>-29.489999999999995</v>
      </c>
      <c r="U37" s="982">
        <v>260</v>
      </c>
      <c r="V37" s="924">
        <v>273</v>
      </c>
      <c r="W37" s="924">
        <v>13</v>
      </c>
      <c r="X37" s="980">
        <v>1.05</v>
      </c>
      <c r="Y37" s="978">
        <v>40</v>
      </c>
    </row>
    <row r="38" spans="1:25" ht="14.4" customHeight="1" x14ac:dyDescent="0.3">
      <c r="A38" s="944" t="s">
        <v>4320</v>
      </c>
      <c r="B38" s="930">
        <v>11</v>
      </c>
      <c r="C38" s="931">
        <v>12.12</v>
      </c>
      <c r="D38" s="928">
        <v>10.6</v>
      </c>
      <c r="E38" s="932">
        <v>13</v>
      </c>
      <c r="F38" s="933">
        <v>11.31</v>
      </c>
      <c r="G38" s="916">
        <v>8.6</v>
      </c>
      <c r="H38" s="934">
        <v>29</v>
      </c>
      <c r="I38" s="935">
        <v>24.47</v>
      </c>
      <c r="J38" s="923">
        <v>6.1</v>
      </c>
      <c r="K38" s="936">
        <v>0.82</v>
      </c>
      <c r="L38" s="934">
        <v>2</v>
      </c>
      <c r="M38" s="934">
        <v>18</v>
      </c>
      <c r="N38" s="937">
        <v>6</v>
      </c>
      <c r="O38" s="934" t="s">
        <v>4256</v>
      </c>
      <c r="P38" s="938" t="s">
        <v>4319</v>
      </c>
      <c r="Q38" s="939">
        <f t="shared" si="0"/>
        <v>18</v>
      </c>
      <c r="R38" s="975">
        <f t="shared" si="0"/>
        <v>12.35</v>
      </c>
      <c r="S38" s="939">
        <f t="shared" si="1"/>
        <v>16</v>
      </c>
      <c r="T38" s="975">
        <f t="shared" si="2"/>
        <v>13.159999999999998</v>
      </c>
      <c r="U38" s="983">
        <v>174</v>
      </c>
      <c r="V38" s="930">
        <v>176.89999999999998</v>
      </c>
      <c r="W38" s="930">
        <v>2.8999999999999773</v>
      </c>
      <c r="X38" s="981">
        <v>1.0166666666666666</v>
      </c>
      <c r="Y38" s="979">
        <v>45</v>
      </c>
    </row>
    <row r="39" spans="1:25" ht="14.4" customHeight="1" x14ac:dyDescent="0.3">
      <c r="A39" s="943" t="s">
        <v>4321</v>
      </c>
      <c r="B39" s="924">
        <v>27</v>
      </c>
      <c r="C39" s="925">
        <v>17.239999999999998</v>
      </c>
      <c r="D39" s="926">
        <v>7.4</v>
      </c>
      <c r="E39" s="907">
        <v>32</v>
      </c>
      <c r="F39" s="908">
        <v>17.45</v>
      </c>
      <c r="G39" s="909">
        <v>4.3</v>
      </c>
      <c r="H39" s="910">
        <v>7</v>
      </c>
      <c r="I39" s="911">
        <v>3.22</v>
      </c>
      <c r="J39" s="912">
        <v>4.5999999999999996</v>
      </c>
      <c r="K39" s="913">
        <v>0.45</v>
      </c>
      <c r="L39" s="910">
        <v>2</v>
      </c>
      <c r="M39" s="910">
        <v>15</v>
      </c>
      <c r="N39" s="914">
        <v>5</v>
      </c>
      <c r="O39" s="910" t="s">
        <v>4256</v>
      </c>
      <c r="P39" s="927" t="s">
        <v>4322</v>
      </c>
      <c r="Q39" s="915">
        <f t="shared" si="0"/>
        <v>-20</v>
      </c>
      <c r="R39" s="976">
        <f t="shared" si="0"/>
        <v>-14.019999999999998</v>
      </c>
      <c r="S39" s="915">
        <f t="shared" si="1"/>
        <v>-25</v>
      </c>
      <c r="T39" s="976">
        <f t="shared" si="2"/>
        <v>-14.229999999999999</v>
      </c>
      <c r="U39" s="982">
        <v>35</v>
      </c>
      <c r="V39" s="924">
        <v>32.199999999999996</v>
      </c>
      <c r="W39" s="924">
        <v>-2.8000000000000043</v>
      </c>
      <c r="X39" s="980">
        <v>0.91999999999999993</v>
      </c>
      <c r="Y39" s="978">
        <v>3</v>
      </c>
    </row>
    <row r="40" spans="1:25" ht="14.4" customHeight="1" x14ac:dyDescent="0.3">
      <c r="A40" s="944" t="s">
        <v>4323</v>
      </c>
      <c r="B40" s="930">
        <v>8</v>
      </c>
      <c r="C40" s="931">
        <v>4.1100000000000003</v>
      </c>
      <c r="D40" s="928">
        <v>5.6</v>
      </c>
      <c r="E40" s="932">
        <v>3</v>
      </c>
      <c r="F40" s="933">
        <v>3.22</v>
      </c>
      <c r="G40" s="916">
        <v>20</v>
      </c>
      <c r="H40" s="934">
        <v>12</v>
      </c>
      <c r="I40" s="935">
        <v>6.41</v>
      </c>
      <c r="J40" s="917">
        <v>5</v>
      </c>
      <c r="K40" s="936">
        <v>0.51</v>
      </c>
      <c r="L40" s="934">
        <v>2</v>
      </c>
      <c r="M40" s="934">
        <v>18</v>
      </c>
      <c r="N40" s="937">
        <v>6</v>
      </c>
      <c r="O40" s="934" t="s">
        <v>4256</v>
      </c>
      <c r="P40" s="938" t="s">
        <v>4324</v>
      </c>
      <c r="Q40" s="939">
        <f t="shared" si="0"/>
        <v>4</v>
      </c>
      <c r="R40" s="975">
        <f t="shared" si="0"/>
        <v>2.2999999999999998</v>
      </c>
      <c r="S40" s="939">
        <f t="shared" si="1"/>
        <v>9</v>
      </c>
      <c r="T40" s="975">
        <f t="shared" si="2"/>
        <v>3.19</v>
      </c>
      <c r="U40" s="983">
        <v>72</v>
      </c>
      <c r="V40" s="930">
        <v>60</v>
      </c>
      <c r="W40" s="930">
        <v>-12</v>
      </c>
      <c r="X40" s="981">
        <v>0.83333333333333337</v>
      </c>
      <c r="Y40" s="979">
        <v>4</v>
      </c>
    </row>
    <row r="41" spans="1:25" ht="14.4" customHeight="1" x14ac:dyDescent="0.3">
      <c r="A41" s="944" t="s">
        <v>4325</v>
      </c>
      <c r="B41" s="930">
        <v>1</v>
      </c>
      <c r="C41" s="931">
        <v>1.01</v>
      </c>
      <c r="D41" s="928">
        <v>30</v>
      </c>
      <c r="E41" s="932">
        <v>1</v>
      </c>
      <c r="F41" s="933">
        <v>0.86</v>
      </c>
      <c r="G41" s="916">
        <v>13</v>
      </c>
      <c r="H41" s="934"/>
      <c r="I41" s="935"/>
      <c r="J41" s="917"/>
      <c r="K41" s="936">
        <v>0.86</v>
      </c>
      <c r="L41" s="934">
        <v>3</v>
      </c>
      <c r="M41" s="934">
        <v>27</v>
      </c>
      <c r="N41" s="937">
        <v>9</v>
      </c>
      <c r="O41" s="934" t="s">
        <v>4256</v>
      </c>
      <c r="P41" s="938" t="s">
        <v>4326</v>
      </c>
      <c r="Q41" s="939">
        <f t="shared" si="0"/>
        <v>-1</v>
      </c>
      <c r="R41" s="975">
        <f t="shared" si="0"/>
        <v>-1.01</v>
      </c>
      <c r="S41" s="939">
        <f t="shared" si="1"/>
        <v>-1</v>
      </c>
      <c r="T41" s="975">
        <f t="shared" si="2"/>
        <v>-0.86</v>
      </c>
      <c r="U41" s="983" t="s">
        <v>577</v>
      </c>
      <c r="V41" s="930" t="s">
        <v>577</v>
      </c>
      <c r="W41" s="930" t="s">
        <v>577</v>
      </c>
      <c r="X41" s="981" t="s">
        <v>577</v>
      </c>
      <c r="Y41" s="979"/>
    </row>
    <row r="42" spans="1:25" ht="14.4" customHeight="1" x14ac:dyDescent="0.3">
      <c r="A42" s="943" t="s">
        <v>4327</v>
      </c>
      <c r="B42" s="924">
        <v>15</v>
      </c>
      <c r="C42" s="925">
        <v>6.47</v>
      </c>
      <c r="D42" s="926">
        <v>4.9000000000000004</v>
      </c>
      <c r="E42" s="929">
        <v>27</v>
      </c>
      <c r="F42" s="911">
        <v>11.24</v>
      </c>
      <c r="G42" s="912">
        <v>4.9000000000000004</v>
      </c>
      <c r="H42" s="907">
        <v>24</v>
      </c>
      <c r="I42" s="908">
        <v>10.35</v>
      </c>
      <c r="J42" s="921">
        <v>5.4</v>
      </c>
      <c r="K42" s="913">
        <v>0.43</v>
      </c>
      <c r="L42" s="910">
        <v>2</v>
      </c>
      <c r="M42" s="910">
        <v>15</v>
      </c>
      <c r="N42" s="914">
        <v>5</v>
      </c>
      <c r="O42" s="910" t="s">
        <v>4256</v>
      </c>
      <c r="P42" s="927" t="s">
        <v>4328</v>
      </c>
      <c r="Q42" s="915">
        <f t="shared" si="0"/>
        <v>9</v>
      </c>
      <c r="R42" s="976">
        <f t="shared" si="0"/>
        <v>3.88</v>
      </c>
      <c r="S42" s="915">
        <f t="shared" si="1"/>
        <v>-3</v>
      </c>
      <c r="T42" s="976">
        <f t="shared" si="2"/>
        <v>-0.89000000000000057</v>
      </c>
      <c r="U42" s="982">
        <v>120</v>
      </c>
      <c r="V42" s="924">
        <v>129.60000000000002</v>
      </c>
      <c r="W42" s="924">
        <v>9.6000000000000227</v>
      </c>
      <c r="X42" s="980">
        <v>1.0800000000000003</v>
      </c>
      <c r="Y42" s="978">
        <v>27</v>
      </c>
    </row>
    <row r="43" spans="1:25" ht="14.4" customHeight="1" x14ac:dyDescent="0.3">
      <c r="A43" s="944" t="s">
        <v>4329</v>
      </c>
      <c r="B43" s="930"/>
      <c r="C43" s="931"/>
      <c r="D43" s="928"/>
      <c r="E43" s="940"/>
      <c r="F43" s="935"/>
      <c r="G43" s="917"/>
      <c r="H43" s="932">
        <v>5</v>
      </c>
      <c r="I43" s="933">
        <v>2.5299999999999998</v>
      </c>
      <c r="J43" s="923">
        <v>6.8</v>
      </c>
      <c r="K43" s="936">
        <v>0.51</v>
      </c>
      <c r="L43" s="934">
        <v>2</v>
      </c>
      <c r="M43" s="934">
        <v>18</v>
      </c>
      <c r="N43" s="937">
        <v>6</v>
      </c>
      <c r="O43" s="934" t="s">
        <v>4256</v>
      </c>
      <c r="P43" s="938" t="s">
        <v>4330</v>
      </c>
      <c r="Q43" s="939">
        <f t="shared" si="0"/>
        <v>5</v>
      </c>
      <c r="R43" s="975">
        <f t="shared" si="0"/>
        <v>2.5299999999999998</v>
      </c>
      <c r="S43" s="939">
        <f t="shared" si="1"/>
        <v>5</v>
      </c>
      <c r="T43" s="975">
        <f t="shared" si="2"/>
        <v>2.5299999999999998</v>
      </c>
      <c r="U43" s="983">
        <v>30</v>
      </c>
      <c r="V43" s="930">
        <v>34</v>
      </c>
      <c r="W43" s="930">
        <v>4</v>
      </c>
      <c r="X43" s="981">
        <v>1.1333333333333333</v>
      </c>
      <c r="Y43" s="979">
        <v>9</v>
      </c>
    </row>
    <row r="44" spans="1:25" ht="14.4" customHeight="1" x14ac:dyDescent="0.3">
      <c r="A44" s="944" t="s">
        <v>4331</v>
      </c>
      <c r="B44" s="930"/>
      <c r="C44" s="931"/>
      <c r="D44" s="928"/>
      <c r="E44" s="940"/>
      <c r="F44" s="935"/>
      <c r="G44" s="917"/>
      <c r="H44" s="932">
        <v>1</v>
      </c>
      <c r="I44" s="933">
        <v>0.61</v>
      </c>
      <c r="J44" s="916">
        <v>3</v>
      </c>
      <c r="K44" s="936">
        <v>0.61</v>
      </c>
      <c r="L44" s="934">
        <v>2</v>
      </c>
      <c r="M44" s="934">
        <v>21</v>
      </c>
      <c r="N44" s="937">
        <v>7</v>
      </c>
      <c r="O44" s="934" t="s">
        <v>4256</v>
      </c>
      <c r="P44" s="938" t="s">
        <v>4332</v>
      </c>
      <c r="Q44" s="939">
        <f t="shared" si="0"/>
        <v>1</v>
      </c>
      <c r="R44" s="975">
        <f t="shared" si="0"/>
        <v>0.61</v>
      </c>
      <c r="S44" s="939">
        <f t="shared" si="1"/>
        <v>1</v>
      </c>
      <c r="T44" s="975">
        <f t="shared" si="2"/>
        <v>0.61</v>
      </c>
      <c r="U44" s="983">
        <v>7</v>
      </c>
      <c r="V44" s="930">
        <v>3</v>
      </c>
      <c r="W44" s="930">
        <v>-4</v>
      </c>
      <c r="X44" s="981">
        <v>0.42857142857142855</v>
      </c>
      <c r="Y44" s="979"/>
    </row>
    <row r="45" spans="1:25" ht="14.4" customHeight="1" x14ac:dyDescent="0.3">
      <c r="A45" s="943" t="s">
        <v>4333</v>
      </c>
      <c r="B45" s="924">
        <v>11</v>
      </c>
      <c r="C45" s="925">
        <v>3.22</v>
      </c>
      <c r="D45" s="926">
        <v>4.9000000000000004</v>
      </c>
      <c r="E45" s="929">
        <v>9</v>
      </c>
      <c r="F45" s="911">
        <v>2.87</v>
      </c>
      <c r="G45" s="912">
        <v>5.4</v>
      </c>
      <c r="H45" s="907">
        <v>12</v>
      </c>
      <c r="I45" s="908">
        <v>3.51</v>
      </c>
      <c r="J45" s="921">
        <v>4.8</v>
      </c>
      <c r="K45" s="913">
        <v>0.28999999999999998</v>
      </c>
      <c r="L45" s="910">
        <v>1</v>
      </c>
      <c r="M45" s="910">
        <v>12</v>
      </c>
      <c r="N45" s="914">
        <v>4</v>
      </c>
      <c r="O45" s="910" t="s">
        <v>4256</v>
      </c>
      <c r="P45" s="927" t="s">
        <v>4334</v>
      </c>
      <c r="Q45" s="915">
        <f t="shared" si="0"/>
        <v>1</v>
      </c>
      <c r="R45" s="976">
        <f t="shared" si="0"/>
        <v>0.28999999999999959</v>
      </c>
      <c r="S45" s="915">
        <f t="shared" si="1"/>
        <v>3</v>
      </c>
      <c r="T45" s="976">
        <f t="shared" si="2"/>
        <v>0.63999999999999968</v>
      </c>
      <c r="U45" s="982">
        <v>48</v>
      </c>
      <c r="V45" s="924">
        <v>57.599999999999994</v>
      </c>
      <c r="W45" s="924">
        <v>9.5999999999999943</v>
      </c>
      <c r="X45" s="980">
        <v>1.2</v>
      </c>
      <c r="Y45" s="978">
        <v>12</v>
      </c>
    </row>
    <row r="46" spans="1:25" ht="14.4" customHeight="1" x14ac:dyDescent="0.3">
      <c r="A46" s="944" t="s">
        <v>4335</v>
      </c>
      <c r="B46" s="930">
        <v>1</v>
      </c>
      <c r="C46" s="931">
        <v>0.39</v>
      </c>
      <c r="D46" s="928">
        <v>4</v>
      </c>
      <c r="E46" s="940"/>
      <c r="F46" s="935"/>
      <c r="G46" s="917"/>
      <c r="H46" s="932">
        <v>2</v>
      </c>
      <c r="I46" s="933">
        <v>0.77</v>
      </c>
      <c r="J46" s="923">
        <v>5.5</v>
      </c>
      <c r="K46" s="936">
        <v>0.39</v>
      </c>
      <c r="L46" s="934">
        <v>2</v>
      </c>
      <c r="M46" s="934">
        <v>15</v>
      </c>
      <c r="N46" s="937">
        <v>5</v>
      </c>
      <c r="O46" s="934" t="s">
        <v>4256</v>
      </c>
      <c r="P46" s="938" t="s">
        <v>4336</v>
      </c>
      <c r="Q46" s="939">
        <f t="shared" si="0"/>
        <v>1</v>
      </c>
      <c r="R46" s="975">
        <f t="shared" si="0"/>
        <v>0.38</v>
      </c>
      <c r="S46" s="939">
        <f t="shared" si="1"/>
        <v>2</v>
      </c>
      <c r="T46" s="975">
        <f t="shared" si="2"/>
        <v>0.77</v>
      </c>
      <c r="U46" s="983">
        <v>10</v>
      </c>
      <c r="V46" s="930">
        <v>11</v>
      </c>
      <c r="W46" s="930">
        <v>1</v>
      </c>
      <c r="X46" s="981">
        <v>1.1000000000000001</v>
      </c>
      <c r="Y46" s="979">
        <v>1</v>
      </c>
    </row>
    <row r="47" spans="1:25" ht="14.4" customHeight="1" x14ac:dyDescent="0.3">
      <c r="A47" s="943" t="s">
        <v>4337</v>
      </c>
      <c r="B47" s="924">
        <v>29</v>
      </c>
      <c r="C47" s="925">
        <v>9.44</v>
      </c>
      <c r="D47" s="926">
        <v>4</v>
      </c>
      <c r="E47" s="907">
        <v>31</v>
      </c>
      <c r="F47" s="908">
        <v>10.07</v>
      </c>
      <c r="G47" s="909">
        <v>3.9</v>
      </c>
      <c r="H47" s="910">
        <v>22</v>
      </c>
      <c r="I47" s="911">
        <v>7.18</v>
      </c>
      <c r="J47" s="912">
        <v>3.3</v>
      </c>
      <c r="K47" s="913">
        <v>0.32</v>
      </c>
      <c r="L47" s="910">
        <v>1</v>
      </c>
      <c r="M47" s="910">
        <v>12</v>
      </c>
      <c r="N47" s="914">
        <v>4</v>
      </c>
      <c r="O47" s="910" t="s">
        <v>4256</v>
      </c>
      <c r="P47" s="927" t="s">
        <v>4338</v>
      </c>
      <c r="Q47" s="915">
        <f t="shared" si="0"/>
        <v>-7</v>
      </c>
      <c r="R47" s="976">
        <f t="shared" si="0"/>
        <v>-2.2599999999999998</v>
      </c>
      <c r="S47" s="915">
        <f t="shared" si="1"/>
        <v>-9</v>
      </c>
      <c r="T47" s="976">
        <f t="shared" si="2"/>
        <v>-2.8900000000000006</v>
      </c>
      <c r="U47" s="982">
        <v>88</v>
      </c>
      <c r="V47" s="924">
        <v>72.599999999999994</v>
      </c>
      <c r="W47" s="924">
        <v>-15.400000000000006</v>
      </c>
      <c r="X47" s="980">
        <v>0.82499999999999996</v>
      </c>
      <c r="Y47" s="978">
        <v>4</v>
      </c>
    </row>
    <row r="48" spans="1:25" ht="14.4" customHeight="1" x14ac:dyDescent="0.3">
      <c r="A48" s="944" t="s">
        <v>4339</v>
      </c>
      <c r="B48" s="930">
        <v>2</v>
      </c>
      <c r="C48" s="931">
        <v>0.89</v>
      </c>
      <c r="D48" s="928">
        <v>5.5</v>
      </c>
      <c r="E48" s="932">
        <v>4</v>
      </c>
      <c r="F48" s="933">
        <v>1.83</v>
      </c>
      <c r="G48" s="916">
        <v>6</v>
      </c>
      <c r="H48" s="934">
        <v>5</v>
      </c>
      <c r="I48" s="935">
        <v>2.35</v>
      </c>
      <c r="J48" s="923">
        <v>9</v>
      </c>
      <c r="K48" s="936">
        <v>0.45</v>
      </c>
      <c r="L48" s="934">
        <v>2</v>
      </c>
      <c r="M48" s="934">
        <v>15</v>
      </c>
      <c r="N48" s="937">
        <v>5</v>
      </c>
      <c r="O48" s="934" t="s">
        <v>4256</v>
      </c>
      <c r="P48" s="938" t="s">
        <v>4338</v>
      </c>
      <c r="Q48" s="939">
        <f t="shared" si="0"/>
        <v>3</v>
      </c>
      <c r="R48" s="975">
        <f t="shared" si="0"/>
        <v>1.46</v>
      </c>
      <c r="S48" s="939">
        <f t="shared" si="1"/>
        <v>1</v>
      </c>
      <c r="T48" s="975">
        <f t="shared" si="2"/>
        <v>0.52</v>
      </c>
      <c r="U48" s="983">
        <v>25</v>
      </c>
      <c r="V48" s="930">
        <v>45</v>
      </c>
      <c r="W48" s="930">
        <v>20</v>
      </c>
      <c r="X48" s="981">
        <v>1.8</v>
      </c>
      <c r="Y48" s="979">
        <v>20</v>
      </c>
    </row>
    <row r="49" spans="1:25" ht="14.4" customHeight="1" x14ac:dyDescent="0.3">
      <c r="A49" s="944" t="s">
        <v>4340</v>
      </c>
      <c r="B49" s="930"/>
      <c r="C49" s="931"/>
      <c r="D49" s="928"/>
      <c r="E49" s="932">
        <v>2</v>
      </c>
      <c r="F49" s="933">
        <v>1.1599999999999999</v>
      </c>
      <c r="G49" s="916">
        <v>7</v>
      </c>
      <c r="H49" s="934"/>
      <c r="I49" s="935"/>
      <c r="J49" s="917"/>
      <c r="K49" s="936">
        <v>0.57999999999999996</v>
      </c>
      <c r="L49" s="934">
        <v>2</v>
      </c>
      <c r="M49" s="934">
        <v>18</v>
      </c>
      <c r="N49" s="937">
        <v>6</v>
      </c>
      <c r="O49" s="934" t="s">
        <v>4256</v>
      </c>
      <c r="P49" s="938" t="s">
        <v>4338</v>
      </c>
      <c r="Q49" s="939">
        <f t="shared" si="0"/>
        <v>0</v>
      </c>
      <c r="R49" s="975">
        <f t="shared" si="0"/>
        <v>0</v>
      </c>
      <c r="S49" s="939">
        <f t="shared" si="1"/>
        <v>-2</v>
      </c>
      <c r="T49" s="975">
        <f t="shared" si="2"/>
        <v>-1.1599999999999999</v>
      </c>
      <c r="U49" s="983" t="s">
        <v>577</v>
      </c>
      <c r="V49" s="930" t="s">
        <v>577</v>
      </c>
      <c r="W49" s="930" t="s">
        <v>577</v>
      </c>
      <c r="X49" s="981" t="s">
        <v>577</v>
      </c>
      <c r="Y49" s="979"/>
    </row>
    <row r="50" spans="1:25" ht="14.4" customHeight="1" x14ac:dyDescent="0.3">
      <c r="A50" s="943" t="s">
        <v>4341</v>
      </c>
      <c r="B50" s="924"/>
      <c r="C50" s="925"/>
      <c r="D50" s="926"/>
      <c r="E50" s="907">
        <v>3</v>
      </c>
      <c r="F50" s="908">
        <v>2.99</v>
      </c>
      <c r="G50" s="909">
        <v>2.7</v>
      </c>
      <c r="H50" s="910"/>
      <c r="I50" s="911"/>
      <c r="J50" s="912"/>
      <c r="K50" s="913">
        <v>1</v>
      </c>
      <c r="L50" s="910">
        <v>1</v>
      </c>
      <c r="M50" s="910">
        <v>12</v>
      </c>
      <c r="N50" s="914">
        <v>4</v>
      </c>
      <c r="O50" s="910" t="s">
        <v>4256</v>
      </c>
      <c r="P50" s="927" t="s">
        <v>4342</v>
      </c>
      <c r="Q50" s="915">
        <f t="shared" si="0"/>
        <v>0</v>
      </c>
      <c r="R50" s="976">
        <f t="shared" si="0"/>
        <v>0</v>
      </c>
      <c r="S50" s="915">
        <f t="shared" si="1"/>
        <v>-3</v>
      </c>
      <c r="T50" s="976">
        <f t="shared" si="2"/>
        <v>-2.99</v>
      </c>
      <c r="U50" s="982" t="s">
        <v>577</v>
      </c>
      <c r="V50" s="924" t="s">
        <v>577</v>
      </c>
      <c r="W50" s="924" t="s">
        <v>577</v>
      </c>
      <c r="X50" s="980" t="s">
        <v>577</v>
      </c>
      <c r="Y50" s="978"/>
    </row>
    <row r="51" spans="1:25" ht="14.4" customHeight="1" x14ac:dyDescent="0.3">
      <c r="A51" s="943" t="s">
        <v>4343</v>
      </c>
      <c r="B51" s="924">
        <v>36</v>
      </c>
      <c r="C51" s="925">
        <v>12.79</v>
      </c>
      <c r="D51" s="926">
        <v>5.0999999999999996</v>
      </c>
      <c r="E51" s="907">
        <v>33</v>
      </c>
      <c r="F51" s="908">
        <v>12.05</v>
      </c>
      <c r="G51" s="909">
        <v>5.4</v>
      </c>
      <c r="H51" s="910">
        <v>29</v>
      </c>
      <c r="I51" s="911">
        <v>10.34</v>
      </c>
      <c r="J51" s="921">
        <v>4.3</v>
      </c>
      <c r="K51" s="913">
        <v>0.35</v>
      </c>
      <c r="L51" s="910">
        <v>1</v>
      </c>
      <c r="M51" s="910">
        <v>12</v>
      </c>
      <c r="N51" s="914">
        <v>4</v>
      </c>
      <c r="O51" s="910" t="s">
        <v>4256</v>
      </c>
      <c r="P51" s="927" t="s">
        <v>4344</v>
      </c>
      <c r="Q51" s="915">
        <f t="shared" si="0"/>
        <v>-7</v>
      </c>
      <c r="R51" s="976">
        <f t="shared" si="0"/>
        <v>-2.4499999999999993</v>
      </c>
      <c r="S51" s="915">
        <f t="shared" si="1"/>
        <v>-4</v>
      </c>
      <c r="T51" s="976">
        <f t="shared" si="2"/>
        <v>-1.7100000000000009</v>
      </c>
      <c r="U51" s="982">
        <v>116</v>
      </c>
      <c r="V51" s="924">
        <v>124.69999999999999</v>
      </c>
      <c r="W51" s="924">
        <v>8.6999999999999886</v>
      </c>
      <c r="X51" s="980">
        <v>1.075</v>
      </c>
      <c r="Y51" s="978">
        <v>39</v>
      </c>
    </row>
    <row r="52" spans="1:25" ht="14.4" customHeight="1" x14ac:dyDescent="0.3">
      <c r="A52" s="944" t="s">
        <v>4345</v>
      </c>
      <c r="B52" s="930"/>
      <c r="C52" s="931"/>
      <c r="D52" s="928"/>
      <c r="E52" s="932">
        <v>1</v>
      </c>
      <c r="F52" s="933">
        <v>0.5</v>
      </c>
      <c r="G52" s="916">
        <v>8</v>
      </c>
      <c r="H52" s="934">
        <v>5</v>
      </c>
      <c r="I52" s="935">
        <v>1.88</v>
      </c>
      <c r="J52" s="917">
        <v>3.8</v>
      </c>
      <c r="K52" s="936">
        <v>0.42</v>
      </c>
      <c r="L52" s="934">
        <v>2</v>
      </c>
      <c r="M52" s="934">
        <v>18</v>
      </c>
      <c r="N52" s="937">
        <v>6</v>
      </c>
      <c r="O52" s="934" t="s">
        <v>4256</v>
      </c>
      <c r="P52" s="938" t="s">
        <v>4346</v>
      </c>
      <c r="Q52" s="939">
        <f t="shared" si="0"/>
        <v>5</v>
      </c>
      <c r="R52" s="975">
        <f t="shared" si="0"/>
        <v>1.88</v>
      </c>
      <c r="S52" s="939">
        <f t="shared" si="1"/>
        <v>4</v>
      </c>
      <c r="T52" s="975">
        <f t="shared" si="2"/>
        <v>1.38</v>
      </c>
      <c r="U52" s="983">
        <v>30</v>
      </c>
      <c r="V52" s="930">
        <v>19</v>
      </c>
      <c r="W52" s="930">
        <v>-11</v>
      </c>
      <c r="X52" s="981">
        <v>0.6333333333333333</v>
      </c>
      <c r="Y52" s="979">
        <v>3</v>
      </c>
    </row>
    <row r="53" spans="1:25" ht="14.4" customHeight="1" x14ac:dyDescent="0.3">
      <c r="A53" s="944" t="s">
        <v>4347</v>
      </c>
      <c r="B53" s="930"/>
      <c r="C53" s="931"/>
      <c r="D53" s="928"/>
      <c r="E53" s="932">
        <v>3</v>
      </c>
      <c r="F53" s="933">
        <v>1.64</v>
      </c>
      <c r="G53" s="916">
        <v>6</v>
      </c>
      <c r="H53" s="934"/>
      <c r="I53" s="935"/>
      <c r="J53" s="917"/>
      <c r="K53" s="936">
        <v>0.55000000000000004</v>
      </c>
      <c r="L53" s="934">
        <v>2</v>
      </c>
      <c r="M53" s="934">
        <v>18</v>
      </c>
      <c r="N53" s="937">
        <v>6</v>
      </c>
      <c r="O53" s="934" t="s">
        <v>4256</v>
      </c>
      <c r="P53" s="938" t="s">
        <v>4348</v>
      </c>
      <c r="Q53" s="939">
        <f t="shared" si="0"/>
        <v>0</v>
      </c>
      <c r="R53" s="975">
        <f t="shared" si="0"/>
        <v>0</v>
      </c>
      <c r="S53" s="939">
        <f t="shared" si="1"/>
        <v>-3</v>
      </c>
      <c r="T53" s="975">
        <f t="shared" si="2"/>
        <v>-1.64</v>
      </c>
      <c r="U53" s="983" t="s">
        <v>577</v>
      </c>
      <c r="V53" s="930" t="s">
        <v>577</v>
      </c>
      <c r="W53" s="930" t="s">
        <v>577</v>
      </c>
      <c r="X53" s="981" t="s">
        <v>577</v>
      </c>
      <c r="Y53" s="979"/>
    </row>
    <row r="54" spans="1:25" ht="14.4" customHeight="1" x14ac:dyDescent="0.3">
      <c r="A54" s="943" t="s">
        <v>4349</v>
      </c>
      <c r="B54" s="924"/>
      <c r="C54" s="925"/>
      <c r="D54" s="926"/>
      <c r="E54" s="907">
        <v>1</v>
      </c>
      <c r="F54" s="908">
        <v>0.84</v>
      </c>
      <c r="G54" s="909">
        <v>5</v>
      </c>
      <c r="H54" s="910"/>
      <c r="I54" s="911"/>
      <c r="J54" s="912"/>
      <c r="K54" s="913">
        <v>0.84</v>
      </c>
      <c r="L54" s="910">
        <v>2</v>
      </c>
      <c r="M54" s="910">
        <v>18</v>
      </c>
      <c r="N54" s="914">
        <v>6</v>
      </c>
      <c r="O54" s="910" t="s">
        <v>4256</v>
      </c>
      <c r="P54" s="927" t="s">
        <v>4350</v>
      </c>
      <c r="Q54" s="915">
        <f t="shared" si="0"/>
        <v>0</v>
      </c>
      <c r="R54" s="976">
        <f t="shared" si="0"/>
        <v>0</v>
      </c>
      <c r="S54" s="915">
        <f t="shared" si="1"/>
        <v>-1</v>
      </c>
      <c r="T54" s="976">
        <f t="shared" si="2"/>
        <v>-0.84</v>
      </c>
      <c r="U54" s="982" t="s">
        <v>577</v>
      </c>
      <c r="V54" s="924" t="s">
        <v>577</v>
      </c>
      <c r="W54" s="924" t="s">
        <v>577</v>
      </c>
      <c r="X54" s="980" t="s">
        <v>577</v>
      </c>
      <c r="Y54" s="978"/>
    </row>
    <row r="55" spans="1:25" ht="14.4" customHeight="1" x14ac:dyDescent="0.3">
      <c r="A55" s="943" t="s">
        <v>4351</v>
      </c>
      <c r="B55" s="924"/>
      <c r="C55" s="925"/>
      <c r="D55" s="926"/>
      <c r="E55" s="929"/>
      <c r="F55" s="911"/>
      <c r="G55" s="912"/>
      <c r="H55" s="907">
        <v>1</v>
      </c>
      <c r="I55" s="908">
        <v>1.67</v>
      </c>
      <c r="J55" s="909">
        <v>6</v>
      </c>
      <c r="K55" s="913">
        <v>1.67</v>
      </c>
      <c r="L55" s="910">
        <v>3</v>
      </c>
      <c r="M55" s="910">
        <v>27</v>
      </c>
      <c r="N55" s="914">
        <v>9</v>
      </c>
      <c r="O55" s="910" t="s">
        <v>4256</v>
      </c>
      <c r="P55" s="927" t="s">
        <v>4352</v>
      </c>
      <c r="Q55" s="915">
        <f t="shared" si="0"/>
        <v>1</v>
      </c>
      <c r="R55" s="976">
        <f t="shared" si="0"/>
        <v>1.67</v>
      </c>
      <c r="S55" s="915">
        <f t="shared" si="1"/>
        <v>1</v>
      </c>
      <c r="T55" s="976">
        <f t="shared" si="2"/>
        <v>1.67</v>
      </c>
      <c r="U55" s="982">
        <v>9</v>
      </c>
      <c r="V55" s="924">
        <v>6</v>
      </c>
      <c r="W55" s="924">
        <v>-3</v>
      </c>
      <c r="X55" s="980">
        <v>0.66666666666666663</v>
      </c>
      <c r="Y55" s="978"/>
    </row>
    <row r="56" spans="1:25" ht="14.4" customHeight="1" x14ac:dyDescent="0.3">
      <c r="A56" s="943" t="s">
        <v>4353</v>
      </c>
      <c r="B56" s="924"/>
      <c r="C56" s="925"/>
      <c r="D56" s="926"/>
      <c r="E56" s="929"/>
      <c r="F56" s="911"/>
      <c r="G56" s="912"/>
      <c r="H56" s="907">
        <v>1</v>
      </c>
      <c r="I56" s="908">
        <v>0.49</v>
      </c>
      <c r="J56" s="909">
        <v>3</v>
      </c>
      <c r="K56" s="913">
        <v>0.45</v>
      </c>
      <c r="L56" s="910">
        <v>2</v>
      </c>
      <c r="M56" s="910">
        <v>21</v>
      </c>
      <c r="N56" s="914">
        <v>7</v>
      </c>
      <c r="O56" s="910" t="s">
        <v>4256</v>
      </c>
      <c r="P56" s="927" t="s">
        <v>4354</v>
      </c>
      <c r="Q56" s="915">
        <f t="shared" si="0"/>
        <v>1</v>
      </c>
      <c r="R56" s="976">
        <f t="shared" si="0"/>
        <v>0.49</v>
      </c>
      <c r="S56" s="915">
        <f t="shared" si="1"/>
        <v>1</v>
      </c>
      <c r="T56" s="976">
        <f t="shared" si="2"/>
        <v>0.49</v>
      </c>
      <c r="U56" s="982">
        <v>7</v>
      </c>
      <c r="V56" s="924">
        <v>3</v>
      </c>
      <c r="W56" s="924">
        <v>-4</v>
      </c>
      <c r="X56" s="980">
        <v>0.42857142857142855</v>
      </c>
      <c r="Y56" s="978"/>
    </row>
    <row r="57" spans="1:25" ht="14.4" customHeight="1" x14ac:dyDescent="0.3">
      <c r="A57" s="943" t="s">
        <v>4355</v>
      </c>
      <c r="B57" s="918">
        <v>4</v>
      </c>
      <c r="C57" s="919">
        <v>1.96</v>
      </c>
      <c r="D57" s="920">
        <v>3.3</v>
      </c>
      <c r="E57" s="929">
        <v>7</v>
      </c>
      <c r="F57" s="911">
        <v>3.16</v>
      </c>
      <c r="G57" s="912">
        <v>3.3</v>
      </c>
      <c r="H57" s="910"/>
      <c r="I57" s="911"/>
      <c r="J57" s="912"/>
      <c r="K57" s="913">
        <v>0.42</v>
      </c>
      <c r="L57" s="910">
        <v>2</v>
      </c>
      <c r="M57" s="910">
        <v>15</v>
      </c>
      <c r="N57" s="914">
        <v>5</v>
      </c>
      <c r="O57" s="910" t="s">
        <v>4256</v>
      </c>
      <c r="P57" s="927" t="s">
        <v>4356</v>
      </c>
      <c r="Q57" s="915">
        <f t="shared" si="0"/>
        <v>-4</v>
      </c>
      <c r="R57" s="976">
        <f t="shared" si="0"/>
        <v>-1.96</v>
      </c>
      <c r="S57" s="915">
        <f t="shared" si="1"/>
        <v>-7</v>
      </c>
      <c r="T57" s="976">
        <f t="shared" si="2"/>
        <v>-3.16</v>
      </c>
      <c r="U57" s="982" t="s">
        <v>577</v>
      </c>
      <c r="V57" s="924" t="s">
        <v>577</v>
      </c>
      <c r="W57" s="924" t="s">
        <v>577</v>
      </c>
      <c r="X57" s="980" t="s">
        <v>577</v>
      </c>
      <c r="Y57" s="978"/>
    </row>
    <row r="58" spans="1:25" ht="14.4" customHeight="1" x14ac:dyDescent="0.3">
      <c r="A58" s="944" t="s">
        <v>4357</v>
      </c>
      <c r="B58" s="941">
        <v>4</v>
      </c>
      <c r="C58" s="942">
        <v>2.34</v>
      </c>
      <c r="D58" s="922">
        <v>3.5</v>
      </c>
      <c r="E58" s="940"/>
      <c r="F58" s="935"/>
      <c r="G58" s="917"/>
      <c r="H58" s="934"/>
      <c r="I58" s="935"/>
      <c r="J58" s="917"/>
      <c r="K58" s="936">
        <v>0.56000000000000005</v>
      </c>
      <c r="L58" s="934">
        <v>2</v>
      </c>
      <c r="M58" s="934">
        <v>21</v>
      </c>
      <c r="N58" s="937">
        <v>7</v>
      </c>
      <c r="O58" s="934" t="s">
        <v>4256</v>
      </c>
      <c r="P58" s="938" t="s">
        <v>4358</v>
      </c>
      <c r="Q58" s="939">
        <f t="shared" si="0"/>
        <v>-4</v>
      </c>
      <c r="R58" s="975">
        <f t="shared" si="0"/>
        <v>-2.34</v>
      </c>
      <c r="S58" s="939">
        <f t="shared" si="1"/>
        <v>0</v>
      </c>
      <c r="T58" s="975">
        <f t="shared" si="2"/>
        <v>0</v>
      </c>
      <c r="U58" s="983" t="s">
        <v>577</v>
      </c>
      <c r="V58" s="930" t="s">
        <v>577</v>
      </c>
      <c r="W58" s="930" t="s">
        <v>577</v>
      </c>
      <c r="X58" s="981" t="s">
        <v>577</v>
      </c>
      <c r="Y58" s="979"/>
    </row>
    <row r="59" spans="1:25" ht="14.4" customHeight="1" x14ac:dyDescent="0.3">
      <c r="A59" s="943" t="s">
        <v>4359</v>
      </c>
      <c r="B59" s="924"/>
      <c r="C59" s="925"/>
      <c r="D59" s="926"/>
      <c r="E59" s="907">
        <v>1</v>
      </c>
      <c r="F59" s="908">
        <v>2.95</v>
      </c>
      <c r="G59" s="909">
        <v>3</v>
      </c>
      <c r="H59" s="910"/>
      <c r="I59" s="911"/>
      <c r="J59" s="912"/>
      <c r="K59" s="913">
        <v>2.12</v>
      </c>
      <c r="L59" s="910">
        <v>3</v>
      </c>
      <c r="M59" s="910">
        <v>24</v>
      </c>
      <c r="N59" s="914">
        <v>8</v>
      </c>
      <c r="O59" s="910" t="s">
        <v>4256</v>
      </c>
      <c r="P59" s="927" t="s">
        <v>4360</v>
      </c>
      <c r="Q59" s="915">
        <f t="shared" si="0"/>
        <v>0</v>
      </c>
      <c r="R59" s="976">
        <f t="shared" si="0"/>
        <v>0</v>
      </c>
      <c r="S59" s="915">
        <f t="shared" si="1"/>
        <v>-1</v>
      </c>
      <c r="T59" s="976">
        <f t="shared" si="2"/>
        <v>-2.95</v>
      </c>
      <c r="U59" s="982" t="s">
        <v>577</v>
      </c>
      <c r="V59" s="924" t="s">
        <v>577</v>
      </c>
      <c r="W59" s="924" t="s">
        <v>577</v>
      </c>
      <c r="X59" s="980" t="s">
        <v>577</v>
      </c>
      <c r="Y59" s="978"/>
    </row>
    <row r="60" spans="1:25" ht="14.4" customHeight="1" x14ac:dyDescent="0.3">
      <c r="A60" s="943" t="s">
        <v>4361</v>
      </c>
      <c r="B60" s="924"/>
      <c r="C60" s="925"/>
      <c r="D60" s="926"/>
      <c r="E60" s="907">
        <v>1</v>
      </c>
      <c r="F60" s="908">
        <v>0.32</v>
      </c>
      <c r="G60" s="909">
        <v>3</v>
      </c>
      <c r="H60" s="910"/>
      <c r="I60" s="911"/>
      <c r="J60" s="912"/>
      <c r="K60" s="913">
        <v>0.32</v>
      </c>
      <c r="L60" s="910">
        <v>1</v>
      </c>
      <c r="M60" s="910">
        <v>12</v>
      </c>
      <c r="N60" s="914">
        <v>4</v>
      </c>
      <c r="O60" s="910" t="s">
        <v>4256</v>
      </c>
      <c r="P60" s="927" t="s">
        <v>4362</v>
      </c>
      <c r="Q60" s="915">
        <f t="shared" si="0"/>
        <v>0</v>
      </c>
      <c r="R60" s="976">
        <f t="shared" si="0"/>
        <v>0</v>
      </c>
      <c r="S60" s="915">
        <f t="shared" si="1"/>
        <v>-1</v>
      </c>
      <c r="T60" s="976">
        <f t="shared" si="2"/>
        <v>-0.32</v>
      </c>
      <c r="U60" s="982" t="s">
        <v>577</v>
      </c>
      <c r="V60" s="924" t="s">
        <v>577</v>
      </c>
      <c r="W60" s="924" t="s">
        <v>577</v>
      </c>
      <c r="X60" s="980" t="s">
        <v>577</v>
      </c>
      <c r="Y60" s="978"/>
    </row>
    <row r="61" spans="1:25" ht="14.4" customHeight="1" x14ac:dyDescent="0.3">
      <c r="A61" s="943" t="s">
        <v>4363</v>
      </c>
      <c r="B61" s="918">
        <v>1</v>
      </c>
      <c r="C61" s="919">
        <v>3.01</v>
      </c>
      <c r="D61" s="920">
        <v>8</v>
      </c>
      <c r="E61" s="929"/>
      <c r="F61" s="911"/>
      <c r="G61" s="912"/>
      <c r="H61" s="910"/>
      <c r="I61" s="911"/>
      <c r="J61" s="912"/>
      <c r="K61" s="913">
        <v>3.01</v>
      </c>
      <c r="L61" s="910">
        <v>4</v>
      </c>
      <c r="M61" s="910">
        <v>33</v>
      </c>
      <c r="N61" s="914">
        <v>11</v>
      </c>
      <c r="O61" s="910" t="s">
        <v>4256</v>
      </c>
      <c r="P61" s="927" t="s">
        <v>4364</v>
      </c>
      <c r="Q61" s="915">
        <f t="shared" si="0"/>
        <v>-1</v>
      </c>
      <c r="R61" s="976">
        <f t="shared" si="0"/>
        <v>-3.01</v>
      </c>
      <c r="S61" s="915">
        <f t="shared" si="1"/>
        <v>0</v>
      </c>
      <c r="T61" s="976">
        <f t="shared" si="2"/>
        <v>0</v>
      </c>
      <c r="U61" s="982" t="s">
        <v>577</v>
      </c>
      <c r="V61" s="924" t="s">
        <v>577</v>
      </c>
      <c r="W61" s="924" t="s">
        <v>577</v>
      </c>
      <c r="X61" s="980" t="s">
        <v>577</v>
      </c>
      <c r="Y61" s="978"/>
    </row>
    <row r="62" spans="1:25" ht="14.4" customHeight="1" x14ac:dyDescent="0.3">
      <c r="A62" s="943" t="s">
        <v>4365</v>
      </c>
      <c r="B62" s="924"/>
      <c r="C62" s="925"/>
      <c r="D62" s="926"/>
      <c r="E62" s="907">
        <v>1</v>
      </c>
      <c r="F62" s="908">
        <v>2.02</v>
      </c>
      <c r="G62" s="909">
        <v>3</v>
      </c>
      <c r="H62" s="910"/>
      <c r="I62" s="911"/>
      <c r="J62" s="912"/>
      <c r="K62" s="913">
        <v>2.02</v>
      </c>
      <c r="L62" s="910">
        <v>2</v>
      </c>
      <c r="M62" s="910">
        <v>18</v>
      </c>
      <c r="N62" s="914">
        <v>6</v>
      </c>
      <c r="O62" s="910" t="s">
        <v>4256</v>
      </c>
      <c r="P62" s="927" t="s">
        <v>4366</v>
      </c>
      <c r="Q62" s="915">
        <f t="shared" si="0"/>
        <v>0</v>
      </c>
      <c r="R62" s="976">
        <f t="shared" si="0"/>
        <v>0</v>
      </c>
      <c r="S62" s="915">
        <f t="shared" si="1"/>
        <v>-1</v>
      </c>
      <c r="T62" s="976">
        <f t="shared" si="2"/>
        <v>-2.02</v>
      </c>
      <c r="U62" s="982" t="s">
        <v>577</v>
      </c>
      <c r="V62" s="924" t="s">
        <v>577</v>
      </c>
      <c r="W62" s="924" t="s">
        <v>577</v>
      </c>
      <c r="X62" s="980" t="s">
        <v>577</v>
      </c>
      <c r="Y62" s="978"/>
    </row>
    <row r="63" spans="1:25" ht="14.4" customHeight="1" x14ac:dyDescent="0.3">
      <c r="A63" s="943" t="s">
        <v>4367</v>
      </c>
      <c r="B63" s="924"/>
      <c r="C63" s="925"/>
      <c r="D63" s="926"/>
      <c r="E63" s="929"/>
      <c r="F63" s="911"/>
      <c r="G63" s="912"/>
      <c r="H63" s="907">
        <v>1</v>
      </c>
      <c r="I63" s="908">
        <v>0.42</v>
      </c>
      <c r="J63" s="921">
        <v>6</v>
      </c>
      <c r="K63" s="913">
        <v>0.42</v>
      </c>
      <c r="L63" s="910">
        <v>2</v>
      </c>
      <c r="M63" s="910">
        <v>15</v>
      </c>
      <c r="N63" s="914">
        <v>5</v>
      </c>
      <c r="O63" s="910" t="s">
        <v>4256</v>
      </c>
      <c r="P63" s="927" t="s">
        <v>4368</v>
      </c>
      <c r="Q63" s="915">
        <f t="shared" si="0"/>
        <v>1</v>
      </c>
      <c r="R63" s="976">
        <f t="shared" si="0"/>
        <v>0.42</v>
      </c>
      <c r="S63" s="915">
        <f t="shared" si="1"/>
        <v>1</v>
      </c>
      <c r="T63" s="976">
        <f t="shared" si="2"/>
        <v>0.42</v>
      </c>
      <c r="U63" s="982">
        <v>5</v>
      </c>
      <c r="V63" s="924">
        <v>6</v>
      </c>
      <c r="W63" s="924">
        <v>1</v>
      </c>
      <c r="X63" s="980">
        <v>1.2</v>
      </c>
      <c r="Y63" s="978">
        <v>1</v>
      </c>
    </row>
    <row r="64" spans="1:25" ht="14.4" customHeight="1" x14ac:dyDescent="0.3">
      <c r="A64" s="944" t="s">
        <v>4369</v>
      </c>
      <c r="B64" s="930">
        <v>1</v>
      </c>
      <c r="C64" s="931">
        <v>0.55000000000000004</v>
      </c>
      <c r="D64" s="928">
        <v>9</v>
      </c>
      <c r="E64" s="940"/>
      <c r="F64" s="935"/>
      <c r="G64" s="917"/>
      <c r="H64" s="932"/>
      <c r="I64" s="933"/>
      <c r="J64" s="916"/>
      <c r="K64" s="936">
        <v>0.55000000000000004</v>
      </c>
      <c r="L64" s="934">
        <v>2</v>
      </c>
      <c r="M64" s="934">
        <v>18</v>
      </c>
      <c r="N64" s="937">
        <v>6</v>
      </c>
      <c r="O64" s="934" t="s">
        <v>4256</v>
      </c>
      <c r="P64" s="938" t="s">
        <v>4370</v>
      </c>
      <c r="Q64" s="939">
        <f t="shared" si="0"/>
        <v>-1</v>
      </c>
      <c r="R64" s="975">
        <f t="shared" si="0"/>
        <v>-0.55000000000000004</v>
      </c>
      <c r="S64" s="939">
        <f t="shared" si="1"/>
        <v>0</v>
      </c>
      <c r="T64" s="975">
        <f t="shared" si="2"/>
        <v>0</v>
      </c>
      <c r="U64" s="983" t="s">
        <v>577</v>
      </c>
      <c r="V64" s="930" t="s">
        <v>577</v>
      </c>
      <c r="W64" s="930" t="s">
        <v>577</v>
      </c>
      <c r="X64" s="981" t="s">
        <v>577</v>
      </c>
      <c r="Y64" s="979"/>
    </row>
    <row r="65" spans="1:25" ht="14.4" customHeight="1" x14ac:dyDescent="0.3">
      <c r="A65" s="943" t="s">
        <v>4371</v>
      </c>
      <c r="B65" s="924">
        <v>1</v>
      </c>
      <c r="C65" s="925">
        <v>0.4</v>
      </c>
      <c r="D65" s="926">
        <v>3</v>
      </c>
      <c r="E65" s="907">
        <v>1</v>
      </c>
      <c r="F65" s="908">
        <v>1.49</v>
      </c>
      <c r="G65" s="909">
        <v>5</v>
      </c>
      <c r="H65" s="910"/>
      <c r="I65" s="911"/>
      <c r="J65" s="912"/>
      <c r="K65" s="913">
        <v>0.4</v>
      </c>
      <c r="L65" s="910">
        <v>1</v>
      </c>
      <c r="M65" s="910">
        <v>12</v>
      </c>
      <c r="N65" s="914">
        <v>4</v>
      </c>
      <c r="O65" s="910" t="s">
        <v>4256</v>
      </c>
      <c r="P65" s="927" t="s">
        <v>4372</v>
      </c>
      <c r="Q65" s="915">
        <f t="shared" si="0"/>
        <v>-1</v>
      </c>
      <c r="R65" s="976">
        <f t="shared" si="0"/>
        <v>-0.4</v>
      </c>
      <c r="S65" s="915">
        <f t="shared" si="1"/>
        <v>-1</v>
      </c>
      <c r="T65" s="976">
        <f t="shared" si="2"/>
        <v>-1.49</v>
      </c>
      <c r="U65" s="982" t="s">
        <v>577</v>
      </c>
      <c r="V65" s="924" t="s">
        <v>577</v>
      </c>
      <c r="W65" s="924" t="s">
        <v>577</v>
      </c>
      <c r="X65" s="980" t="s">
        <v>577</v>
      </c>
      <c r="Y65" s="978"/>
    </row>
    <row r="66" spans="1:25" ht="14.4" customHeight="1" x14ac:dyDescent="0.3">
      <c r="A66" s="943" t="s">
        <v>4373</v>
      </c>
      <c r="B66" s="924">
        <v>1</v>
      </c>
      <c r="C66" s="925">
        <v>0.31</v>
      </c>
      <c r="D66" s="926">
        <v>2</v>
      </c>
      <c r="E66" s="929">
        <v>2</v>
      </c>
      <c r="F66" s="911">
        <v>0.62</v>
      </c>
      <c r="G66" s="912">
        <v>4</v>
      </c>
      <c r="H66" s="907">
        <v>3</v>
      </c>
      <c r="I66" s="908">
        <v>0.99</v>
      </c>
      <c r="J66" s="909">
        <v>3.7</v>
      </c>
      <c r="K66" s="913">
        <v>0.31</v>
      </c>
      <c r="L66" s="910">
        <v>1</v>
      </c>
      <c r="M66" s="910">
        <v>12</v>
      </c>
      <c r="N66" s="914">
        <v>4</v>
      </c>
      <c r="O66" s="910" t="s">
        <v>4256</v>
      </c>
      <c r="P66" s="927" t="s">
        <v>4374</v>
      </c>
      <c r="Q66" s="915">
        <f t="shared" si="0"/>
        <v>2</v>
      </c>
      <c r="R66" s="976">
        <f t="shared" si="0"/>
        <v>0.67999999999999994</v>
      </c>
      <c r="S66" s="915">
        <f t="shared" si="1"/>
        <v>1</v>
      </c>
      <c r="T66" s="976">
        <f t="shared" si="2"/>
        <v>0.37</v>
      </c>
      <c r="U66" s="982">
        <v>12</v>
      </c>
      <c r="V66" s="924">
        <v>11.100000000000001</v>
      </c>
      <c r="W66" s="924">
        <v>-0.89999999999999858</v>
      </c>
      <c r="X66" s="980">
        <v>0.92500000000000016</v>
      </c>
      <c r="Y66" s="978">
        <v>2</v>
      </c>
    </row>
    <row r="67" spans="1:25" ht="14.4" customHeight="1" x14ac:dyDescent="0.3">
      <c r="A67" s="944" t="s">
        <v>4375</v>
      </c>
      <c r="B67" s="930"/>
      <c r="C67" s="931"/>
      <c r="D67" s="928"/>
      <c r="E67" s="940">
        <v>1</v>
      </c>
      <c r="F67" s="935">
        <v>0.86</v>
      </c>
      <c r="G67" s="917">
        <v>13</v>
      </c>
      <c r="H67" s="932"/>
      <c r="I67" s="933"/>
      <c r="J67" s="916"/>
      <c r="K67" s="936">
        <v>0.86</v>
      </c>
      <c r="L67" s="934">
        <v>3</v>
      </c>
      <c r="M67" s="934">
        <v>27</v>
      </c>
      <c r="N67" s="937">
        <v>9</v>
      </c>
      <c r="O67" s="934" t="s">
        <v>4256</v>
      </c>
      <c r="P67" s="938" t="s">
        <v>4376</v>
      </c>
      <c r="Q67" s="939">
        <f t="shared" si="0"/>
        <v>0</v>
      </c>
      <c r="R67" s="975">
        <f t="shared" si="0"/>
        <v>0</v>
      </c>
      <c r="S67" s="939">
        <f t="shared" si="1"/>
        <v>-1</v>
      </c>
      <c r="T67" s="975">
        <f t="shared" si="2"/>
        <v>-0.86</v>
      </c>
      <c r="U67" s="983" t="s">
        <v>577</v>
      </c>
      <c r="V67" s="930" t="s">
        <v>577</v>
      </c>
      <c r="W67" s="930" t="s">
        <v>577</v>
      </c>
      <c r="X67" s="981" t="s">
        <v>577</v>
      </c>
      <c r="Y67" s="979"/>
    </row>
    <row r="68" spans="1:25" ht="14.4" customHeight="1" x14ac:dyDescent="0.3">
      <c r="A68" s="943" t="s">
        <v>4377</v>
      </c>
      <c r="B68" s="924"/>
      <c r="C68" s="925"/>
      <c r="D68" s="926"/>
      <c r="E68" s="929"/>
      <c r="F68" s="911"/>
      <c r="G68" s="912"/>
      <c r="H68" s="907">
        <v>1</v>
      </c>
      <c r="I68" s="908">
        <v>0.43</v>
      </c>
      <c r="J68" s="909">
        <v>3</v>
      </c>
      <c r="K68" s="913">
        <v>0.43</v>
      </c>
      <c r="L68" s="910">
        <v>2</v>
      </c>
      <c r="M68" s="910">
        <v>18</v>
      </c>
      <c r="N68" s="914">
        <v>6</v>
      </c>
      <c r="O68" s="910" t="s">
        <v>4256</v>
      </c>
      <c r="P68" s="927" t="s">
        <v>4378</v>
      </c>
      <c r="Q68" s="915">
        <f t="shared" si="0"/>
        <v>1</v>
      </c>
      <c r="R68" s="976">
        <f t="shared" si="0"/>
        <v>0.43</v>
      </c>
      <c r="S68" s="915">
        <f t="shared" si="1"/>
        <v>1</v>
      </c>
      <c r="T68" s="976">
        <f t="shared" si="2"/>
        <v>0.43</v>
      </c>
      <c r="U68" s="982">
        <v>6</v>
      </c>
      <c r="V68" s="924">
        <v>3</v>
      </c>
      <c r="W68" s="924">
        <v>-3</v>
      </c>
      <c r="X68" s="980">
        <v>0.5</v>
      </c>
      <c r="Y68" s="978"/>
    </row>
    <row r="69" spans="1:25" ht="14.4" customHeight="1" x14ac:dyDescent="0.3">
      <c r="A69" s="943" t="s">
        <v>4379</v>
      </c>
      <c r="B69" s="918">
        <v>2</v>
      </c>
      <c r="C69" s="919">
        <v>1.48</v>
      </c>
      <c r="D69" s="920">
        <v>7.5</v>
      </c>
      <c r="E69" s="929"/>
      <c r="F69" s="911"/>
      <c r="G69" s="912"/>
      <c r="H69" s="910"/>
      <c r="I69" s="911"/>
      <c r="J69" s="912"/>
      <c r="K69" s="913">
        <v>0.74</v>
      </c>
      <c r="L69" s="910">
        <v>2</v>
      </c>
      <c r="M69" s="910">
        <v>15</v>
      </c>
      <c r="N69" s="914">
        <v>5</v>
      </c>
      <c r="O69" s="910" t="s">
        <v>4256</v>
      </c>
      <c r="P69" s="927" t="s">
        <v>4380</v>
      </c>
      <c r="Q69" s="915">
        <f t="shared" si="0"/>
        <v>-2</v>
      </c>
      <c r="R69" s="976">
        <f t="shared" si="0"/>
        <v>-1.48</v>
      </c>
      <c r="S69" s="915">
        <f t="shared" si="1"/>
        <v>0</v>
      </c>
      <c r="T69" s="976">
        <f t="shared" si="2"/>
        <v>0</v>
      </c>
      <c r="U69" s="982" t="s">
        <v>577</v>
      </c>
      <c r="V69" s="924" t="s">
        <v>577</v>
      </c>
      <c r="W69" s="924" t="s">
        <v>577</v>
      </c>
      <c r="X69" s="980" t="s">
        <v>577</v>
      </c>
      <c r="Y69" s="978"/>
    </row>
    <row r="70" spans="1:25" ht="14.4" customHeight="1" x14ac:dyDescent="0.3">
      <c r="A70" s="944" t="s">
        <v>4381</v>
      </c>
      <c r="B70" s="941"/>
      <c r="C70" s="942"/>
      <c r="D70" s="922"/>
      <c r="E70" s="940"/>
      <c r="F70" s="935"/>
      <c r="G70" s="917"/>
      <c r="H70" s="934">
        <v>1</v>
      </c>
      <c r="I70" s="935">
        <v>1.24</v>
      </c>
      <c r="J70" s="917">
        <v>6</v>
      </c>
      <c r="K70" s="936">
        <v>1.24</v>
      </c>
      <c r="L70" s="934">
        <v>4</v>
      </c>
      <c r="M70" s="934">
        <v>33</v>
      </c>
      <c r="N70" s="937">
        <v>11</v>
      </c>
      <c r="O70" s="934" t="s">
        <v>4256</v>
      </c>
      <c r="P70" s="938" t="s">
        <v>4382</v>
      </c>
      <c r="Q70" s="939">
        <f t="shared" ref="Q70:R107" si="3">H70-B70</f>
        <v>1</v>
      </c>
      <c r="R70" s="975">
        <f t="shared" si="3"/>
        <v>1.24</v>
      </c>
      <c r="S70" s="939">
        <f t="shared" ref="S70:S107" si="4">H70-E70</f>
        <v>1</v>
      </c>
      <c r="T70" s="975">
        <f t="shared" ref="T70:T107" si="5">I70-F70</f>
        <v>1.24</v>
      </c>
      <c r="U70" s="983">
        <v>11</v>
      </c>
      <c r="V70" s="930">
        <v>6</v>
      </c>
      <c r="W70" s="930">
        <v>-5</v>
      </c>
      <c r="X70" s="981">
        <v>0.54545454545454541</v>
      </c>
      <c r="Y70" s="979"/>
    </row>
    <row r="71" spans="1:25" ht="14.4" customHeight="1" x14ac:dyDescent="0.3">
      <c r="A71" s="943" t="s">
        <v>4383</v>
      </c>
      <c r="B71" s="924">
        <v>5</v>
      </c>
      <c r="C71" s="925">
        <v>2.2400000000000002</v>
      </c>
      <c r="D71" s="926">
        <v>4.5999999999999996</v>
      </c>
      <c r="E71" s="907">
        <v>10</v>
      </c>
      <c r="F71" s="908">
        <v>4.49</v>
      </c>
      <c r="G71" s="909">
        <v>4.5999999999999996</v>
      </c>
      <c r="H71" s="910">
        <v>5</v>
      </c>
      <c r="I71" s="911">
        <v>2.2400000000000002</v>
      </c>
      <c r="J71" s="921">
        <v>5.4</v>
      </c>
      <c r="K71" s="913">
        <v>0.45</v>
      </c>
      <c r="L71" s="910">
        <v>1</v>
      </c>
      <c r="M71" s="910">
        <v>12</v>
      </c>
      <c r="N71" s="914">
        <v>4</v>
      </c>
      <c r="O71" s="910" t="s">
        <v>4256</v>
      </c>
      <c r="P71" s="927" t="s">
        <v>4384</v>
      </c>
      <c r="Q71" s="915">
        <f t="shared" si="3"/>
        <v>0</v>
      </c>
      <c r="R71" s="976">
        <f t="shared" si="3"/>
        <v>0</v>
      </c>
      <c r="S71" s="915">
        <f t="shared" si="4"/>
        <v>-5</v>
      </c>
      <c r="T71" s="976">
        <f t="shared" si="5"/>
        <v>-2.25</v>
      </c>
      <c r="U71" s="982">
        <v>20</v>
      </c>
      <c r="V71" s="924">
        <v>27</v>
      </c>
      <c r="W71" s="924">
        <v>7</v>
      </c>
      <c r="X71" s="980">
        <v>1.35</v>
      </c>
      <c r="Y71" s="978">
        <v>8</v>
      </c>
    </row>
    <row r="72" spans="1:25" ht="14.4" customHeight="1" x14ac:dyDescent="0.3">
      <c r="A72" s="944" t="s">
        <v>4385</v>
      </c>
      <c r="B72" s="930">
        <v>1</v>
      </c>
      <c r="C72" s="931">
        <v>0.72</v>
      </c>
      <c r="D72" s="928">
        <v>14</v>
      </c>
      <c r="E72" s="932"/>
      <c r="F72" s="933"/>
      <c r="G72" s="916"/>
      <c r="H72" s="934">
        <v>1</v>
      </c>
      <c r="I72" s="935">
        <v>0.72</v>
      </c>
      <c r="J72" s="917">
        <v>5</v>
      </c>
      <c r="K72" s="936">
        <v>0.72</v>
      </c>
      <c r="L72" s="934">
        <v>3</v>
      </c>
      <c r="M72" s="934">
        <v>24</v>
      </c>
      <c r="N72" s="937">
        <v>8</v>
      </c>
      <c r="O72" s="934" t="s">
        <v>4256</v>
      </c>
      <c r="P72" s="938" t="s">
        <v>4384</v>
      </c>
      <c r="Q72" s="939">
        <f t="shared" si="3"/>
        <v>0</v>
      </c>
      <c r="R72" s="975">
        <f t="shared" si="3"/>
        <v>0</v>
      </c>
      <c r="S72" s="939">
        <f t="shared" si="4"/>
        <v>1</v>
      </c>
      <c r="T72" s="975">
        <f t="shared" si="5"/>
        <v>0.72</v>
      </c>
      <c r="U72" s="983">
        <v>8</v>
      </c>
      <c r="V72" s="930">
        <v>5</v>
      </c>
      <c r="W72" s="930">
        <v>-3</v>
      </c>
      <c r="X72" s="981">
        <v>0.625</v>
      </c>
      <c r="Y72" s="979"/>
    </row>
    <row r="73" spans="1:25" ht="14.4" customHeight="1" x14ac:dyDescent="0.3">
      <c r="A73" s="943" t="s">
        <v>4386</v>
      </c>
      <c r="B73" s="918">
        <v>2</v>
      </c>
      <c r="C73" s="919">
        <v>1.1499999999999999</v>
      </c>
      <c r="D73" s="920">
        <v>9.5</v>
      </c>
      <c r="E73" s="929"/>
      <c r="F73" s="911"/>
      <c r="G73" s="912"/>
      <c r="H73" s="910">
        <v>1</v>
      </c>
      <c r="I73" s="911">
        <v>0.85</v>
      </c>
      <c r="J73" s="921">
        <v>17</v>
      </c>
      <c r="K73" s="913">
        <v>0.49</v>
      </c>
      <c r="L73" s="910">
        <v>2</v>
      </c>
      <c r="M73" s="910">
        <v>21</v>
      </c>
      <c r="N73" s="914">
        <v>7</v>
      </c>
      <c r="O73" s="910" t="s">
        <v>4256</v>
      </c>
      <c r="P73" s="927" t="s">
        <v>4387</v>
      </c>
      <c r="Q73" s="915">
        <f t="shared" si="3"/>
        <v>-1</v>
      </c>
      <c r="R73" s="976">
        <f t="shared" si="3"/>
        <v>-0.29999999999999993</v>
      </c>
      <c r="S73" s="915">
        <f t="shared" si="4"/>
        <v>1</v>
      </c>
      <c r="T73" s="976">
        <f t="shared" si="5"/>
        <v>0.85</v>
      </c>
      <c r="U73" s="982">
        <v>7</v>
      </c>
      <c r="V73" s="924">
        <v>17</v>
      </c>
      <c r="W73" s="924">
        <v>10</v>
      </c>
      <c r="X73" s="980">
        <v>2.4285714285714284</v>
      </c>
      <c r="Y73" s="978">
        <v>10</v>
      </c>
    </row>
    <row r="74" spans="1:25" ht="14.4" customHeight="1" x14ac:dyDescent="0.3">
      <c r="A74" s="943" t="s">
        <v>4388</v>
      </c>
      <c r="B74" s="924"/>
      <c r="C74" s="925"/>
      <c r="D74" s="926"/>
      <c r="E74" s="929">
        <v>1</v>
      </c>
      <c r="F74" s="911">
        <v>0.34</v>
      </c>
      <c r="G74" s="912">
        <v>6</v>
      </c>
      <c r="H74" s="907">
        <v>1</v>
      </c>
      <c r="I74" s="908">
        <v>0.25</v>
      </c>
      <c r="J74" s="909">
        <v>2</v>
      </c>
      <c r="K74" s="913">
        <v>0.25</v>
      </c>
      <c r="L74" s="910">
        <v>1</v>
      </c>
      <c r="M74" s="910">
        <v>9</v>
      </c>
      <c r="N74" s="914">
        <v>3</v>
      </c>
      <c r="O74" s="910" t="s">
        <v>4256</v>
      </c>
      <c r="P74" s="927" t="s">
        <v>4389</v>
      </c>
      <c r="Q74" s="915">
        <f t="shared" si="3"/>
        <v>1</v>
      </c>
      <c r="R74" s="976">
        <f t="shared" si="3"/>
        <v>0.25</v>
      </c>
      <c r="S74" s="915">
        <f t="shared" si="4"/>
        <v>0</v>
      </c>
      <c r="T74" s="976">
        <f t="shared" si="5"/>
        <v>-9.0000000000000024E-2</v>
      </c>
      <c r="U74" s="982">
        <v>3</v>
      </c>
      <c r="V74" s="924">
        <v>2</v>
      </c>
      <c r="W74" s="924">
        <v>-1</v>
      </c>
      <c r="X74" s="980">
        <v>0.66666666666666663</v>
      </c>
      <c r="Y74" s="978"/>
    </row>
    <row r="75" spans="1:25" ht="14.4" customHeight="1" x14ac:dyDescent="0.3">
      <c r="A75" s="943" t="s">
        <v>4390</v>
      </c>
      <c r="B75" s="924">
        <v>2</v>
      </c>
      <c r="C75" s="925">
        <v>0.69</v>
      </c>
      <c r="D75" s="926">
        <v>7</v>
      </c>
      <c r="E75" s="907">
        <v>5</v>
      </c>
      <c r="F75" s="908">
        <v>1.58</v>
      </c>
      <c r="G75" s="909">
        <v>3.6</v>
      </c>
      <c r="H75" s="910">
        <v>1</v>
      </c>
      <c r="I75" s="911">
        <v>0.35</v>
      </c>
      <c r="J75" s="921">
        <v>7</v>
      </c>
      <c r="K75" s="913">
        <v>0.34</v>
      </c>
      <c r="L75" s="910">
        <v>2</v>
      </c>
      <c r="M75" s="910">
        <v>15</v>
      </c>
      <c r="N75" s="914">
        <v>5</v>
      </c>
      <c r="O75" s="910" t="s">
        <v>4256</v>
      </c>
      <c r="P75" s="927" t="s">
        <v>4391</v>
      </c>
      <c r="Q75" s="915">
        <f t="shared" si="3"/>
        <v>-1</v>
      </c>
      <c r="R75" s="976">
        <f t="shared" si="3"/>
        <v>-0.33999999999999997</v>
      </c>
      <c r="S75" s="915">
        <f t="shared" si="4"/>
        <v>-4</v>
      </c>
      <c r="T75" s="976">
        <f t="shared" si="5"/>
        <v>-1.23</v>
      </c>
      <c r="U75" s="982">
        <v>5</v>
      </c>
      <c r="V75" s="924">
        <v>7</v>
      </c>
      <c r="W75" s="924">
        <v>2</v>
      </c>
      <c r="X75" s="980">
        <v>1.4</v>
      </c>
      <c r="Y75" s="978">
        <v>2</v>
      </c>
    </row>
    <row r="76" spans="1:25" ht="14.4" customHeight="1" x14ac:dyDescent="0.3">
      <c r="A76" s="944" t="s">
        <v>4392</v>
      </c>
      <c r="B76" s="930"/>
      <c r="C76" s="931"/>
      <c r="D76" s="928"/>
      <c r="E76" s="932">
        <v>1</v>
      </c>
      <c r="F76" s="933">
        <v>0.48</v>
      </c>
      <c r="G76" s="916">
        <v>7</v>
      </c>
      <c r="H76" s="934"/>
      <c r="I76" s="935"/>
      <c r="J76" s="917"/>
      <c r="K76" s="936">
        <v>0.48</v>
      </c>
      <c r="L76" s="934">
        <v>3</v>
      </c>
      <c r="M76" s="934">
        <v>24</v>
      </c>
      <c r="N76" s="937">
        <v>8</v>
      </c>
      <c r="O76" s="934" t="s">
        <v>4256</v>
      </c>
      <c r="P76" s="938" t="s">
        <v>4393</v>
      </c>
      <c r="Q76" s="939">
        <f t="shared" si="3"/>
        <v>0</v>
      </c>
      <c r="R76" s="975">
        <f t="shared" si="3"/>
        <v>0</v>
      </c>
      <c r="S76" s="939">
        <f t="shared" si="4"/>
        <v>-1</v>
      </c>
      <c r="T76" s="975">
        <f t="shared" si="5"/>
        <v>-0.48</v>
      </c>
      <c r="U76" s="983" t="s">
        <v>577</v>
      </c>
      <c r="V76" s="930" t="s">
        <v>577</v>
      </c>
      <c r="W76" s="930" t="s">
        <v>577</v>
      </c>
      <c r="X76" s="981" t="s">
        <v>577</v>
      </c>
      <c r="Y76" s="979"/>
    </row>
    <row r="77" spans="1:25" ht="14.4" customHeight="1" x14ac:dyDescent="0.3">
      <c r="A77" s="943" t="s">
        <v>4394</v>
      </c>
      <c r="B77" s="924">
        <v>17</v>
      </c>
      <c r="C77" s="925">
        <v>22.19</v>
      </c>
      <c r="D77" s="926">
        <v>7</v>
      </c>
      <c r="E77" s="929">
        <v>21</v>
      </c>
      <c r="F77" s="911">
        <v>27.37</v>
      </c>
      <c r="G77" s="912">
        <v>5.8</v>
      </c>
      <c r="H77" s="907">
        <v>31</v>
      </c>
      <c r="I77" s="908">
        <v>40.4</v>
      </c>
      <c r="J77" s="921">
        <v>6.8</v>
      </c>
      <c r="K77" s="913">
        <v>1.3</v>
      </c>
      <c r="L77" s="910">
        <v>2</v>
      </c>
      <c r="M77" s="910">
        <v>18</v>
      </c>
      <c r="N77" s="914">
        <v>6</v>
      </c>
      <c r="O77" s="910" t="s">
        <v>4256</v>
      </c>
      <c r="P77" s="927" t="s">
        <v>4395</v>
      </c>
      <c r="Q77" s="915">
        <f t="shared" si="3"/>
        <v>14</v>
      </c>
      <c r="R77" s="976">
        <f t="shared" si="3"/>
        <v>18.209999999999997</v>
      </c>
      <c r="S77" s="915">
        <f t="shared" si="4"/>
        <v>10</v>
      </c>
      <c r="T77" s="976">
        <f t="shared" si="5"/>
        <v>13.029999999999998</v>
      </c>
      <c r="U77" s="982">
        <v>186</v>
      </c>
      <c r="V77" s="924">
        <v>210.79999999999998</v>
      </c>
      <c r="W77" s="924">
        <v>24.799999999999983</v>
      </c>
      <c r="X77" s="980">
        <v>1.1333333333333333</v>
      </c>
      <c r="Y77" s="978">
        <v>31</v>
      </c>
    </row>
    <row r="78" spans="1:25" ht="14.4" customHeight="1" x14ac:dyDescent="0.3">
      <c r="A78" s="944" t="s">
        <v>4396</v>
      </c>
      <c r="B78" s="930">
        <v>2</v>
      </c>
      <c r="C78" s="931">
        <v>3.03</v>
      </c>
      <c r="D78" s="928">
        <v>7.5</v>
      </c>
      <c r="E78" s="940">
        <v>12</v>
      </c>
      <c r="F78" s="935">
        <v>18.2</v>
      </c>
      <c r="G78" s="917">
        <v>7.7</v>
      </c>
      <c r="H78" s="932">
        <v>1</v>
      </c>
      <c r="I78" s="933">
        <v>1.52</v>
      </c>
      <c r="J78" s="923">
        <v>8</v>
      </c>
      <c r="K78" s="936">
        <v>1.52</v>
      </c>
      <c r="L78" s="934">
        <v>2</v>
      </c>
      <c r="M78" s="934">
        <v>21</v>
      </c>
      <c r="N78" s="937">
        <v>7</v>
      </c>
      <c r="O78" s="934" t="s">
        <v>4256</v>
      </c>
      <c r="P78" s="938" t="s">
        <v>4397</v>
      </c>
      <c r="Q78" s="939">
        <f t="shared" si="3"/>
        <v>-1</v>
      </c>
      <c r="R78" s="975">
        <f t="shared" si="3"/>
        <v>-1.5099999999999998</v>
      </c>
      <c r="S78" s="939">
        <f t="shared" si="4"/>
        <v>-11</v>
      </c>
      <c r="T78" s="975">
        <f t="shared" si="5"/>
        <v>-16.68</v>
      </c>
      <c r="U78" s="983">
        <v>7</v>
      </c>
      <c r="V78" s="930">
        <v>8</v>
      </c>
      <c r="W78" s="930">
        <v>1</v>
      </c>
      <c r="X78" s="981">
        <v>1.1428571428571428</v>
      </c>
      <c r="Y78" s="979">
        <v>1</v>
      </c>
    </row>
    <row r="79" spans="1:25" ht="14.4" customHeight="1" x14ac:dyDescent="0.3">
      <c r="A79" s="944" t="s">
        <v>4398</v>
      </c>
      <c r="B79" s="930"/>
      <c r="C79" s="931"/>
      <c r="D79" s="928"/>
      <c r="E79" s="940"/>
      <c r="F79" s="935"/>
      <c r="G79" s="917"/>
      <c r="H79" s="932">
        <v>1</v>
      </c>
      <c r="I79" s="933">
        <v>8.4700000000000006</v>
      </c>
      <c r="J79" s="923">
        <v>45</v>
      </c>
      <c r="K79" s="936">
        <v>2.12</v>
      </c>
      <c r="L79" s="934">
        <v>2</v>
      </c>
      <c r="M79" s="934">
        <v>18</v>
      </c>
      <c r="N79" s="937">
        <v>6</v>
      </c>
      <c r="O79" s="934" t="s">
        <v>4256</v>
      </c>
      <c r="P79" s="938" t="s">
        <v>4399</v>
      </c>
      <c r="Q79" s="939">
        <f t="shared" si="3"/>
        <v>1</v>
      </c>
      <c r="R79" s="975">
        <f t="shared" si="3"/>
        <v>8.4700000000000006</v>
      </c>
      <c r="S79" s="939">
        <f t="shared" si="4"/>
        <v>1</v>
      </c>
      <c r="T79" s="975">
        <f t="shared" si="5"/>
        <v>8.4700000000000006</v>
      </c>
      <c r="U79" s="983">
        <v>6</v>
      </c>
      <c r="V79" s="930">
        <v>45</v>
      </c>
      <c r="W79" s="930">
        <v>39</v>
      </c>
      <c r="X79" s="981">
        <v>7.5</v>
      </c>
      <c r="Y79" s="979">
        <v>39</v>
      </c>
    </row>
    <row r="80" spans="1:25" ht="14.4" customHeight="1" x14ac:dyDescent="0.3">
      <c r="A80" s="943" t="s">
        <v>4400</v>
      </c>
      <c r="B80" s="918">
        <v>1</v>
      </c>
      <c r="C80" s="919">
        <v>1.56</v>
      </c>
      <c r="D80" s="920">
        <v>6</v>
      </c>
      <c r="E80" s="929"/>
      <c r="F80" s="911"/>
      <c r="G80" s="912"/>
      <c r="H80" s="910"/>
      <c r="I80" s="911"/>
      <c r="J80" s="912"/>
      <c r="K80" s="913">
        <v>1.56</v>
      </c>
      <c r="L80" s="910">
        <v>2</v>
      </c>
      <c r="M80" s="910">
        <v>21</v>
      </c>
      <c r="N80" s="914">
        <v>7</v>
      </c>
      <c r="O80" s="910" t="s">
        <v>4256</v>
      </c>
      <c r="P80" s="927" t="s">
        <v>4401</v>
      </c>
      <c r="Q80" s="915">
        <f t="shared" si="3"/>
        <v>-1</v>
      </c>
      <c r="R80" s="976">
        <f t="shared" si="3"/>
        <v>-1.56</v>
      </c>
      <c r="S80" s="915">
        <f t="shared" si="4"/>
        <v>0</v>
      </c>
      <c r="T80" s="976">
        <f t="shared" si="5"/>
        <v>0</v>
      </c>
      <c r="U80" s="982" t="s">
        <v>577</v>
      </c>
      <c r="V80" s="924" t="s">
        <v>577</v>
      </c>
      <c r="W80" s="924" t="s">
        <v>577</v>
      </c>
      <c r="X80" s="980" t="s">
        <v>577</v>
      </c>
      <c r="Y80" s="978"/>
    </row>
    <row r="81" spans="1:25" ht="14.4" customHeight="1" x14ac:dyDescent="0.3">
      <c r="A81" s="943" t="s">
        <v>4402</v>
      </c>
      <c r="B81" s="924">
        <v>1</v>
      </c>
      <c r="C81" s="925">
        <v>0.2</v>
      </c>
      <c r="D81" s="926">
        <v>1</v>
      </c>
      <c r="E81" s="907">
        <v>2</v>
      </c>
      <c r="F81" s="908">
        <v>0.64</v>
      </c>
      <c r="G81" s="909">
        <v>2</v>
      </c>
      <c r="H81" s="910"/>
      <c r="I81" s="911"/>
      <c r="J81" s="912"/>
      <c r="K81" s="913">
        <v>0.32</v>
      </c>
      <c r="L81" s="910">
        <v>2</v>
      </c>
      <c r="M81" s="910">
        <v>18</v>
      </c>
      <c r="N81" s="914">
        <v>6</v>
      </c>
      <c r="O81" s="910" t="s">
        <v>4256</v>
      </c>
      <c r="P81" s="927" t="s">
        <v>4403</v>
      </c>
      <c r="Q81" s="915">
        <f t="shared" si="3"/>
        <v>-1</v>
      </c>
      <c r="R81" s="976">
        <f t="shared" si="3"/>
        <v>-0.2</v>
      </c>
      <c r="S81" s="915">
        <f t="shared" si="4"/>
        <v>-2</v>
      </c>
      <c r="T81" s="976">
        <f t="shared" si="5"/>
        <v>-0.64</v>
      </c>
      <c r="U81" s="982" t="s">
        <v>577</v>
      </c>
      <c r="V81" s="924" t="s">
        <v>577</v>
      </c>
      <c r="W81" s="924" t="s">
        <v>577</v>
      </c>
      <c r="X81" s="980" t="s">
        <v>577</v>
      </c>
      <c r="Y81" s="978"/>
    </row>
    <row r="82" spans="1:25" ht="14.4" customHeight="1" x14ac:dyDescent="0.3">
      <c r="A82" s="943" t="s">
        <v>4404</v>
      </c>
      <c r="B82" s="924">
        <v>12</v>
      </c>
      <c r="C82" s="925">
        <v>8.3800000000000008</v>
      </c>
      <c r="D82" s="926">
        <v>5.0999999999999996</v>
      </c>
      <c r="E82" s="907">
        <v>24</v>
      </c>
      <c r="F82" s="908">
        <v>16.88</v>
      </c>
      <c r="G82" s="909">
        <v>4.3</v>
      </c>
      <c r="H82" s="910">
        <v>5</v>
      </c>
      <c r="I82" s="911">
        <v>3.49</v>
      </c>
      <c r="J82" s="921">
        <v>4.5999999999999996</v>
      </c>
      <c r="K82" s="913">
        <v>0.7</v>
      </c>
      <c r="L82" s="910">
        <v>1</v>
      </c>
      <c r="M82" s="910">
        <v>12</v>
      </c>
      <c r="N82" s="914">
        <v>4</v>
      </c>
      <c r="O82" s="910" t="s">
        <v>4256</v>
      </c>
      <c r="P82" s="927" t="s">
        <v>4405</v>
      </c>
      <c r="Q82" s="915">
        <f t="shared" si="3"/>
        <v>-7</v>
      </c>
      <c r="R82" s="976">
        <f t="shared" si="3"/>
        <v>-4.8900000000000006</v>
      </c>
      <c r="S82" s="915">
        <f t="shared" si="4"/>
        <v>-19</v>
      </c>
      <c r="T82" s="976">
        <f t="shared" si="5"/>
        <v>-13.389999999999999</v>
      </c>
      <c r="U82" s="982">
        <v>20</v>
      </c>
      <c r="V82" s="924">
        <v>23</v>
      </c>
      <c r="W82" s="924">
        <v>3</v>
      </c>
      <c r="X82" s="980">
        <v>1.1499999999999999</v>
      </c>
      <c r="Y82" s="978">
        <v>4</v>
      </c>
    </row>
    <row r="83" spans="1:25" ht="14.4" customHeight="1" x14ac:dyDescent="0.3">
      <c r="A83" s="944" t="s">
        <v>4406</v>
      </c>
      <c r="B83" s="930"/>
      <c r="C83" s="931"/>
      <c r="D83" s="928"/>
      <c r="E83" s="932"/>
      <c r="F83" s="933"/>
      <c r="G83" s="916"/>
      <c r="H83" s="934">
        <v>3</v>
      </c>
      <c r="I83" s="935">
        <v>2.88</v>
      </c>
      <c r="J83" s="917">
        <v>4.7</v>
      </c>
      <c r="K83" s="936">
        <v>0.96</v>
      </c>
      <c r="L83" s="934">
        <v>2</v>
      </c>
      <c r="M83" s="934">
        <v>18</v>
      </c>
      <c r="N83" s="937">
        <v>6</v>
      </c>
      <c r="O83" s="934" t="s">
        <v>4256</v>
      </c>
      <c r="P83" s="938" t="s">
        <v>4405</v>
      </c>
      <c r="Q83" s="939">
        <f t="shared" si="3"/>
        <v>3</v>
      </c>
      <c r="R83" s="975">
        <f t="shared" si="3"/>
        <v>2.88</v>
      </c>
      <c r="S83" s="939">
        <f t="shared" si="4"/>
        <v>3</v>
      </c>
      <c r="T83" s="975">
        <f t="shared" si="5"/>
        <v>2.88</v>
      </c>
      <c r="U83" s="983">
        <v>18</v>
      </c>
      <c r="V83" s="930">
        <v>14.100000000000001</v>
      </c>
      <c r="W83" s="930">
        <v>-3.8999999999999986</v>
      </c>
      <c r="X83" s="981">
        <v>0.78333333333333344</v>
      </c>
      <c r="Y83" s="979"/>
    </row>
    <row r="84" spans="1:25" ht="14.4" customHeight="1" x14ac:dyDescent="0.3">
      <c r="A84" s="944" t="s">
        <v>4407</v>
      </c>
      <c r="B84" s="930"/>
      <c r="C84" s="931"/>
      <c r="D84" s="928"/>
      <c r="E84" s="932"/>
      <c r="F84" s="933"/>
      <c r="G84" s="916"/>
      <c r="H84" s="934">
        <v>1</v>
      </c>
      <c r="I84" s="935">
        <v>2.17</v>
      </c>
      <c r="J84" s="923">
        <v>24</v>
      </c>
      <c r="K84" s="936">
        <v>2.17</v>
      </c>
      <c r="L84" s="934">
        <v>4</v>
      </c>
      <c r="M84" s="934">
        <v>39</v>
      </c>
      <c r="N84" s="937">
        <v>13</v>
      </c>
      <c r="O84" s="934" t="s">
        <v>4256</v>
      </c>
      <c r="P84" s="938" t="s">
        <v>4405</v>
      </c>
      <c r="Q84" s="939">
        <f t="shared" si="3"/>
        <v>1</v>
      </c>
      <c r="R84" s="975">
        <f t="shared" si="3"/>
        <v>2.17</v>
      </c>
      <c r="S84" s="939">
        <f t="shared" si="4"/>
        <v>1</v>
      </c>
      <c r="T84" s="975">
        <f t="shared" si="5"/>
        <v>2.17</v>
      </c>
      <c r="U84" s="983">
        <v>13</v>
      </c>
      <c r="V84" s="930">
        <v>24</v>
      </c>
      <c r="W84" s="930">
        <v>11</v>
      </c>
      <c r="X84" s="981">
        <v>1.8461538461538463</v>
      </c>
      <c r="Y84" s="979">
        <v>11</v>
      </c>
    </row>
    <row r="85" spans="1:25" ht="14.4" customHeight="1" x14ac:dyDescent="0.3">
      <c r="A85" s="943" t="s">
        <v>4408</v>
      </c>
      <c r="B85" s="924">
        <v>1</v>
      </c>
      <c r="C85" s="925">
        <v>0.49</v>
      </c>
      <c r="D85" s="926">
        <v>6</v>
      </c>
      <c r="E85" s="907">
        <v>3</v>
      </c>
      <c r="F85" s="908">
        <v>1.48</v>
      </c>
      <c r="G85" s="909">
        <v>3</v>
      </c>
      <c r="H85" s="910">
        <v>1</v>
      </c>
      <c r="I85" s="911">
        <v>0.49</v>
      </c>
      <c r="J85" s="912">
        <v>2</v>
      </c>
      <c r="K85" s="913">
        <v>0.49</v>
      </c>
      <c r="L85" s="910">
        <v>2</v>
      </c>
      <c r="M85" s="910">
        <v>15</v>
      </c>
      <c r="N85" s="914">
        <v>5</v>
      </c>
      <c r="O85" s="910" t="s">
        <v>4256</v>
      </c>
      <c r="P85" s="927" t="s">
        <v>4409</v>
      </c>
      <c r="Q85" s="915">
        <f t="shared" si="3"/>
        <v>0</v>
      </c>
      <c r="R85" s="976">
        <f t="shared" si="3"/>
        <v>0</v>
      </c>
      <c r="S85" s="915">
        <f t="shared" si="4"/>
        <v>-2</v>
      </c>
      <c r="T85" s="976">
        <f t="shared" si="5"/>
        <v>-0.99</v>
      </c>
      <c r="U85" s="982">
        <v>5</v>
      </c>
      <c r="V85" s="924">
        <v>2</v>
      </c>
      <c r="W85" s="924">
        <v>-3</v>
      </c>
      <c r="X85" s="980">
        <v>0.4</v>
      </c>
      <c r="Y85" s="978"/>
    </row>
    <row r="86" spans="1:25" ht="14.4" customHeight="1" x14ac:dyDescent="0.3">
      <c r="A86" s="943" t="s">
        <v>4410</v>
      </c>
      <c r="B86" s="924"/>
      <c r="C86" s="925"/>
      <c r="D86" s="926"/>
      <c r="E86" s="907">
        <v>1</v>
      </c>
      <c r="F86" s="908">
        <v>1.79</v>
      </c>
      <c r="G86" s="909">
        <v>6</v>
      </c>
      <c r="H86" s="910"/>
      <c r="I86" s="911"/>
      <c r="J86" s="912"/>
      <c r="K86" s="913">
        <v>1.79</v>
      </c>
      <c r="L86" s="910">
        <v>3</v>
      </c>
      <c r="M86" s="910">
        <v>24</v>
      </c>
      <c r="N86" s="914">
        <v>8</v>
      </c>
      <c r="O86" s="910" t="s">
        <v>4256</v>
      </c>
      <c r="P86" s="927" t="s">
        <v>4411</v>
      </c>
      <c r="Q86" s="915">
        <f t="shared" si="3"/>
        <v>0</v>
      </c>
      <c r="R86" s="976">
        <f t="shared" si="3"/>
        <v>0</v>
      </c>
      <c r="S86" s="915">
        <f t="shared" si="4"/>
        <v>-1</v>
      </c>
      <c r="T86" s="976">
        <f t="shared" si="5"/>
        <v>-1.79</v>
      </c>
      <c r="U86" s="982" t="s">
        <v>577</v>
      </c>
      <c r="V86" s="924" t="s">
        <v>577</v>
      </c>
      <c r="W86" s="924" t="s">
        <v>577</v>
      </c>
      <c r="X86" s="980" t="s">
        <v>577</v>
      </c>
      <c r="Y86" s="978"/>
    </row>
    <row r="87" spans="1:25" ht="14.4" customHeight="1" x14ac:dyDescent="0.3">
      <c r="A87" s="943" t="s">
        <v>4412</v>
      </c>
      <c r="B87" s="924">
        <v>1</v>
      </c>
      <c r="C87" s="925">
        <v>0.86</v>
      </c>
      <c r="D87" s="926">
        <v>3</v>
      </c>
      <c r="E87" s="929">
        <v>3</v>
      </c>
      <c r="F87" s="911">
        <v>2.58</v>
      </c>
      <c r="G87" s="912">
        <v>5.3</v>
      </c>
      <c r="H87" s="907">
        <v>1</v>
      </c>
      <c r="I87" s="908">
        <v>0.86</v>
      </c>
      <c r="J87" s="909">
        <v>5</v>
      </c>
      <c r="K87" s="913">
        <v>0.86</v>
      </c>
      <c r="L87" s="910">
        <v>2</v>
      </c>
      <c r="M87" s="910">
        <v>15</v>
      </c>
      <c r="N87" s="914">
        <v>5</v>
      </c>
      <c r="O87" s="910" t="s">
        <v>4256</v>
      </c>
      <c r="P87" s="927" t="s">
        <v>4413</v>
      </c>
      <c r="Q87" s="915">
        <f t="shared" si="3"/>
        <v>0</v>
      </c>
      <c r="R87" s="976">
        <f t="shared" si="3"/>
        <v>0</v>
      </c>
      <c r="S87" s="915">
        <f t="shared" si="4"/>
        <v>-2</v>
      </c>
      <c r="T87" s="976">
        <f t="shared" si="5"/>
        <v>-1.7200000000000002</v>
      </c>
      <c r="U87" s="982">
        <v>5</v>
      </c>
      <c r="V87" s="924">
        <v>5</v>
      </c>
      <c r="W87" s="924">
        <v>0</v>
      </c>
      <c r="X87" s="980">
        <v>1</v>
      </c>
      <c r="Y87" s="978"/>
    </row>
    <row r="88" spans="1:25" ht="14.4" customHeight="1" x14ac:dyDescent="0.3">
      <c r="A88" s="944" t="s">
        <v>4414</v>
      </c>
      <c r="B88" s="930"/>
      <c r="C88" s="931"/>
      <c r="D88" s="928"/>
      <c r="E88" s="940"/>
      <c r="F88" s="935"/>
      <c r="G88" s="917"/>
      <c r="H88" s="932">
        <v>3</v>
      </c>
      <c r="I88" s="933">
        <v>5.32</v>
      </c>
      <c r="J88" s="916">
        <v>5</v>
      </c>
      <c r="K88" s="936">
        <v>1.77</v>
      </c>
      <c r="L88" s="934">
        <v>4</v>
      </c>
      <c r="M88" s="934">
        <v>33</v>
      </c>
      <c r="N88" s="937">
        <v>11</v>
      </c>
      <c r="O88" s="934" t="s">
        <v>4256</v>
      </c>
      <c r="P88" s="938" t="s">
        <v>4415</v>
      </c>
      <c r="Q88" s="939">
        <f t="shared" si="3"/>
        <v>3</v>
      </c>
      <c r="R88" s="975">
        <f t="shared" si="3"/>
        <v>5.32</v>
      </c>
      <c r="S88" s="939">
        <f t="shared" si="4"/>
        <v>3</v>
      </c>
      <c r="T88" s="975">
        <f t="shared" si="5"/>
        <v>5.32</v>
      </c>
      <c r="U88" s="983">
        <v>33</v>
      </c>
      <c r="V88" s="930">
        <v>15</v>
      </c>
      <c r="W88" s="930">
        <v>-18</v>
      </c>
      <c r="X88" s="981">
        <v>0.45454545454545453</v>
      </c>
      <c r="Y88" s="979"/>
    </row>
    <row r="89" spans="1:25" ht="14.4" customHeight="1" x14ac:dyDescent="0.3">
      <c r="A89" s="943" t="s">
        <v>4416</v>
      </c>
      <c r="B89" s="924">
        <v>4</v>
      </c>
      <c r="C89" s="925">
        <v>12.17</v>
      </c>
      <c r="D89" s="926">
        <v>10.8</v>
      </c>
      <c r="E89" s="929">
        <v>1</v>
      </c>
      <c r="F89" s="911">
        <v>3.04</v>
      </c>
      <c r="G89" s="912">
        <v>9</v>
      </c>
      <c r="H89" s="907">
        <v>4</v>
      </c>
      <c r="I89" s="908">
        <v>12.17</v>
      </c>
      <c r="J89" s="909">
        <v>6.5</v>
      </c>
      <c r="K89" s="913">
        <v>3.04</v>
      </c>
      <c r="L89" s="910">
        <v>4</v>
      </c>
      <c r="M89" s="910">
        <v>36</v>
      </c>
      <c r="N89" s="914">
        <v>12</v>
      </c>
      <c r="O89" s="910" t="s">
        <v>4256</v>
      </c>
      <c r="P89" s="927" t="s">
        <v>4417</v>
      </c>
      <c r="Q89" s="915">
        <f t="shared" si="3"/>
        <v>0</v>
      </c>
      <c r="R89" s="976">
        <f t="shared" si="3"/>
        <v>0</v>
      </c>
      <c r="S89" s="915">
        <f t="shared" si="4"/>
        <v>3</v>
      </c>
      <c r="T89" s="976">
        <f t="shared" si="5"/>
        <v>9.129999999999999</v>
      </c>
      <c r="U89" s="982">
        <v>48</v>
      </c>
      <c r="V89" s="924">
        <v>26</v>
      </c>
      <c r="W89" s="924">
        <v>-22</v>
      </c>
      <c r="X89" s="980">
        <v>0.54166666666666663</v>
      </c>
      <c r="Y89" s="978"/>
    </row>
    <row r="90" spans="1:25" ht="14.4" customHeight="1" x14ac:dyDescent="0.3">
      <c r="A90" s="944" t="s">
        <v>4418</v>
      </c>
      <c r="B90" s="930"/>
      <c r="C90" s="931"/>
      <c r="D90" s="928"/>
      <c r="E90" s="940"/>
      <c r="F90" s="935"/>
      <c r="G90" s="917"/>
      <c r="H90" s="932">
        <v>1</v>
      </c>
      <c r="I90" s="933">
        <v>4.82</v>
      </c>
      <c r="J90" s="916">
        <v>7</v>
      </c>
      <c r="K90" s="936">
        <v>4.82</v>
      </c>
      <c r="L90" s="934">
        <v>6</v>
      </c>
      <c r="M90" s="934">
        <v>57</v>
      </c>
      <c r="N90" s="937">
        <v>19</v>
      </c>
      <c r="O90" s="934" t="s">
        <v>4256</v>
      </c>
      <c r="P90" s="938" t="s">
        <v>4417</v>
      </c>
      <c r="Q90" s="939">
        <f t="shared" si="3"/>
        <v>1</v>
      </c>
      <c r="R90" s="975">
        <f t="shared" si="3"/>
        <v>4.82</v>
      </c>
      <c r="S90" s="939">
        <f t="shared" si="4"/>
        <v>1</v>
      </c>
      <c r="T90" s="975">
        <f t="shared" si="5"/>
        <v>4.82</v>
      </c>
      <c r="U90" s="983">
        <v>19</v>
      </c>
      <c r="V90" s="930">
        <v>7</v>
      </c>
      <c r="W90" s="930">
        <v>-12</v>
      </c>
      <c r="X90" s="981">
        <v>0.36842105263157893</v>
      </c>
      <c r="Y90" s="979"/>
    </row>
    <row r="91" spans="1:25" ht="14.4" customHeight="1" x14ac:dyDescent="0.3">
      <c r="A91" s="944" t="s">
        <v>4419</v>
      </c>
      <c r="B91" s="930"/>
      <c r="C91" s="931"/>
      <c r="D91" s="928"/>
      <c r="E91" s="940"/>
      <c r="F91" s="935"/>
      <c r="G91" s="917"/>
      <c r="H91" s="932">
        <v>1</v>
      </c>
      <c r="I91" s="933">
        <v>8.11</v>
      </c>
      <c r="J91" s="916">
        <v>15</v>
      </c>
      <c r="K91" s="936">
        <v>8.11</v>
      </c>
      <c r="L91" s="934">
        <v>7</v>
      </c>
      <c r="M91" s="934">
        <v>63</v>
      </c>
      <c r="N91" s="937">
        <v>21</v>
      </c>
      <c r="O91" s="934" t="s">
        <v>4256</v>
      </c>
      <c r="P91" s="938" t="s">
        <v>4417</v>
      </c>
      <c r="Q91" s="939">
        <f t="shared" si="3"/>
        <v>1</v>
      </c>
      <c r="R91" s="975">
        <f t="shared" si="3"/>
        <v>8.11</v>
      </c>
      <c r="S91" s="939">
        <f t="shared" si="4"/>
        <v>1</v>
      </c>
      <c r="T91" s="975">
        <f t="shared" si="5"/>
        <v>8.11</v>
      </c>
      <c r="U91" s="983">
        <v>21</v>
      </c>
      <c r="V91" s="930">
        <v>15</v>
      </c>
      <c r="W91" s="930">
        <v>-6</v>
      </c>
      <c r="X91" s="981">
        <v>0.7142857142857143</v>
      </c>
      <c r="Y91" s="979"/>
    </row>
    <row r="92" spans="1:25" ht="14.4" customHeight="1" x14ac:dyDescent="0.3">
      <c r="A92" s="943" t="s">
        <v>4420</v>
      </c>
      <c r="B92" s="924">
        <v>6</v>
      </c>
      <c r="C92" s="925">
        <v>6.19</v>
      </c>
      <c r="D92" s="926">
        <v>4</v>
      </c>
      <c r="E92" s="929">
        <v>4</v>
      </c>
      <c r="F92" s="911">
        <v>4.13</v>
      </c>
      <c r="G92" s="912">
        <v>7.3</v>
      </c>
      <c r="H92" s="907">
        <v>4</v>
      </c>
      <c r="I92" s="908">
        <v>4.13</v>
      </c>
      <c r="J92" s="909">
        <v>4</v>
      </c>
      <c r="K92" s="913">
        <v>1.03</v>
      </c>
      <c r="L92" s="910">
        <v>2</v>
      </c>
      <c r="M92" s="910">
        <v>18</v>
      </c>
      <c r="N92" s="914">
        <v>6</v>
      </c>
      <c r="O92" s="910" t="s">
        <v>4256</v>
      </c>
      <c r="P92" s="927" t="s">
        <v>4421</v>
      </c>
      <c r="Q92" s="915">
        <f t="shared" si="3"/>
        <v>-2</v>
      </c>
      <c r="R92" s="976">
        <f t="shared" si="3"/>
        <v>-2.0600000000000005</v>
      </c>
      <c r="S92" s="915">
        <f t="shared" si="4"/>
        <v>0</v>
      </c>
      <c r="T92" s="976">
        <f t="shared" si="5"/>
        <v>0</v>
      </c>
      <c r="U92" s="982">
        <v>24</v>
      </c>
      <c r="V92" s="924">
        <v>16</v>
      </c>
      <c r="W92" s="924">
        <v>-8</v>
      </c>
      <c r="X92" s="980">
        <v>0.66666666666666663</v>
      </c>
      <c r="Y92" s="978"/>
    </row>
    <row r="93" spans="1:25" ht="14.4" customHeight="1" x14ac:dyDescent="0.3">
      <c r="A93" s="944" t="s">
        <v>4422</v>
      </c>
      <c r="B93" s="930"/>
      <c r="C93" s="931"/>
      <c r="D93" s="928"/>
      <c r="E93" s="940">
        <v>2</v>
      </c>
      <c r="F93" s="935">
        <v>3.47</v>
      </c>
      <c r="G93" s="917">
        <v>4</v>
      </c>
      <c r="H93" s="932">
        <v>3</v>
      </c>
      <c r="I93" s="933">
        <v>5.2</v>
      </c>
      <c r="J93" s="916">
        <v>7.7</v>
      </c>
      <c r="K93" s="936">
        <v>1.73</v>
      </c>
      <c r="L93" s="934">
        <v>3</v>
      </c>
      <c r="M93" s="934">
        <v>30</v>
      </c>
      <c r="N93" s="937">
        <v>10</v>
      </c>
      <c r="O93" s="934" t="s">
        <v>4256</v>
      </c>
      <c r="P93" s="938" t="s">
        <v>4421</v>
      </c>
      <c r="Q93" s="939">
        <f t="shared" si="3"/>
        <v>3</v>
      </c>
      <c r="R93" s="975">
        <f t="shared" si="3"/>
        <v>5.2</v>
      </c>
      <c r="S93" s="939">
        <f t="shared" si="4"/>
        <v>1</v>
      </c>
      <c r="T93" s="975">
        <f t="shared" si="5"/>
        <v>1.73</v>
      </c>
      <c r="U93" s="983">
        <v>30</v>
      </c>
      <c r="V93" s="930">
        <v>23.1</v>
      </c>
      <c r="W93" s="930">
        <v>-6.8999999999999986</v>
      </c>
      <c r="X93" s="981">
        <v>0.77</v>
      </c>
      <c r="Y93" s="979">
        <v>1</v>
      </c>
    </row>
    <row r="94" spans="1:25" ht="14.4" customHeight="1" x14ac:dyDescent="0.3">
      <c r="A94" s="943" t="s">
        <v>4423</v>
      </c>
      <c r="B94" s="924">
        <v>1</v>
      </c>
      <c r="C94" s="925">
        <v>0.66</v>
      </c>
      <c r="D94" s="926">
        <v>3</v>
      </c>
      <c r="E94" s="929"/>
      <c r="F94" s="911"/>
      <c r="G94" s="912"/>
      <c r="H94" s="907">
        <v>1</v>
      </c>
      <c r="I94" s="908">
        <v>0.66</v>
      </c>
      <c r="J94" s="909">
        <v>2</v>
      </c>
      <c r="K94" s="913">
        <v>0.66</v>
      </c>
      <c r="L94" s="910">
        <v>2</v>
      </c>
      <c r="M94" s="910">
        <v>18</v>
      </c>
      <c r="N94" s="914">
        <v>6</v>
      </c>
      <c r="O94" s="910" t="s">
        <v>4256</v>
      </c>
      <c r="P94" s="927" t="s">
        <v>4424</v>
      </c>
      <c r="Q94" s="915">
        <f t="shared" si="3"/>
        <v>0</v>
      </c>
      <c r="R94" s="976">
        <f t="shared" si="3"/>
        <v>0</v>
      </c>
      <c r="S94" s="915">
        <f t="shared" si="4"/>
        <v>1</v>
      </c>
      <c r="T94" s="976">
        <f t="shared" si="5"/>
        <v>0.66</v>
      </c>
      <c r="U94" s="982">
        <v>6</v>
      </c>
      <c r="V94" s="924">
        <v>2</v>
      </c>
      <c r="W94" s="924">
        <v>-4</v>
      </c>
      <c r="X94" s="980">
        <v>0.33333333333333331</v>
      </c>
      <c r="Y94" s="978"/>
    </row>
    <row r="95" spans="1:25" ht="14.4" customHeight="1" x14ac:dyDescent="0.3">
      <c r="A95" s="944" t="s">
        <v>4425</v>
      </c>
      <c r="B95" s="930"/>
      <c r="C95" s="931"/>
      <c r="D95" s="928"/>
      <c r="E95" s="940"/>
      <c r="F95" s="935"/>
      <c r="G95" s="917"/>
      <c r="H95" s="932">
        <v>1</v>
      </c>
      <c r="I95" s="933">
        <v>0.76</v>
      </c>
      <c r="J95" s="916">
        <v>4</v>
      </c>
      <c r="K95" s="936">
        <v>0.76</v>
      </c>
      <c r="L95" s="934">
        <v>2</v>
      </c>
      <c r="M95" s="934">
        <v>18</v>
      </c>
      <c r="N95" s="937">
        <v>6</v>
      </c>
      <c r="O95" s="934" t="s">
        <v>4256</v>
      </c>
      <c r="P95" s="938" t="s">
        <v>4426</v>
      </c>
      <c r="Q95" s="939">
        <f t="shared" si="3"/>
        <v>1</v>
      </c>
      <c r="R95" s="975">
        <f t="shared" si="3"/>
        <v>0.76</v>
      </c>
      <c r="S95" s="939">
        <f t="shared" si="4"/>
        <v>1</v>
      </c>
      <c r="T95" s="975">
        <f t="shared" si="5"/>
        <v>0.76</v>
      </c>
      <c r="U95" s="983">
        <v>6</v>
      </c>
      <c r="V95" s="930">
        <v>4</v>
      </c>
      <c r="W95" s="930">
        <v>-2</v>
      </c>
      <c r="X95" s="981">
        <v>0.66666666666666663</v>
      </c>
      <c r="Y95" s="979"/>
    </row>
    <row r="96" spans="1:25" ht="14.4" customHeight="1" x14ac:dyDescent="0.3">
      <c r="A96" s="943" t="s">
        <v>4427</v>
      </c>
      <c r="B96" s="924"/>
      <c r="C96" s="925"/>
      <c r="D96" s="926"/>
      <c r="E96" s="929"/>
      <c r="F96" s="911"/>
      <c r="G96" s="912"/>
      <c r="H96" s="907">
        <v>1</v>
      </c>
      <c r="I96" s="908">
        <v>1.26</v>
      </c>
      <c r="J96" s="909">
        <v>11</v>
      </c>
      <c r="K96" s="913">
        <v>1.26</v>
      </c>
      <c r="L96" s="910">
        <v>4</v>
      </c>
      <c r="M96" s="910">
        <v>39</v>
      </c>
      <c r="N96" s="914">
        <v>13</v>
      </c>
      <c r="O96" s="910" t="s">
        <v>4256</v>
      </c>
      <c r="P96" s="927" t="s">
        <v>4428</v>
      </c>
      <c r="Q96" s="915">
        <f t="shared" si="3"/>
        <v>1</v>
      </c>
      <c r="R96" s="976">
        <f t="shared" si="3"/>
        <v>1.26</v>
      </c>
      <c r="S96" s="915">
        <f t="shared" si="4"/>
        <v>1</v>
      </c>
      <c r="T96" s="976">
        <f t="shared" si="5"/>
        <v>1.26</v>
      </c>
      <c r="U96" s="982">
        <v>13</v>
      </c>
      <c r="V96" s="924">
        <v>11</v>
      </c>
      <c r="W96" s="924">
        <v>-2</v>
      </c>
      <c r="X96" s="980">
        <v>0.84615384615384615</v>
      </c>
      <c r="Y96" s="978"/>
    </row>
    <row r="97" spans="1:25" ht="14.4" customHeight="1" x14ac:dyDescent="0.3">
      <c r="A97" s="943" t="s">
        <v>4429</v>
      </c>
      <c r="B97" s="924"/>
      <c r="C97" s="925"/>
      <c r="D97" s="926"/>
      <c r="E97" s="907">
        <v>2</v>
      </c>
      <c r="F97" s="908">
        <v>2.56</v>
      </c>
      <c r="G97" s="909">
        <v>12</v>
      </c>
      <c r="H97" s="910">
        <v>1</v>
      </c>
      <c r="I97" s="911">
        <v>0.89</v>
      </c>
      <c r="J97" s="912">
        <v>2</v>
      </c>
      <c r="K97" s="913">
        <v>1.28</v>
      </c>
      <c r="L97" s="910">
        <v>3</v>
      </c>
      <c r="M97" s="910">
        <v>24</v>
      </c>
      <c r="N97" s="914">
        <v>8</v>
      </c>
      <c r="O97" s="910" t="s">
        <v>4256</v>
      </c>
      <c r="P97" s="927" t="s">
        <v>4430</v>
      </c>
      <c r="Q97" s="915">
        <f t="shared" si="3"/>
        <v>1</v>
      </c>
      <c r="R97" s="976">
        <f t="shared" si="3"/>
        <v>0.89</v>
      </c>
      <c r="S97" s="915">
        <f t="shared" si="4"/>
        <v>-1</v>
      </c>
      <c r="T97" s="976">
        <f t="shared" si="5"/>
        <v>-1.67</v>
      </c>
      <c r="U97" s="982">
        <v>8</v>
      </c>
      <c r="V97" s="924">
        <v>2</v>
      </c>
      <c r="W97" s="924">
        <v>-6</v>
      </c>
      <c r="X97" s="980">
        <v>0.25</v>
      </c>
      <c r="Y97" s="978"/>
    </row>
    <row r="98" spans="1:25" ht="14.4" customHeight="1" x14ac:dyDescent="0.3">
      <c r="A98" s="943" t="s">
        <v>4431</v>
      </c>
      <c r="B98" s="924"/>
      <c r="C98" s="925"/>
      <c r="D98" s="926"/>
      <c r="E98" s="929"/>
      <c r="F98" s="911"/>
      <c r="G98" s="912"/>
      <c r="H98" s="907">
        <v>1</v>
      </c>
      <c r="I98" s="908">
        <v>0.2</v>
      </c>
      <c r="J98" s="909">
        <v>2</v>
      </c>
      <c r="K98" s="913">
        <v>0.2</v>
      </c>
      <c r="L98" s="910">
        <v>1</v>
      </c>
      <c r="M98" s="910">
        <v>9</v>
      </c>
      <c r="N98" s="914">
        <v>3</v>
      </c>
      <c r="O98" s="910" t="s">
        <v>4256</v>
      </c>
      <c r="P98" s="927" t="s">
        <v>4432</v>
      </c>
      <c r="Q98" s="915">
        <f t="shared" si="3"/>
        <v>1</v>
      </c>
      <c r="R98" s="976">
        <f t="shared" si="3"/>
        <v>0.2</v>
      </c>
      <c r="S98" s="915">
        <f t="shared" si="4"/>
        <v>1</v>
      </c>
      <c r="T98" s="976">
        <f t="shared" si="5"/>
        <v>0.2</v>
      </c>
      <c r="U98" s="982">
        <v>3</v>
      </c>
      <c r="V98" s="924">
        <v>2</v>
      </c>
      <c r="W98" s="924">
        <v>-1</v>
      </c>
      <c r="X98" s="980">
        <v>0.66666666666666663</v>
      </c>
      <c r="Y98" s="978"/>
    </row>
    <row r="99" spans="1:25" ht="14.4" customHeight="1" x14ac:dyDescent="0.3">
      <c r="A99" s="943" t="s">
        <v>4433</v>
      </c>
      <c r="B99" s="924">
        <v>3</v>
      </c>
      <c r="C99" s="925">
        <v>1.93</v>
      </c>
      <c r="D99" s="926">
        <v>5.3</v>
      </c>
      <c r="E99" s="907">
        <v>7</v>
      </c>
      <c r="F99" s="908">
        <v>4.51</v>
      </c>
      <c r="G99" s="909">
        <v>3</v>
      </c>
      <c r="H99" s="910"/>
      <c r="I99" s="911"/>
      <c r="J99" s="912"/>
      <c r="K99" s="913">
        <v>0.64</v>
      </c>
      <c r="L99" s="910">
        <v>1</v>
      </c>
      <c r="M99" s="910">
        <v>12</v>
      </c>
      <c r="N99" s="914">
        <v>4</v>
      </c>
      <c r="O99" s="910" t="s">
        <v>4256</v>
      </c>
      <c r="P99" s="927" t="s">
        <v>4434</v>
      </c>
      <c r="Q99" s="915">
        <f t="shared" si="3"/>
        <v>-3</v>
      </c>
      <c r="R99" s="976">
        <f t="shared" si="3"/>
        <v>-1.93</v>
      </c>
      <c r="S99" s="915">
        <f t="shared" si="4"/>
        <v>-7</v>
      </c>
      <c r="T99" s="976">
        <f t="shared" si="5"/>
        <v>-4.51</v>
      </c>
      <c r="U99" s="982" t="s">
        <v>577</v>
      </c>
      <c r="V99" s="924" t="s">
        <v>577</v>
      </c>
      <c r="W99" s="924" t="s">
        <v>577</v>
      </c>
      <c r="X99" s="980" t="s">
        <v>577</v>
      </c>
      <c r="Y99" s="978"/>
    </row>
    <row r="100" spans="1:25" ht="14.4" customHeight="1" x14ac:dyDescent="0.3">
      <c r="A100" s="944" t="s">
        <v>4435</v>
      </c>
      <c r="B100" s="930"/>
      <c r="C100" s="931"/>
      <c r="D100" s="928"/>
      <c r="E100" s="932">
        <v>2</v>
      </c>
      <c r="F100" s="933">
        <v>2.99</v>
      </c>
      <c r="G100" s="916">
        <v>13.5</v>
      </c>
      <c r="H100" s="934">
        <v>3</v>
      </c>
      <c r="I100" s="935">
        <v>2.63</v>
      </c>
      <c r="J100" s="923">
        <v>8.6999999999999993</v>
      </c>
      <c r="K100" s="936">
        <v>0.88</v>
      </c>
      <c r="L100" s="934">
        <v>2</v>
      </c>
      <c r="M100" s="934">
        <v>18</v>
      </c>
      <c r="N100" s="937">
        <v>6</v>
      </c>
      <c r="O100" s="934" t="s">
        <v>4256</v>
      </c>
      <c r="P100" s="938" t="s">
        <v>4434</v>
      </c>
      <c r="Q100" s="939">
        <f t="shared" si="3"/>
        <v>3</v>
      </c>
      <c r="R100" s="975">
        <f t="shared" si="3"/>
        <v>2.63</v>
      </c>
      <c r="S100" s="939">
        <f t="shared" si="4"/>
        <v>1</v>
      </c>
      <c r="T100" s="975">
        <f t="shared" si="5"/>
        <v>-0.36000000000000032</v>
      </c>
      <c r="U100" s="983">
        <v>18</v>
      </c>
      <c r="V100" s="930">
        <v>26.099999999999998</v>
      </c>
      <c r="W100" s="930">
        <v>8.0999999999999979</v>
      </c>
      <c r="X100" s="981">
        <v>1.45</v>
      </c>
      <c r="Y100" s="979">
        <v>11</v>
      </c>
    </row>
    <row r="101" spans="1:25" ht="14.4" customHeight="1" x14ac:dyDescent="0.3">
      <c r="A101" s="944" t="s">
        <v>4436</v>
      </c>
      <c r="B101" s="930"/>
      <c r="C101" s="931"/>
      <c r="D101" s="928"/>
      <c r="E101" s="932">
        <v>1</v>
      </c>
      <c r="F101" s="933">
        <v>2.17</v>
      </c>
      <c r="G101" s="916">
        <v>10</v>
      </c>
      <c r="H101" s="934"/>
      <c r="I101" s="935"/>
      <c r="J101" s="917"/>
      <c r="K101" s="936">
        <v>2.17</v>
      </c>
      <c r="L101" s="934">
        <v>4</v>
      </c>
      <c r="M101" s="934">
        <v>39</v>
      </c>
      <c r="N101" s="937">
        <v>13</v>
      </c>
      <c r="O101" s="934" t="s">
        <v>4256</v>
      </c>
      <c r="P101" s="938" t="s">
        <v>4434</v>
      </c>
      <c r="Q101" s="939">
        <f t="shared" si="3"/>
        <v>0</v>
      </c>
      <c r="R101" s="975">
        <f t="shared" si="3"/>
        <v>0</v>
      </c>
      <c r="S101" s="939">
        <f t="shared" si="4"/>
        <v>-1</v>
      </c>
      <c r="T101" s="975">
        <f t="shared" si="5"/>
        <v>-2.17</v>
      </c>
      <c r="U101" s="983" t="s">
        <v>577</v>
      </c>
      <c r="V101" s="930" t="s">
        <v>577</v>
      </c>
      <c r="W101" s="930" t="s">
        <v>577</v>
      </c>
      <c r="X101" s="981" t="s">
        <v>577</v>
      </c>
      <c r="Y101" s="979"/>
    </row>
    <row r="102" spans="1:25" ht="14.4" customHeight="1" x14ac:dyDescent="0.3">
      <c r="A102" s="943" t="s">
        <v>4437</v>
      </c>
      <c r="B102" s="924">
        <v>5</v>
      </c>
      <c r="C102" s="925">
        <v>1.56</v>
      </c>
      <c r="D102" s="926">
        <v>4</v>
      </c>
      <c r="E102" s="929">
        <v>5</v>
      </c>
      <c r="F102" s="911">
        <v>1.56</v>
      </c>
      <c r="G102" s="912">
        <v>2.4</v>
      </c>
      <c r="H102" s="907">
        <v>4</v>
      </c>
      <c r="I102" s="908">
        <v>1.25</v>
      </c>
      <c r="J102" s="921">
        <v>4.5</v>
      </c>
      <c r="K102" s="913">
        <v>0.31</v>
      </c>
      <c r="L102" s="910">
        <v>1</v>
      </c>
      <c r="M102" s="910">
        <v>12</v>
      </c>
      <c r="N102" s="914">
        <v>4</v>
      </c>
      <c r="O102" s="910" t="s">
        <v>4256</v>
      </c>
      <c r="P102" s="927" t="s">
        <v>4438</v>
      </c>
      <c r="Q102" s="915">
        <f t="shared" si="3"/>
        <v>-1</v>
      </c>
      <c r="R102" s="976">
        <f t="shared" si="3"/>
        <v>-0.31000000000000005</v>
      </c>
      <c r="S102" s="915">
        <f t="shared" si="4"/>
        <v>-1</v>
      </c>
      <c r="T102" s="976">
        <f t="shared" si="5"/>
        <v>-0.31000000000000005</v>
      </c>
      <c r="U102" s="982">
        <v>16</v>
      </c>
      <c r="V102" s="924">
        <v>18</v>
      </c>
      <c r="W102" s="924">
        <v>2</v>
      </c>
      <c r="X102" s="980">
        <v>1.125</v>
      </c>
      <c r="Y102" s="978">
        <v>5</v>
      </c>
    </row>
    <row r="103" spans="1:25" ht="14.4" customHeight="1" x14ac:dyDescent="0.3">
      <c r="A103" s="944" t="s">
        <v>4439</v>
      </c>
      <c r="B103" s="930"/>
      <c r="C103" s="931"/>
      <c r="D103" s="928"/>
      <c r="E103" s="940"/>
      <c r="F103" s="935"/>
      <c r="G103" s="917"/>
      <c r="H103" s="932">
        <v>1</v>
      </c>
      <c r="I103" s="933">
        <v>0.45</v>
      </c>
      <c r="J103" s="916">
        <v>4</v>
      </c>
      <c r="K103" s="936">
        <v>0.45</v>
      </c>
      <c r="L103" s="934">
        <v>2</v>
      </c>
      <c r="M103" s="934">
        <v>18</v>
      </c>
      <c r="N103" s="937">
        <v>6</v>
      </c>
      <c r="O103" s="934" t="s">
        <v>4256</v>
      </c>
      <c r="P103" s="938" t="s">
        <v>4440</v>
      </c>
      <c r="Q103" s="939">
        <f t="shared" si="3"/>
        <v>1</v>
      </c>
      <c r="R103" s="975">
        <f t="shared" si="3"/>
        <v>0.45</v>
      </c>
      <c r="S103" s="939">
        <f t="shared" si="4"/>
        <v>1</v>
      </c>
      <c r="T103" s="975">
        <f t="shared" si="5"/>
        <v>0.45</v>
      </c>
      <c r="U103" s="983">
        <v>6</v>
      </c>
      <c r="V103" s="930">
        <v>4</v>
      </c>
      <c r="W103" s="930">
        <v>-2</v>
      </c>
      <c r="X103" s="981">
        <v>0.66666666666666663</v>
      </c>
      <c r="Y103" s="979"/>
    </row>
    <row r="104" spans="1:25" ht="14.4" customHeight="1" x14ac:dyDescent="0.3">
      <c r="A104" s="943" t="s">
        <v>4441</v>
      </c>
      <c r="B104" s="924"/>
      <c r="C104" s="925"/>
      <c r="D104" s="926"/>
      <c r="E104" s="907">
        <v>4</v>
      </c>
      <c r="F104" s="908">
        <v>1.39</v>
      </c>
      <c r="G104" s="909">
        <v>3.3</v>
      </c>
      <c r="H104" s="910"/>
      <c r="I104" s="911"/>
      <c r="J104" s="912"/>
      <c r="K104" s="913">
        <v>0.26</v>
      </c>
      <c r="L104" s="910">
        <v>1</v>
      </c>
      <c r="M104" s="910">
        <v>9</v>
      </c>
      <c r="N104" s="914">
        <v>3</v>
      </c>
      <c r="O104" s="910" t="s">
        <v>4256</v>
      </c>
      <c r="P104" s="927" t="s">
        <v>4442</v>
      </c>
      <c r="Q104" s="915">
        <f t="shared" si="3"/>
        <v>0</v>
      </c>
      <c r="R104" s="976">
        <f t="shared" si="3"/>
        <v>0</v>
      </c>
      <c r="S104" s="915">
        <f t="shared" si="4"/>
        <v>-4</v>
      </c>
      <c r="T104" s="976">
        <f t="shared" si="5"/>
        <v>-1.39</v>
      </c>
      <c r="U104" s="982" t="s">
        <v>577</v>
      </c>
      <c r="V104" s="924" t="s">
        <v>577</v>
      </c>
      <c r="W104" s="924" t="s">
        <v>577</v>
      </c>
      <c r="X104" s="980" t="s">
        <v>577</v>
      </c>
      <c r="Y104" s="978"/>
    </row>
    <row r="105" spans="1:25" ht="14.4" customHeight="1" x14ac:dyDescent="0.3">
      <c r="A105" s="943" t="s">
        <v>4443</v>
      </c>
      <c r="B105" s="924">
        <v>3</v>
      </c>
      <c r="C105" s="925">
        <v>3.01</v>
      </c>
      <c r="D105" s="926">
        <v>6.3</v>
      </c>
      <c r="E105" s="907">
        <v>5</v>
      </c>
      <c r="F105" s="908">
        <v>5.01</v>
      </c>
      <c r="G105" s="909">
        <v>5.2</v>
      </c>
      <c r="H105" s="910">
        <v>3</v>
      </c>
      <c r="I105" s="911">
        <v>3.01</v>
      </c>
      <c r="J105" s="912">
        <v>4.7</v>
      </c>
      <c r="K105" s="913">
        <v>1</v>
      </c>
      <c r="L105" s="910">
        <v>2</v>
      </c>
      <c r="M105" s="910">
        <v>18</v>
      </c>
      <c r="N105" s="914">
        <v>6</v>
      </c>
      <c r="O105" s="910" t="s">
        <v>4256</v>
      </c>
      <c r="P105" s="927" t="s">
        <v>4444</v>
      </c>
      <c r="Q105" s="915">
        <f t="shared" si="3"/>
        <v>0</v>
      </c>
      <c r="R105" s="976">
        <f t="shared" si="3"/>
        <v>0</v>
      </c>
      <c r="S105" s="915">
        <f t="shared" si="4"/>
        <v>-2</v>
      </c>
      <c r="T105" s="976">
        <f t="shared" si="5"/>
        <v>-2</v>
      </c>
      <c r="U105" s="982">
        <v>18</v>
      </c>
      <c r="V105" s="924">
        <v>14.100000000000001</v>
      </c>
      <c r="W105" s="924">
        <v>-3.8999999999999986</v>
      </c>
      <c r="X105" s="980">
        <v>0.78333333333333344</v>
      </c>
      <c r="Y105" s="978"/>
    </row>
    <row r="106" spans="1:25" ht="14.4" customHeight="1" x14ac:dyDescent="0.3">
      <c r="A106" s="944" t="s">
        <v>4445</v>
      </c>
      <c r="B106" s="930">
        <v>1</v>
      </c>
      <c r="C106" s="931">
        <v>2.2599999999999998</v>
      </c>
      <c r="D106" s="928">
        <v>21</v>
      </c>
      <c r="E106" s="932">
        <v>5</v>
      </c>
      <c r="F106" s="933">
        <v>11.29</v>
      </c>
      <c r="G106" s="916">
        <v>11.8</v>
      </c>
      <c r="H106" s="934">
        <v>4</v>
      </c>
      <c r="I106" s="935">
        <v>9.0299999999999994</v>
      </c>
      <c r="J106" s="917">
        <v>9</v>
      </c>
      <c r="K106" s="936">
        <v>2.2599999999999998</v>
      </c>
      <c r="L106" s="934">
        <v>4</v>
      </c>
      <c r="M106" s="934">
        <v>39</v>
      </c>
      <c r="N106" s="937">
        <v>13</v>
      </c>
      <c r="O106" s="934" t="s">
        <v>4256</v>
      </c>
      <c r="P106" s="938" t="s">
        <v>4446</v>
      </c>
      <c r="Q106" s="939">
        <f t="shared" si="3"/>
        <v>3</v>
      </c>
      <c r="R106" s="975">
        <f t="shared" si="3"/>
        <v>6.77</v>
      </c>
      <c r="S106" s="939">
        <f t="shared" si="4"/>
        <v>-1</v>
      </c>
      <c r="T106" s="975">
        <f t="shared" si="5"/>
        <v>-2.2599999999999998</v>
      </c>
      <c r="U106" s="983">
        <v>52</v>
      </c>
      <c r="V106" s="930">
        <v>36</v>
      </c>
      <c r="W106" s="930">
        <v>-16</v>
      </c>
      <c r="X106" s="981">
        <v>0.69230769230769229</v>
      </c>
      <c r="Y106" s="979"/>
    </row>
    <row r="107" spans="1:25" ht="14.4" customHeight="1" thickBot="1" x14ac:dyDescent="0.35">
      <c r="A107" s="959" t="s">
        <v>4447</v>
      </c>
      <c r="B107" s="960">
        <v>4</v>
      </c>
      <c r="C107" s="961">
        <v>2.72</v>
      </c>
      <c r="D107" s="962">
        <v>4.3</v>
      </c>
      <c r="E107" s="963">
        <v>3</v>
      </c>
      <c r="F107" s="964">
        <v>2.04</v>
      </c>
      <c r="G107" s="965">
        <v>5</v>
      </c>
      <c r="H107" s="966">
        <v>4</v>
      </c>
      <c r="I107" s="967">
        <v>2.72</v>
      </c>
      <c r="J107" s="968">
        <v>3.8</v>
      </c>
      <c r="K107" s="969">
        <v>0.68</v>
      </c>
      <c r="L107" s="970">
        <v>2</v>
      </c>
      <c r="M107" s="970">
        <v>15</v>
      </c>
      <c r="N107" s="971">
        <v>5</v>
      </c>
      <c r="O107" s="970" t="s">
        <v>4256</v>
      </c>
      <c r="P107" s="972" t="s">
        <v>4448</v>
      </c>
      <c r="Q107" s="973">
        <f t="shared" si="3"/>
        <v>0</v>
      </c>
      <c r="R107" s="977">
        <f t="shared" si="3"/>
        <v>0</v>
      </c>
      <c r="S107" s="973">
        <f t="shared" si="4"/>
        <v>1</v>
      </c>
      <c r="T107" s="977">
        <f t="shared" si="5"/>
        <v>0.68000000000000016</v>
      </c>
      <c r="U107" s="987">
        <v>20</v>
      </c>
      <c r="V107" s="960">
        <v>15.2</v>
      </c>
      <c r="W107" s="960">
        <v>-4.8000000000000007</v>
      </c>
      <c r="X107" s="988">
        <v>0.76</v>
      </c>
      <c r="Y107" s="989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8:Q1048576">
    <cfRule type="cellIs" dxfId="14" priority="11" stopIfTrue="1" operator="lessThan">
      <formula>0</formula>
    </cfRule>
  </conditionalFormatting>
  <conditionalFormatting sqref="W108:W1048576">
    <cfRule type="cellIs" dxfId="13" priority="10" stopIfTrue="1" operator="greaterThan">
      <formula>0</formula>
    </cfRule>
  </conditionalFormatting>
  <conditionalFormatting sqref="X108:X1048576">
    <cfRule type="cellIs" dxfId="12" priority="9" stopIfTrue="1" operator="greaterThan">
      <formula>1</formula>
    </cfRule>
  </conditionalFormatting>
  <conditionalFormatting sqref="X108:X1048576">
    <cfRule type="cellIs" dxfId="11" priority="6" stopIfTrue="1" operator="greaterThan">
      <formula>1</formula>
    </cfRule>
  </conditionalFormatting>
  <conditionalFormatting sqref="W108:W1048576">
    <cfRule type="cellIs" dxfId="10" priority="7" stopIfTrue="1" operator="greaterThan">
      <formula>0</formula>
    </cfRule>
  </conditionalFormatting>
  <conditionalFormatting sqref="Q10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7">
    <cfRule type="cellIs" dxfId="7" priority="4" stopIfTrue="1" operator="lessThan">
      <formula>0</formula>
    </cfRule>
  </conditionalFormatting>
  <conditionalFormatting sqref="X5:X107">
    <cfRule type="cellIs" dxfId="6" priority="2" stopIfTrue="1" operator="greaterThan">
      <formula>1</formula>
    </cfRule>
  </conditionalFormatting>
  <conditionalFormatting sqref="W5:W107">
    <cfRule type="cellIs" dxfId="5" priority="3" stopIfTrue="1" operator="greaterThan">
      <formula>0</formula>
    </cfRule>
  </conditionalFormatting>
  <conditionalFormatting sqref="S5:S10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1340927</v>
      </c>
      <c r="C3" s="344">
        <f t="shared" ref="C3:L3" si="0">SUBTOTAL(9,C6:C1048576)</f>
        <v>3.8629365258592063</v>
      </c>
      <c r="D3" s="344">
        <f t="shared" si="0"/>
        <v>2208231</v>
      </c>
      <c r="E3" s="344">
        <f t="shared" si="0"/>
        <v>9</v>
      </c>
      <c r="F3" s="344">
        <f t="shared" si="0"/>
        <v>2063498</v>
      </c>
      <c r="G3" s="347">
        <f>IF(D3&lt;&gt;0,F3/D3,"")</f>
        <v>0.9344574910867568</v>
      </c>
      <c r="H3" s="343">
        <f t="shared" si="0"/>
        <v>162623.53000000003</v>
      </c>
      <c r="I3" s="344">
        <f t="shared" si="0"/>
        <v>0.66898920976984433</v>
      </c>
      <c r="J3" s="344">
        <f t="shared" si="0"/>
        <v>282250.19</v>
      </c>
      <c r="K3" s="344">
        <f t="shared" si="0"/>
        <v>2</v>
      </c>
      <c r="L3" s="344">
        <f t="shared" si="0"/>
        <v>104638.92999999998</v>
      </c>
      <c r="M3" s="345">
        <f>IF(J3&lt;&gt;0,L3/J3,"")</f>
        <v>0.37073112333423047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0"/>
      <c r="B5" s="991">
        <v>2015</v>
      </c>
      <c r="C5" s="992"/>
      <c r="D5" s="992">
        <v>2017</v>
      </c>
      <c r="E5" s="992"/>
      <c r="F5" s="992">
        <v>2018</v>
      </c>
      <c r="G5" s="901" t="s">
        <v>2</v>
      </c>
      <c r="H5" s="991">
        <v>2015</v>
      </c>
      <c r="I5" s="992"/>
      <c r="J5" s="992">
        <v>2017</v>
      </c>
      <c r="K5" s="992"/>
      <c r="L5" s="992">
        <v>2018</v>
      </c>
      <c r="M5" s="901" t="s">
        <v>2</v>
      </c>
    </row>
    <row r="6" spans="1:13" ht="14.4" customHeight="1" x14ac:dyDescent="0.3">
      <c r="A6" s="856" t="s">
        <v>3821</v>
      </c>
      <c r="B6" s="883"/>
      <c r="C6" s="825"/>
      <c r="D6" s="883">
        <v>1412</v>
      </c>
      <c r="E6" s="825">
        <v>1</v>
      </c>
      <c r="F6" s="883">
        <v>7744</v>
      </c>
      <c r="G6" s="830">
        <v>5.4844192634560907</v>
      </c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3826</v>
      </c>
      <c r="B7" s="885"/>
      <c r="C7" s="832"/>
      <c r="D7" s="885">
        <v>75551</v>
      </c>
      <c r="E7" s="832">
        <v>1</v>
      </c>
      <c r="F7" s="885">
        <v>21261</v>
      </c>
      <c r="G7" s="837">
        <v>0.28141255575703827</v>
      </c>
      <c r="H7" s="885"/>
      <c r="I7" s="832"/>
      <c r="J7" s="885">
        <v>39161.770000000004</v>
      </c>
      <c r="K7" s="832">
        <v>1</v>
      </c>
      <c r="L7" s="885">
        <v>8577.5499999999993</v>
      </c>
      <c r="M7" s="838">
        <v>0.21902865983840869</v>
      </c>
    </row>
    <row r="8" spans="1:13" ht="14.4" customHeight="1" x14ac:dyDescent="0.3">
      <c r="A8" s="857" t="s">
        <v>3831</v>
      </c>
      <c r="B8" s="885">
        <v>69091</v>
      </c>
      <c r="C8" s="832">
        <v>0.21731103115092346</v>
      </c>
      <c r="D8" s="885">
        <v>317936</v>
      </c>
      <c r="E8" s="832">
        <v>1</v>
      </c>
      <c r="F8" s="885">
        <v>341507</v>
      </c>
      <c r="G8" s="837">
        <v>1.0741375622766847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4450</v>
      </c>
      <c r="B9" s="885">
        <v>84040</v>
      </c>
      <c r="C9" s="832">
        <v>0.62392813393221724</v>
      </c>
      <c r="D9" s="885">
        <v>134695</v>
      </c>
      <c r="E9" s="832">
        <v>1</v>
      </c>
      <c r="F9" s="885">
        <v>133872</v>
      </c>
      <c r="G9" s="837">
        <v>0.9938898994023535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4451</v>
      </c>
      <c r="B10" s="885">
        <v>213612</v>
      </c>
      <c r="C10" s="832">
        <v>0.88536861345634954</v>
      </c>
      <c r="D10" s="885">
        <v>241269</v>
      </c>
      <c r="E10" s="832">
        <v>1</v>
      </c>
      <c r="F10" s="885">
        <v>254686</v>
      </c>
      <c r="G10" s="837">
        <v>1.0556101281142625</v>
      </c>
      <c r="H10" s="885">
        <v>162623.53000000003</v>
      </c>
      <c r="I10" s="832">
        <v>0.66898920976984433</v>
      </c>
      <c r="J10" s="885">
        <v>243088.42</v>
      </c>
      <c r="K10" s="832">
        <v>1</v>
      </c>
      <c r="L10" s="885">
        <v>96061.379999999976</v>
      </c>
      <c r="M10" s="838">
        <v>0.39517053095330484</v>
      </c>
    </row>
    <row r="11" spans="1:13" ht="14.4" customHeight="1" x14ac:dyDescent="0.3">
      <c r="A11" s="857" t="s">
        <v>4452</v>
      </c>
      <c r="B11" s="885">
        <v>29999</v>
      </c>
      <c r="C11" s="832">
        <v>0.71530079401034841</v>
      </c>
      <c r="D11" s="885">
        <v>41939</v>
      </c>
      <c r="E11" s="832">
        <v>1</v>
      </c>
      <c r="F11" s="885">
        <v>34118</v>
      </c>
      <c r="G11" s="837">
        <v>0.81351486683039653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4453</v>
      </c>
      <c r="B12" s="885">
        <v>895495</v>
      </c>
      <c r="C12" s="832">
        <v>0.73128973934744579</v>
      </c>
      <c r="D12" s="885">
        <v>1224542</v>
      </c>
      <c r="E12" s="832">
        <v>1</v>
      </c>
      <c r="F12" s="885">
        <v>1182714</v>
      </c>
      <c r="G12" s="837">
        <v>0.965841922939352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4454</v>
      </c>
      <c r="B13" s="885">
        <v>48690</v>
      </c>
      <c r="C13" s="832">
        <v>0.68973821396192203</v>
      </c>
      <c r="D13" s="885">
        <v>70592</v>
      </c>
      <c r="E13" s="832">
        <v>1</v>
      </c>
      <c r="F13" s="885">
        <v>83935</v>
      </c>
      <c r="G13" s="837">
        <v>1.1890157524932004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4455</v>
      </c>
      <c r="B14" s="885"/>
      <c r="C14" s="832"/>
      <c r="D14" s="885"/>
      <c r="E14" s="832"/>
      <c r="F14" s="885">
        <v>3661</v>
      </c>
      <c r="G14" s="837"/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4456</v>
      </c>
      <c r="B15" s="887"/>
      <c r="C15" s="840"/>
      <c r="D15" s="887">
        <v>100295</v>
      </c>
      <c r="E15" s="840">
        <v>1</v>
      </c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5094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6752.07</v>
      </c>
      <c r="G3" s="211">
        <f t="shared" si="0"/>
        <v>1503550.53</v>
      </c>
      <c r="H3" s="212"/>
      <c r="I3" s="212"/>
      <c r="J3" s="207">
        <f t="shared" si="0"/>
        <v>9435.7800000000007</v>
      </c>
      <c r="K3" s="211">
        <f t="shared" si="0"/>
        <v>2490481.1900000004</v>
      </c>
      <c r="L3" s="212"/>
      <c r="M3" s="212"/>
      <c r="N3" s="207">
        <f t="shared" si="0"/>
        <v>8135.6799999999994</v>
      </c>
      <c r="O3" s="211">
        <f t="shared" si="0"/>
        <v>2168136.9300000002</v>
      </c>
      <c r="P3" s="177">
        <f>IF(K3=0,"",O3/K3)</f>
        <v>0.87056948621242136</v>
      </c>
      <c r="Q3" s="209">
        <f>IF(N3=0,"",O3/N3)</f>
        <v>266.4973216744022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4238</v>
      </c>
      <c r="B6" s="825" t="s">
        <v>4457</v>
      </c>
      <c r="C6" s="825" t="s">
        <v>3529</v>
      </c>
      <c r="D6" s="825" t="s">
        <v>4458</v>
      </c>
      <c r="E6" s="825" t="s">
        <v>4459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274</v>
      </c>
      <c r="P6" s="830"/>
      <c r="Q6" s="848">
        <v>137</v>
      </c>
    </row>
    <row r="7" spans="1:17" ht="14.4" customHeight="1" x14ac:dyDescent="0.3">
      <c r="A7" s="831" t="s">
        <v>4238</v>
      </c>
      <c r="B7" s="832" t="s">
        <v>4457</v>
      </c>
      <c r="C7" s="832" t="s">
        <v>3529</v>
      </c>
      <c r="D7" s="832" t="s">
        <v>4460</v>
      </c>
      <c r="E7" s="832" t="s">
        <v>4461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1414</v>
      </c>
      <c r="P7" s="837"/>
      <c r="Q7" s="850">
        <v>707</v>
      </c>
    </row>
    <row r="8" spans="1:17" ht="14.4" customHeight="1" x14ac:dyDescent="0.3">
      <c r="A8" s="831" t="s">
        <v>4238</v>
      </c>
      <c r="B8" s="832" t="s">
        <v>4457</v>
      </c>
      <c r="C8" s="832" t="s">
        <v>3529</v>
      </c>
      <c r="D8" s="832" t="s">
        <v>4462</v>
      </c>
      <c r="E8" s="832" t="s">
        <v>4463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3968</v>
      </c>
      <c r="P8" s="837"/>
      <c r="Q8" s="850">
        <v>496</v>
      </c>
    </row>
    <row r="9" spans="1:17" ht="14.4" customHeight="1" x14ac:dyDescent="0.3">
      <c r="A9" s="831" t="s">
        <v>4238</v>
      </c>
      <c r="B9" s="832" t="s">
        <v>4457</v>
      </c>
      <c r="C9" s="832" t="s">
        <v>3529</v>
      </c>
      <c r="D9" s="832" t="s">
        <v>4464</v>
      </c>
      <c r="E9" s="832" t="s">
        <v>4465</v>
      </c>
      <c r="F9" s="849"/>
      <c r="G9" s="849"/>
      <c r="H9" s="849"/>
      <c r="I9" s="849"/>
      <c r="J9" s="849"/>
      <c r="K9" s="849"/>
      <c r="L9" s="849"/>
      <c r="M9" s="849"/>
      <c r="N9" s="849">
        <v>16</v>
      </c>
      <c r="O9" s="849">
        <v>1376</v>
      </c>
      <c r="P9" s="837"/>
      <c r="Q9" s="850">
        <v>86</v>
      </c>
    </row>
    <row r="10" spans="1:17" ht="14.4" customHeight="1" x14ac:dyDescent="0.3">
      <c r="A10" s="831" t="s">
        <v>4238</v>
      </c>
      <c r="B10" s="832" t="s">
        <v>4457</v>
      </c>
      <c r="C10" s="832" t="s">
        <v>3529</v>
      </c>
      <c r="D10" s="832" t="s">
        <v>4466</v>
      </c>
      <c r="E10" s="832" t="s">
        <v>4467</v>
      </c>
      <c r="F10" s="849"/>
      <c r="G10" s="849"/>
      <c r="H10" s="849"/>
      <c r="I10" s="849"/>
      <c r="J10" s="849">
        <v>2</v>
      </c>
      <c r="K10" s="849">
        <v>356</v>
      </c>
      <c r="L10" s="849">
        <v>1</v>
      </c>
      <c r="M10" s="849">
        <v>178</v>
      </c>
      <c r="N10" s="849">
        <v>1</v>
      </c>
      <c r="O10" s="849">
        <v>179</v>
      </c>
      <c r="P10" s="837">
        <v>0.5028089887640449</v>
      </c>
      <c r="Q10" s="850">
        <v>179</v>
      </c>
    </row>
    <row r="11" spans="1:17" ht="14.4" customHeight="1" x14ac:dyDescent="0.3">
      <c r="A11" s="831" t="s">
        <v>4238</v>
      </c>
      <c r="B11" s="832" t="s">
        <v>4457</v>
      </c>
      <c r="C11" s="832" t="s">
        <v>3529</v>
      </c>
      <c r="D11" s="832" t="s">
        <v>4466</v>
      </c>
      <c r="E11" s="832" t="s">
        <v>4468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179</v>
      </c>
      <c r="P11" s="837"/>
      <c r="Q11" s="850">
        <v>179</v>
      </c>
    </row>
    <row r="12" spans="1:17" ht="14.4" customHeight="1" x14ac:dyDescent="0.3">
      <c r="A12" s="831" t="s">
        <v>4238</v>
      </c>
      <c r="B12" s="832" t="s">
        <v>4457</v>
      </c>
      <c r="C12" s="832" t="s">
        <v>3529</v>
      </c>
      <c r="D12" s="832" t="s">
        <v>4469</v>
      </c>
      <c r="E12" s="832" t="s">
        <v>4470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354</v>
      </c>
      <c r="P12" s="837"/>
      <c r="Q12" s="850">
        <v>177</v>
      </c>
    </row>
    <row r="13" spans="1:17" ht="14.4" customHeight="1" x14ac:dyDescent="0.3">
      <c r="A13" s="831" t="s">
        <v>4238</v>
      </c>
      <c r="B13" s="832" t="s">
        <v>4457</v>
      </c>
      <c r="C13" s="832" t="s">
        <v>3529</v>
      </c>
      <c r="D13" s="832" t="s">
        <v>4471</v>
      </c>
      <c r="E13" s="832" t="s">
        <v>4472</v>
      </c>
      <c r="F13" s="849"/>
      <c r="G13" s="849"/>
      <c r="H13" s="849"/>
      <c r="I13" s="849"/>
      <c r="J13" s="849">
        <v>4</v>
      </c>
      <c r="K13" s="849">
        <v>1056</v>
      </c>
      <c r="L13" s="849">
        <v>1</v>
      </c>
      <c r="M13" s="849">
        <v>264</v>
      </c>
      <c r="N13" s="849"/>
      <c r="O13" s="849"/>
      <c r="P13" s="837"/>
      <c r="Q13" s="850"/>
    </row>
    <row r="14" spans="1:17" ht="14.4" customHeight="1" x14ac:dyDescent="0.3">
      <c r="A14" s="831" t="s">
        <v>4244</v>
      </c>
      <c r="B14" s="832" t="s">
        <v>4473</v>
      </c>
      <c r="C14" s="832" t="s">
        <v>3472</v>
      </c>
      <c r="D14" s="832" t="s">
        <v>4474</v>
      </c>
      <c r="E14" s="832" t="s">
        <v>4475</v>
      </c>
      <c r="F14" s="849"/>
      <c r="G14" s="849"/>
      <c r="H14" s="849"/>
      <c r="I14" s="849"/>
      <c r="J14" s="849">
        <v>1.9000000000000004</v>
      </c>
      <c r="K14" s="849">
        <v>3456.1699999999996</v>
      </c>
      <c r="L14" s="849">
        <v>1</v>
      </c>
      <c r="M14" s="849">
        <v>1819.0368421052626</v>
      </c>
      <c r="N14" s="849">
        <v>0.45</v>
      </c>
      <c r="O14" s="849">
        <v>818.57</v>
      </c>
      <c r="P14" s="837">
        <v>0.23684309510238216</v>
      </c>
      <c r="Q14" s="850">
        <v>1819.0444444444445</v>
      </c>
    </row>
    <row r="15" spans="1:17" ht="14.4" customHeight="1" x14ac:dyDescent="0.3">
      <c r="A15" s="831" t="s">
        <v>4244</v>
      </c>
      <c r="B15" s="832" t="s">
        <v>4473</v>
      </c>
      <c r="C15" s="832" t="s">
        <v>3472</v>
      </c>
      <c r="D15" s="832" t="s">
        <v>4476</v>
      </c>
      <c r="E15" s="832" t="s">
        <v>4477</v>
      </c>
      <c r="F15" s="849"/>
      <c r="G15" s="849"/>
      <c r="H15" s="849"/>
      <c r="I15" s="849"/>
      <c r="J15" s="849">
        <v>0.08</v>
      </c>
      <c r="K15" s="849">
        <v>67.78</v>
      </c>
      <c r="L15" s="849">
        <v>1</v>
      </c>
      <c r="M15" s="849">
        <v>847.25</v>
      </c>
      <c r="N15" s="849"/>
      <c r="O15" s="849"/>
      <c r="P15" s="837"/>
      <c r="Q15" s="850"/>
    </row>
    <row r="16" spans="1:17" ht="14.4" customHeight="1" x14ac:dyDescent="0.3">
      <c r="A16" s="831" t="s">
        <v>4244</v>
      </c>
      <c r="B16" s="832" t="s">
        <v>4473</v>
      </c>
      <c r="C16" s="832" t="s">
        <v>3975</v>
      </c>
      <c r="D16" s="832" t="s">
        <v>4478</v>
      </c>
      <c r="E16" s="832" t="s">
        <v>4479</v>
      </c>
      <c r="F16" s="849"/>
      <c r="G16" s="849"/>
      <c r="H16" s="849"/>
      <c r="I16" s="849"/>
      <c r="J16" s="849">
        <v>180</v>
      </c>
      <c r="K16" s="849">
        <v>1288.8</v>
      </c>
      <c r="L16" s="849">
        <v>1</v>
      </c>
      <c r="M16" s="849">
        <v>7.16</v>
      </c>
      <c r="N16" s="849"/>
      <c r="O16" s="849"/>
      <c r="P16" s="837"/>
      <c r="Q16" s="850"/>
    </row>
    <row r="17" spans="1:17" ht="14.4" customHeight="1" x14ac:dyDescent="0.3">
      <c r="A17" s="831" t="s">
        <v>4244</v>
      </c>
      <c r="B17" s="832" t="s">
        <v>4473</v>
      </c>
      <c r="C17" s="832" t="s">
        <v>3975</v>
      </c>
      <c r="D17" s="832" t="s">
        <v>4480</v>
      </c>
      <c r="E17" s="832" t="s">
        <v>4481</v>
      </c>
      <c r="F17" s="849"/>
      <c r="G17" s="849"/>
      <c r="H17" s="849"/>
      <c r="I17" s="849"/>
      <c r="J17" s="849">
        <v>1</v>
      </c>
      <c r="K17" s="849">
        <v>1986.65</v>
      </c>
      <c r="L17" s="849">
        <v>1</v>
      </c>
      <c r="M17" s="849">
        <v>1986.65</v>
      </c>
      <c r="N17" s="849"/>
      <c r="O17" s="849"/>
      <c r="P17" s="837"/>
      <c r="Q17" s="850"/>
    </row>
    <row r="18" spans="1:17" ht="14.4" customHeight="1" x14ac:dyDescent="0.3">
      <c r="A18" s="831" t="s">
        <v>4244</v>
      </c>
      <c r="B18" s="832" t="s">
        <v>4473</v>
      </c>
      <c r="C18" s="832" t="s">
        <v>3975</v>
      </c>
      <c r="D18" s="832" t="s">
        <v>4482</v>
      </c>
      <c r="E18" s="832" t="s">
        <v>4483</v>
      </c>
      <c r="F18" s="849"/>
      <c r="G18" s="849"/>
      <c r="H18" s="849"/>
      <c r="I18" s="849"/>
      <c r="J18" s="849">
        <v>960</v>
      </c>
      <c r="K18" s="849">
        <v>32362.370000000003</v>
      </c>
      <c r="L18" s="849">
        <v>1</v>
      </c>
      <c r="M18" s="849">
        <v>33.710802083333334</v>
      </c>
      <c r="N18" s="849">
        <v>196</v>
      </c>
      <c r="O18" s="849">
        <v>6701.24</v>
      </c>
      <c r="P18" s="837">
        <v>0.20706888895961573</v>
      </c>
      <c r="Q18" s="850">
        <v>34.19</v>
      </c>
    </row>
    <row r="19" spans="1:17" ht="14.4" customHeight="1" x14ac:dyDescent="0.3">
      <c r="A19" s="831" t="s">
        <v>4244</v>
      </c>
      <c r="B19" s="832" t="s">
        <v>4473</v>
      </c>
      <c r="C19" s="832" t="s">
        <v>3975</v>
      </c>
      <c r="D19" s="832" t="s">
        <v>4484</v>
      </c>
      <c r="E19" s="832" t="s">
        <v>4485</v>
      </c>
      <c r="F19" s="849"/>
      <c r="G19" s="849"/>
      <c r="H19" s="849"/>
      <c r="I19" s="849"/>
      <c r="J19" s="849"/>
      <c r="K19" s="849"/>
      <c r="L19" s="849"/>
      <c r="M19" s="849"/>
      <c r="N19" s="849">
        <v>51</v>
      </c>
      <c r="O19" s="849">
        <v>1057.74</v>
      </c>
      <c r="P19" s="837"/>
      <c r="Q19" s="850">
        <v>20.74</v>
      </c>
    </row>
    <row r="20" spans="1:17" ht="14.4" customHeight="1" x14ac:dyDescent="0.3">
      <c r="A20" s="831" t="s">
        <v>4244</v>
      </c>
      <c r="B20" s="832" t="s">
        <v>4473</v>
      </c>
      <c r="C20" s="832" t="s">
        <v>3529</v>
      </c>
      <c r="D20" s="832" t="s">
        <v>4486</v>
      </c>
      <c r="E20" s="832" t="s">
        <v>4487</v>
      </c>
      <c r="F20" s="849"/>
      <c r="G20" s="849"/>
      <c r="H20" s="849"/>
      <c r="I20" s="849"/>
      <c r="J20" s="849">
        <v>1</v>
      </c>
      <c r="K20" s="849">
        <v>682</v>
      </c>
      <c r="L20" s="849">
        <v>1</v>
      </c>
      <c r="M20" s="849">
        <v>682</v>
      </c>
      <c r="N20" s="849"/>
      <c r="O20" s="849"/>
      <c r="P20" s="837"/>
      <c r="Q20" s="850"/>
    </row>
    <row r="21" spans="1:17" ht="14.4" customHeight="1" x14ac:dyDescent="0.3">
      <c r="A21" s="831" t="s">
        <v>4244</v>
      </c>
      <c r="B21" s="832" t="s">
        <v>4473</v>
      </c>
      <c r="C21" s="832" t="s">
        <v>3529</v>
      </c>
      <c r="D21" s="832" t="s">
        <v>4488</v>
      </c>
      <c r="E21" s="832" t="s">
        <v>4489</v>
      </c>
      <c r="F21" s="849"/>
      <c r="G21" s="849"/>
      <c r="H21" s="849"/>
      <c r="I21" s="849"/>
      <c r="J21" s="849">
        <v>1</v>
      </c>
      <c r="K21" s="849">
        <v>1825</v>
      </c>
      <c r="L21" s="849">
        <v>1</v>
      </c>
      <c r="M21" s="849">
        <v>1825</v>
      </c>
      <c r="N21" s="849"/>
      <c r="O21" s="849"/>
      <c r="P21" s="837"/>
      <c r="Q21" s="850"/>
    </row>
    <row r="22" spans="1:17" ht="14.4" customHeight="1" x14ac:dyDescent="0.3">
      <c r="A22" s="831" t="s">
        <v>4244</v>
      </c>
      <c r="B22" s="832" t="s">
        <v>4473</v>
      </c>
      <c r="C22" s="832" t="s">
        <v>3529</v>
      </c>
      <c r="D22" s="832" t="s">
        <v>4488</v>
      </c>
      <c r="E22" s="832" t="s">
        <v>4490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1826</v>
      </c>
      <c r="P22" s="837"/>
      <c r="Q22" s="850">
        <v>1826</v>
      </c>
    </row>
    <row r="23" spans="1:17" ht="14.4" customHeight="1" x14ac:dyDescent="0.3">
      <c r="A23" s="831" t="s">
        <v>4244</v>
      </c>
      <c r="B23" s="832" t="s">
        <v>4473</v>
      </c>
      <c r="C23" s="832" t="s">
        <v>3529</v>
      </c>
      <c r="D23" s="832" t="s">
        <v>4491</v>
      </c>
      <c r="E23" s="832" t="s">
        <v>4492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3522</v>
      </c>
      <c r="P23" s="837"/>
      <c r="Q23" s="850">
        <v>3522</v>
      </c>
    </row>
    <row r="24" spans="1:17" ht="14.4" customHeight="1" x14ac:dyDescent="0.3">
      <c r="A24" s="831" t="s">
        <v>4244</v>
      </c>
      <c r="B24" s="832" t="s">
        <v>4473</v>
      </c>
      <c r="C24" s="832" t="s">
        <v>3529</v>
      </c>
      <c r="D24" s="832" t="s">
        <v>4493</v>
      </c>
      <c r="E24" s="832" t="s">
        <v>4494</v>
      </c>
      <c r="F24" s="849"/>
      <c r="G24" s="849"/>
      <c r="H24" s="849"/>
      <c r="I24" s="849"/>
      <c r="J24" s="849">
        <v>5</v>
      </c>
      <c r="K24" s="849">
        <v>72535</v>
      </c>
      <c r="L24" s="849">
        <v>1</v>
      </c>
      <c r="M24" s="849">
        <v>14507</v>
      </c>
      <c r="N24" s="849">
        <v>1</v>
      </c>
      <c r="O24" s="849">
        <v>14509</v>
      </c>
      <c r="P24" s="837">
        <v>0.20002757289584339</v>
      </c>
      <c r="Q24" s="850">
        <v>14509</v>
      </c>
    </row>
    <row r="25" spans="1:17" ht="14.4" customHeight="1" x14ac:dyDescent="0.3">
      <c r="A25" s="831" t="s">
        <v>4244</v>
      </c>
      <c r="B25" s="832" t="s">
        <v>4473</v>
      </c>
      <c r="C25" s="832" t="s">
        <v>3529</v>
      </c>
      <c r="D25" s="832" t="s">
        <v>4495</v>
      </c>
      <c r="E25" s="832" t="s">
        <v>4496</v>
      </c>
      <c r="F25" s="849"/>
      <c r="G25" s="849"/>
      <c r="H25" s="849"/>
      <c r="I25" s="849"/>
      <c r="J25" s="849">
        <v>1</v>
      </c>
      <c r="K25" s="849">
        <v>509</v>
      </c>
      <c r="L25" s="849">
        <v>1</v>
      </c>
      <c r="M25" s="849">
        <v>509</v>
      </c>
      <c r="N25" s="849"/>
      <c r="O25" s="849"/>
      <c r="P25" s="837"/>
      <c r="Q25" s="850"/>
    </row>
    <row r="26" spans="1:17" ht="14.4" customHeight="1" x14ac:dyDescent="0.3">
      <c r="A26" s="831" t="s">
        <v>4244</v>
      </c>
      <c r="B26" s="832" t="s">
        <v>4473</v>
      </c>
      <c r="C26" s="832" t="s">
        <v>3529</v>
      </c>
      <c r="D26" s="832" t="s">
        <v>4497</v>
      </c>
      <c r="E26" s="832" t="s">
        <v>4498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1404</v>
      </c>
      <c r="P26" s="837"/>
      <c r="Q26" s="850">
        <v>702</v>
      </c>
    </row>
    <row r="27" spans="1:17" ht="14.4" customHeight="1" x14ac:dyDescent="0.3">
      <c r="A27" s="831" t="s">
        <v>4249</v>
      </c>
      <c r="B27" s="832" t="s">
        <v>4499</v>
      </c>
      <c r="C27" s="832" t="s">
        <v>3529</v>
      </c>
      <c r="D27" s="832" t="s">
        <v>4500</v>
      </c>
      <c r="E27" s="832" t="s">
        <v>4501</v>
      </c>
      <c r="F27" s="849"/>
      <c r="G27" s="849"/>
      <c r="H27" s="849"/>
      <c r="I27" s="849"/>
      <c r="J27" s="849">
        <v>13</v>
      </c>
      <c r="K27" s="849">
        <v>166322</v>
      </c>
      <c r="L27" s="849">
        <v>1</v>
      </c>
      <c r="M27" s="849">
        <v>12794</v>
      </c>
      <c r="N27" s="849">
        <v>6</v>
      </c>
      <c r="O27" s="849">
        <v>76776</v>
      </c>
      <c r="P27" s="837">
        <v>0.46161061074301657</v>
      </c>
      <c r="Q27" s="850">
        <v>12796</v>
      </c>
    </row>
    <row r="28" spans="1:17" ht="14.4" customHeight="1" x14ac:dyDescent="0.3">
      <c r="A28" s="831" t="s">
        <v>4249</v>
      </c>
      <c r="B28" s="832" t="s">
        <v>4499</v>
      </c>
      <c r="C28" s="832" t="s">
        <v>3529</v>
      </c>
      <c r="D28" s="832" t="s">
        <v>4502</v>
      </c>
      <c r="E28" s="832" t="s">
        <v>4503</v>
      </c>
      <c r="F28" s="849"/>
      <c r="G28" s="849"/>
      <c r="H28" s="849"/>
      <c r="I28" s="849"/>
      <c r="J28" s="849">
        <v>4</v>
      </c>
      <c r="K28" s="849">
        <v>5140</v>
      </c>
      <c r="L28" s="849">
        <v>1</v>
      </c>
      <c r="M28" s="849">
        <v>1285</v>
      </c>
      <c r="N28" s="849"/>
      <c r="O28" s="849"/>
      <c r="P28" s="837"/>
      <c r="Q28" s="850"/>
    </row>
    <row r="29" spans="1:17" ht="14.4" customHeight="1" x14ac:dyDescent="0.3">
      <c r="A29" s="831" t="s">
        <v>4249</v>
      </c>
      <c r="B29" s="832" t="s">
        <v>4499</v>
      </c>
      <c r="C29" s="832" t="s">
        <v>3529</v>
      </c>
      <c r="D29" s="832" t="s">
        <v>4504</v>
      </c>
      <c r="E29" s="832" t="s">
        <v>4505</v>
      </c>
      <c r="F29" s="849"/>
      <c r="G29" s="849"/>
      <c r="H29" s="849"/>
      <c r="I29" s="849"/>
      <c r="J29" s="849">
        <v>7</v>
      </c>
      <c r="K29" s="849">
        <v>68334</v>
      </c>
      <c r="L29" s="849">
        <v>1</v>
      </c>
      <c r="M29" s="849">
        <v>9762</v>
      </c>
      <c r="N29" s="849">
        <v>18</v>
      </c>
      <c r="O29" s="849">
        <v>188406</v>
      </c>
      <c r="P29" s="837">
        <v>2.7571340767407149</v>
      </c>
      <c r="Q29" s="850">
        <v>10467</v>
      </c>
    </row>
    <row r="30" spans="1:17" ht="14.4" customHeight="1" x14ac:dyDescent="0.3">
      <c r="A30" s="831" t="s">
        <v>4249</v>
      </c>
      <c r="B30" s="832" t="s">
        <v>4499</v>
      </c>
      <c r="C30" s="832" t="s">
        <v>3529</v>
      </c>
      <c r="D30" s="832" t="s">
        <v>4504</v>
      </c>
      <c r="E30" s="832" t="s">
        <v>4506</v>
      </c>
      <c r="F30" s="849">
        <v>1</v>
      </c>
      <c r="G30" s="849">
        <v>9753</v>
      </c>
      <c r="H30" s="849"/>
      <c r="I30" s="849">
        <v>9753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4249</v>
      </c>
      <c r="B31" s="832" t="s">
        <v>4499</v>
      </c>
      <c r="C31" s="832" t="s">
        <v>3529</v>
      </c>
      <c r="D31" s="832" t="s">
        <v>4507</v>
      </c>
      <c r="E31" s="832" t="s">
        <v>4508</v>
      </c>
      <c r="F31" s="849">
        <v>1</v>
      </c>
      <c r="G31" s="849">
        <v>10372</v>
      </c>
      <c r="H31" s="849">
        <v>0.99913303149985555</v>
      </c>
      <c r="I31" s="849">
        <v>10372</v>
      </c>
      <c r="J31" s="849">
        <v>1</v>
      </c>
      <c r="K31" s="849">
        <v>10381</v>
      </c>
      <c r="L31" s="849">
        <v>1</v>
      </c>
      <c r="M31" s="849">
        <v>10381</v>
      </c>
      <c r="N31" s="849">
        <v>2</v>
      </c>
      <c r="O31" s="849">
        <v>22792</v>
      </c>
      <c r="P31" s="837">
        <v>2.1955495616992584</v>
      </c>
      <c r="Q31" s="850">
        <v>11396</v>
      </c>
    </row>
    <row r="32" spans="1:17" ht="14.4" customHeight="1" x14ac:dyDescent="0.3">
      <c r="A32" s="831" t="s">
        <v>4249</v>
      </c>
      <c r="B32" s="832" t="s">
        <v>4499</v>
      </c>
      <c r="C32" s="832" t="s">
        <v>3529</v>
      </c>
      <c r="D32" s="832" t="s">
        <v>4509</v>
      </c>
      <c r="E32" s="832" t="s">
        <v>4510</v>
      </c>
      <c r="F32" s="849"/>
      <c r="G32" s="849"/>
      <c r="H32" s="849"/>
      <c r="I32" s="849"/>
      <c r="J32" s="849">
        <v>4</v>
      </c>
      <c r="K32" s="849">
        <v>9188</v>
      </c>
      <c r="L32" s="849">
        <v>1</v>
      </c>
      <c r="M32" s="849">
        <v>2297</v>
      </c>
      <c r="N32" s="849"/>
      <c r="O32" s="849"/>
      <c r="P32" s="837"/>
      <c r="Q32" s="850"/>
    </row>
    <row r="33" spans="1:17" ht="14.4" customHeight="1" x14ac:dyDescent="0.3">
      <c r="A33" s="831" t="s">
        <v>4249</v>
      </c>
      <c r="B33" s="832" t="s">
        <v>4499</v>
      </c>
      <c r="C33" s="832" t="s">
        <v>3529</v>
      </c>
      <c r="D33" s="832" t="s">
        <v>4511</v>
      </c>
      <c r="E33" s="832" t="s">
        <v>4512</v>
      </c>
      <c r="F33" s="849"/>
      <c r="G33" s="849"/>
      <c r="H33" s="849"/>
      <c r="I33" s="849"/>
      <c r="J33" s="849">
        <v>2</v>
      </c>
      <c r="K33" s="849">
        <v>748</v>
      </c>
      <c r="L33" s="849">
        <v>1</v>
      </c>
      <c r="M33" s="849">
        <v>374</v>
      </c>
      <c r="N33" s="849"/>
      <c r="O33" s="849"/>
      <c r="P33" s="837"/>
      <c r="Q33" s="850"/>
    </row>
    <row r="34" spans="1:17" ht="14.4" customHeight="1" x14ac:dyDescent="0.3">
      <c r="A34" s="831" t="s">
        <v>4249</v>
      </c>
      <c r="B34" s="832" t="s">
        <v>4499</v>
      </c>
      <c r="C34" s="832" t="s">
        <v>3529</v>
      </c>
      <c r="D34" s="832" t="s">
        <v>4513</v>
      </c>
      <c r="E34" s="832" t="s">
        <v>4514</v>
      </c>
      <c r="F34" s="849"/>
      <c r="G34" s="849"/>
      <c r="H34" s="849"/>
      <c r="I34" s="849"/>
      <c r="J34" s="849"/>
      <c r="K34" s="849"/>
      <c r="L34" s="849"/>
      <c r="M34" s="849"/>
      <c r="N34" s="849">
        <v>4</v>
      </c>
      <c r="O34" s="849">
        <v>4428</v>
      </c>
      <c r="P34" s="837"/>
      <c r="Q34" s="850">
        <v>1107</v>
      </c>
    </row>
    <row r="35" spans="1:17" ht="14.4" customHeight="1" x14ac:dyDescent="0.3">
      <c r="A35" s="831" t="s">
        <v>4249</v>
      </c>
      <c r="B35" s="832" t="s">
        <v>4499</v>
      </c>
      <c r="C35" s="832" t="s">
        <v>3529</v>
      </c>
      <c r="D35" s="832" t="s">
        <v>4515</v>
      </c>
      <c r="E35" s="832" t="s">
        <v>4516</v>
      </c>
      <c r="F35" s="849"/>
      <c r="G35" s="849"/>
      <c r="H35" s="849"/>
      <c r="I35" s="849"/>
      <c r="J35" s="849"/>
      <c r="K35" s="849"/>
      <c r="L35" s="849"/>
      <c r="M35" s="849"/>
      <c r="N35" s="849">
        <v>4</v>
      </c>
      <c r="O35" s="849">
        <v>6516</v>
      </c>
      <c r="P35" s="837"/>
      <c r="Q35" s="850">
        <v>1629</v>
      </c>
    </row>
    <row r="36" spans="1:17" ht="14.4" customHeight="1" x14ac:dyDescent="0.3">
      <c r="A36" s="831" t="s">
        <v>4249</v>
      </c>
      <c r="B36" s="832" t="s">
        <v>4517</v>
      </c>
      <c r="C36" s="832" t="s">
        <v>3529</v>
      </c>
      <c r="D36" s="832" t="s">
        <v>4518</v>
      </c>
      <c r="E36" s="832" t="s">
        <v>4519</v>
      </c>
      <c r="F36" s="849">
        <v>2</v>
      </c>
      <c r="G36" s="849">
        <v>442</v>
      </c>
      <c r="H36" s="849">
        <v>1</v>
      </c>
      <c r="I36" s="849">
        <v>221</v>
      </c>
      <c r="J36" s="849">
        <v>2</v>
      </c>
      <c r="K36" s="849">
        <v>442</v>
      </c>
      <c r="L36" s="849">
        <v>1</v>
      </c>
      <c r="M36" s="849">
        <v>221</v>
      </c>
      <c r="N36" s="849">
        <v>1</v>
      </c>
      <c r="O36" s="849">
        <v>222</v>
      </c>
      <c r="P36" s="837">
        <v>0.50226244343891402</v>
      </c>
      <c r="Q36" s="850">
        <v>222</v>
      </c>
    </row>
    <row r="37" spans="1:17" ht="14.4" customHeight="1" x14ac:dyDescent="0.3">
      <c r="A37" s="831" t="s">
        <v>4249</v>
      </c>
      <c r="B37" s="832" t="s">
        <v>4517</v>
      </c>
      <c r="C37" s="832" t="s">
        <v>3529</v>
      </c>
      <c r="D37" s="832" t="s">
        <v>4520</v>
      </c>
      <c r="E37" s="832" t="s">
        <v>4521</v>
      </c>
      <c r="F37" s="849">
        <v>2</v>
      </c>
      <c r="G37" s="849">
        <v>1016</v>
      </c>
      <c r="H37" s="849">
        <v>0.66666666666666663</v>
      </c>
      <c r="I37" s="849">
        <v>508</v>
      </c>
      <c r="J37" s="849">
        <v>3</v>
      </c>
      <c r="K37" s="849">
        <v>1524</v>
      </c>
      <c r="L37" s="849">
        <v>1</v>
      </c>
      <c r="M37" s="849">
        <v>508</v>
      </c>
      <c r="N37" s="849">
        <v>1</v>
      </c>
      <c r="O37" s="849">
        <v>509</v>
      </c>
      <c r="P37" s="837">
        <v>0.33398950131233596</v>
      </c>
      <c r="Q37" s="850">
        <v>509</v>
      </c>
    </row>
    <row r="38" spans="1:17" ht="14.4" customHeight="1" x14ac:dyDescent="0.3">
      <c r="A38" s="831" t="s">
        <v>4249</v>
      </c>
      <c r="B38" s="832" t="s">
        <v>4517</v>
      </c>
      <c r="C38" s="832" t="s">
        <v>3529</v>
      </c>
      <c r="D38" s="832" t="s">
        <v>4522</v>
      </c>
      <c r="E38" s="832" t="s">
        <v>4523</v>
      </c>
      <c r="F38" s="849">
        <v>1</v>
      </c>
      <c r="G38" s="849">
        <v>354</v>
      </c>
      <c r="H38" s="849">
        <v>0.5</v>
      </c>
      <c r="I38" s="849">
        <v>354</v>
      </c>
      <c r="J38" s="849">
        <v>2</v>
      </c>
      <c r="K38" s="849">
        <v>708</v>
      </c>
      <c r="L38" s="849">
        <v>1</v>
      </c>
      <c r="M38" s="849">
        <v>354</v>
      </c>
      <c r="N38" s="849">
        <v>1</v>
      </c>
      <c r="O38" s="849">
        <v>354</v>
      </c>
      <c r="P38" s="837">
        <v>0.5</v>
      </c>
      <c r="Q38" s="850">
        <v>354</v>
      </c>
    </row>
    <row r="39" spans="1:17" ht="14.4" customHeight="1" x14ac:dyDescent="0.3">
      <c r="A39" s="831" t="s">
        <v>4249</v>
      </c>
      <c r="B39" s="832" t="s">
        <v>4517</v>
      </c>
      <c r="C39" s="832" t="s">
        <v>3529</v>
      </c>
      <c r="D39" s="832" t="s">
        <v>4522</v>
      </c>
      <c r="E39" s="832" t="s">
        <v>4524</v>
      </c>
      <c r="F39" s="849">
        <v>1</v>
      </c>
      <c r="G39" s="849">
        <v>354</v>
      </c>
      <c r="H39" s="849"/>
      <c r="I39" s="849">
        <v>354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4249</v>
      </c>
      <c r="B40" s="832" t="s">
        <v>4517</v>
      </c>
      <c r="C40" s="832" t="s">
        <v>3529</v>
      </c>
      <c r="D40" s="832" t="s">
        <v>4525</v>
      </c>
      <c r="E40" s="832" t="s">
        <v>4526</v>
      </c>
      <c r="F40" s="849">
        <v>197</v>
      </c>
      <c r="G40" s="849">
        <v>12805</v>
      </c>
      <c r="H40" s="849">
        <v>0.67235494880546076</v>
      </c>
      <c r="I40" s="849">
        <v>65</v>
      </c>
      <c r="J40" s="849">
        <v>293</v>
      </c>
      <c r="K40" s="849">
        <v>19045</v>
      </c>
      <c r="L40" s="849">
        <v>1</v>
      </c>
      <c r="M40" s="849">
        <v>65</v>
      </c>
      <c r="N40" s="849">
        <v>253</v>
      </c>
      <c r="O40" s="849">
        <v>16445</v>
      </c>
      <c r="P40" s="837">
        <v>0.86348122866894195</v>
      </c>
      <c r="Q40" s="850">
        <v>65</v>
      </c>
    </row>
    <row r="41" spans="1:17" ht="14.4" customHeight="1" x14ac:dyDescent="0.3">
      <c r="A41" s="831" t="s">
        <v>4249</v>
      </c>
      <c r="B41" s="832" t="s">
        <v>4517</v>
      </c>
      <c r="C41" s="832" t="s">
        <v>3529</v>
      </c>
      <c r="D41" s="832" t="s">
        <v>4527</v>
      </c>
      <c r="E41" s="832" t="s">
        <v>4528</v>
      </c>
      <c r="F41" s="849"/>
      <c r="G41" s="849"/>
      <c r="H41" s="849"/>
      <c r="I41" s="849"/>
      <c r="J41" s="849">
        <v>1</v>
      </c>
      <c r="K41" s="849">
        <v>592</v>
      </c>
      <c r="L41" s="849">
        <v>1</v>
      </c>
      <c r="M41" s="849">
        <v>592</v>
      </c>
      <c r="N41" s="849"/>
      <c r="O41" s="849"/>
      <c r="P41" s="837"/>
      <c r="Q41" s="850"/>
    </row>
    <row r="42" spans="1:17" ht="14.4" customHeight="1" x14ac:dyDescent="0.3">
      <c r="A42" s="831" t="s">
        <v>4249</v>
      </c>
      <c r="B42" s="832" t="s">
        <v>4517</v>
      </c>
      <c r="C42" s="832" t="s">
        <v>3529</v>
      </c>
      <c r="D42" s="832" t="s">
        <v>4529</v>
      </c>
      <c r="E42" s="832" t="s">
        <v>4530</v>
      </c>
      <c r="F42" s="849">
        <v>2</v>
      </c>
      <c r="G42" s="849">
        <v>48</v>
      </c>
      <c r="H42" s="849"/>
      <c r="I42" s="849">
        <v>24</v>
      </c>
      <c r="J42" s="849"/>
      <c r="K42" s="849"/>
      <c r="L42" s="849"/>
      <c r="M42" s="849"/>
      <c r="N42" s="849">
        <v>2</v>
      </c>
      <c r="O42" s="849">
        <v>48</v>
      </c>
      <c r="P42" s="837"/>
      <c r="Q42" s="850">
        <v>24</v>
      </c>
    </row>
    <row r="43" spans="1:17" ht="14.4" customHeight="1" x14ac:dyDescent="0.3">
      <c r="A43" s="831" t="s">
        <v>4249</v>
      </c>
      <c r="B43" s="832" t="s">
        <v>4517</v>
      </c>
      <c r="C43" s="832" t="s">
        <v>3529</v>
      </c>
      <c r="D43" s="832" t="s">
        <v>4529</v>
      </c>
      <c r="E43" s="832" t="s">
        <v>4531</v>
      </c>
      <c r="F43" s="849">
        <v>3</v>
      </c>
      <c r="G43" s="849">
        <v>72</v>
      </c>
      <c r="H43" s="849">
        <v>3</v>
      </c>
      <c r="I43" s="849">
        <v>24</v>
      </c>
      <c r="J43" s="849">
        <v>1</v>
      </c>
      <c r="K43" s="849">
        <v>24</v>
      </c>
      <c r="L43" s="849">
        <v>1</v>
      </c>
      <c r="M43" s="849">
        <v>24</v>
      </c>
      <c r="N43" s="849"/>
      <c r="O43" s="849"/>
      <c r="P43" s="837"/>
      <c r="Q43" s="850"/>
    </row>
    <row r="44" spans="1:17" ht="14.4" customHeight="1" x14ac:dyDescent="0.3">
      <c r="A44" s="831" t="s">
        <v>4249</v>
      </c>
      <c r="B44" s="832" t="s">
        <v>4517</v>
      </c>
      <c r="C44" s="832" t="s">
        <v>3529</v>
      </c>
      <c r="D44" s="832" t="s">
        <v>4532</v>
      </c>
      <c r="E44" s="832" t="s">
        <v>4533</v>
      </c>
      <c r="F44" s="849">
        <v>1</v>
      </c>
      <c r="G44" s="849">
        <v>55</v>
      </c>
      <c r="H44" s="849">
        <v>0.5</v>
      </c>
      <c r="I44" s="849">
        <v>55</v>
      </c>
      <c r="J44" s="849">
        <v>2</v>
      </c>
      <c r="K44" s="849">
        <v>110</v>
      </c>
      <c r="L44" s="849">
        <v>1</v>
      </c>
      <c r="M44" s="849">
        <v>55</v>
      </c>
      <c r="N44" s="849">
        <v>3</v>
      </c>
      <c r="O44" s="849">
        <v>165</v>
      </c>
      <c r="P44" s="837">
        <v>1.5</v>
      </c>
      <c r="Q44" s="850">
        <v>55</v>
      </c>
    </row>
    <row r="45" spans="1:17" ht="14.4" customHeight="1" x14ac:dyDescent="0.3">
      <c r="A45" s="831" t="s">
        <v>4249</v>
      </c>
      <c r="B45" s="832" t="s">
        <v>4517</v>
      </c>
      <c r="C45" s="832" t="s">
        <v>3529</v>
      </c>
      <c r="D45" s="832" t="s">
        <v>4534</v>
      </c>
      <c r="E45" s="832" t="s">
        <v>4535</v>
      </c>
      <c r="F45" s="849">
        <v>3</v>
      </c>
      <c r="G45" s="849">
        <v>231</v>
      </c>
      <c r="H45" s="849">
        <v>1</v>
      </c>
      <c r="I45" s="849">
        <v>77</v>
      </c>
      <c r="J45" s="849">
        <v>3</v>
      </c>
      <c r="K45" s="849">
        <v>231</v>
      </c>
      <c r="L45" s="849">
        <v>1</v>
      </c>
      <c r="M45" s="849">
        <v>77</v>
      </c>
      <c r="N45" s="849"/>
      <c r="O45" s="849"/>
      <c r="P45" s="837"/>
      <c r="Q45" s="850"/>
    </row>
    <row r="46" spans="1:17" ht="14.4" customHeight="1" x14ac:dyDescent="0.3">
      <c r="A46" s="831" t="s">
        <v>4249</v>
      </c>
      <c r="B46" s="832" t="s">
        <v>4517</v>
      </c>
      <c r="C46" s="832" t="s">
        <v>3529</v>
      </c>
      <c r="D46" s="832" t="s">
        <v>4534</v>
      </c>
      <c r="E46" s="832" t="s">
        <v>4536</v>
      </c>
      <c r="F46" s="849">
        <v>166</v>
      </c>
      <c r="G46" s="849">
        <v>12782</v>
      </c>
      <c r="H46" s="849">
        <v>0.69166666666666665</v>
      </c>
      <c r="I46" s="849">
        <v>77</v>
      </c>
      <c r="J46" s="849">
        <v>240</v>
      </c>
      <c r="K46" s="849">
        <v>18480</v>
      </c>
      <c r="L46" s="849">
        <v>1</v>
      </c>
      <c r="M46" s="849">
        <v>77</v>
      </c>
      <c r="N46" s="849">
        <v>198</v>
      </c>
      <c r="O46" s="849">
        <v>15246</v>
      </c>
      <c r="P46" s="837">
        <v>0.82499999999999996</v>
      </c>
      <c r="Q46" s="850">
        <v>77</v>
      </c>
    </row>
    <row r="47" spans="1:17" ht="14.4" customHeight="1" x14ac:dyDescent="0.3">
      <c r="A47" s="831" t="s">
        <v>4249</v>
      </c>
      <c r="B47" s="832" t="s">
        <v>4517</v>
      </c>
      <c r="C47" s="832" t="s">
        <v>3529</v>
      </c>
      <c r="D47" s="832" t="s">
        <v>4537</v>
      </c>
      <c r="E47" s="832" t="s">
        <v>4538</v>
      </c>
      <c r="F47" s="849">
        <v>30</v>
      </c>
      <c r="G47" s="849">
        <v>720</v>
      </c>
      <c r="H47" s="849">
        <v>0.90909090909090906</v>
      </c>
      <c r="I47" s="849">
        <v>24</v>
      </c>
      <c r="J47" s="849">
        <v>33</v>
      </c>
      <c r="K47" s="849">
        <v>792</v>
      </c>
      <c r="L47" s="849">
        <v>1</v>
      </c>
      <c r="M47" s="849">
        <v>24</v>
      </c>
      <c r="N47" s="849">
        <v>30</v>
      </c>
      <c r="O47" s="849">
        <v>720</v>
      </c>
      <c r="P47" s="837">
        <v>0.90909090909090906</v>
      </c>
      <c r="Q47" s="850">
        <v>24</v>
      </c>
    </row>
    <row r="48" spans="1:17" ht="14.4" customHeight="1" x14ac:dyDescent="0.3">
      <c r="A48" s="831" t="s">
        <v>4249</v>
      </c>
      <c r="B48" s="832" t="s">
        <v>4517</v>
      </c>
      <c r="C48" s="832" t="s">
        <v>3529</v>
      </c>
      <c r="D48" s="832" t="s">
        <v>4539</v>
      </c>
      <c r="E48" s="832" t="s">
        <v>4540</v>
      </c>
      <c r="F48" s="849">
        <v>9</v>
      </c>
      <c r="G48" s="849">
        <v>594</v>
      </c>
      <c r="H48" s="849">
        <v>1.125</v>
      </c>
      <c r="I48" s="849">
        <v>66</v>
      </c>
      <c r="J48" s="849">
        <v>8</v>
      </c>
      <c r="K48" s="849">
        <v>528</v>
      </c>
      <c r="L48" s="849">
        <v>1</v>
      </c>
      <c r="M48" s="849">
        <v>66</v>
      </c>
      <c r="N48" s="849">
        <v>3</v>
      </c>
      <c r="O48" s="849">
        <v>198</v>
      </c>
      <c r="P48" s="837">
        <v>0.375</v>
      </c>
      <c r="Q48" s="850">
        <v>66</v>
      </c>
    </row>
    <row r="49" spans="1:17" ht="14.4" customHeight="1" x14ac:dyDescent="0.3">
      <c r="A49" s="831" t="s">
        <v>4249</v>
      </c>
      <c r="B49" s="832" t="s">
        <v>4517</v>
      </c>
      <c r="C49" s="832" t="s">
        <v>3529</v>
      </c>
      <c r="D49" s="832" t="s">
        <v>4541</v>
      </c>
      <c r="E49" s="832" t="s">
        <v>4542</v>
      </c>
      <c r="F49" s="849">
        <v>19</v>
      </c>
      <c r="G49" s="849">
        <v>6650</v>
      </c>
      <c r="H49" s="849">
        <v>0.59375</v>
      </c>
      <c r="I49" s="849">
        <v>350</v>
      </c>
      <c r="J49" s="849">
        <v>32</v>
      </c>
      <c r="K49" s="849">
        <v>11200</v>
      </c>
      <c r="L49" s="849">
        <v>1</v>
      </c>
      <c r="M49" s="849">
        <v>350</v>
      </c>
      <c r="N49" s="849">
        <v>13</v>
      </c>
      <c r="O49" s="849">
        <v>4550</v>
      </c>
      <c r="P49" s="837">
        <v>0.40625</v>
      </c>
      <c r="Q49" s="850">
        <v>350</v>
      </c>
    </row>
    <row r="50" spans="1:17" ht="14.4" customHeight="1" x14ac:dyDescent="0.3">
      <c r="A50" s="831" t="s">
        <v>4249</v>
      </c>
      <c r="B50" s="832" t="s">
        <v>4517</v>
      </c>
      <c r="C50" s="832" t="s">
        <v>3529</v>
      </c>
      <c r="D50" s="832" t="s">
        <v>4543</v>
      </c>
      <c r="E50" s="832" t="s">
        <v>4544</v>
      </c>
      <c r="F50" s="849">
        <v>22</v>
      </c>
      <c r="G50" s="849">
        <v>550</v>
      </c>
      <c r="H50" s="849">
        <v>0.70967741935483875</v>
      </c>
      <c r="I50" s="849">
        <v>25</v>
      </c>
      <c r="J50" s="849">
        <v>31</v>
      </c>
      <c r="K50" s="849">
        <v>775</v>
      </c>
      <c r="L50" s="849">
        <v>1</v>
      </c>
      <c r="M50" s="849">
        <v>25</v>
      </c>
      <c r="N50" s="849">
        <v>26</v>
      </c>
      <c r="O50" s="849">
        <v>650</v>
      </c>
      <c r="P50" s="837">
        <v>0.83870967741935487</v>
      </c>
      <c r="Q50" s="850">
        <v>25</v>
      </c>
    </row>
    <row r="51" spans="1:17" ht="14.4" customHeight="1" x14ac:dyDescent="0.3">
      <c r="A51" s="831" t="s">
        <v>4249</v>
      </c>
      <c r="B51" s="832" t="s">
        <v>4517</v>
      </c>
      <c r="C51" s="832" t="s">
        <v>3529</v>
      </c>
      <c r="D51" s="832" t="s">
        <v>4545</v>
      </c>
      <c r="E51" s="832" t="s">
        <v>4546</v>
      </c>
      <c r="F51" s="849"/>
      <c r="G51" s="849"/>
      <c r="H51" s="849"/>
      <c r="I51" s="849"/>
      <c r="J51" s="849">
        <v>1</v>
      </c>
      <c r="K51" s="849">
        <v>181</v>
      </c>
      <c r="L51" s="849">
        <v>1</v>
      </c>
      <c r="M51" s="849">
        <v>181</v>
      </c>
      <c r="N51" s="849"/>
      <c r="O51" s="849"/>
      <c r="P51" s="837"/>
      <c r="Q51" s="850"/>
    </row>
    <row r="52" spans="1:17" ht="14.4" customHeight="1" x14ac:dyDescent="0.3">
      <c r="A52" s="831" t="s">
        <v>4249</v>
      </c>
      <c r="B52" s="832" t="s">
        <v>4517</v>
      </c>
      <c r="C52" s="832" t="s">
        <v>3529</v>
      </c>
      <c r="D52" s="832" t="s">
        <v>4547</v>
      </c>
      <c r="E52" s="832" t="s">
        <v>4548</v>
      </c>
      <c r="F52" s="849">
        <v>3</v>
      </c>
      <c r="G52" s="849">
        <v>762</v>
      </c>
      <c r="H52" s="849">
        <v>0.3</v>
      </c>
      <c r="I52" s="849">
        <v>254</v>
      </c>
      <c r="J52" s="849">
        <v>10</v>
      </c>
      <c r="K52" s="849">
        <v>2540</v>
      </c>
      <c r="L52" s="849">
        <v>1</v>
      </c>
      <c r="M52" s="849">
        <v>254</v>
      </c>
      <c r="N52" s="849">
        <v>10</v>
      </c>
      <c r="O52" s="849">
        <v>2540</v>
      </c>
      <c r="P52" s="837">
        <v>1</v>
      </c>
      <c r="Q52" s="850">
        <v>254</v>
      </c>
    </row>
    <row r="53" spans="1:17" ht="14.4" customHeight="1" x14ac:dyDescent="0.3">
      <c r="A53" s="831" t="s">
        <v>4249</v>
      </c>
      <c r="B53" s="832" t="s">
        <v>4517</v>
      </c>
      <c r="C53" s="832" t="s">
        <v>3529</v>
      </c>
      <c r="D53" s="832" t="s">
        <v>4547</v>
      </c>
      <c r="E53" s="832" t="s">
        <v>4549</v>
      </c>
      <c r="F53" s="849">
        <v>2</v>
      </c>
      <c r="G53" s="849">
        <v>508</v>
      </c>
      <c r="H53" s="849"/>
      <c r="I53" s="849">
        <v>254</v>
      </c>
      <c r="J53" s="849"/>
      <c r="K53" s="849"/>
      <c r="L53" s="849"/>
      <c r="M53" s="849"/>
      <c r="N53" s="849">
        <v>2</v>
      </c>
      <c r="O53" s="849">
        <v>508</v>
      </c>
      <c r="P53" s="837"/>
      <c r="Q53" s="850">
        <v>254</v>
      </c>
    </row>
    <row r="54" spans="1:17" ht="14.4" customHeight="1" x14ac:dyDescent="0.3">
      <c r="A54" s="831" t="s">
        <v>4249</v>
      </c>
      <c r="B54" s="832" t="s">
        <v>4517</v>
      </c>
      <c r="C54" s="832" t="s">
        <v>3529</v>
      </c>
      <c r="D54" s="832" t="s">
        <v>4507</v>
      </c>
      <c r="E54" s="832" t="s">
        <v>4508</v>
      </c>
      <c r="F54" s="849">
        <v>1</v>
      </c>
      <c r="G54" s="849">
        <v>10372</v>
      </c>
      <c r="H54" s="849"/>
      <c r="I54" s="849">
        <v>10372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4249</v>
      </c>
      <c r="B55" s="832" t="s">
        <v>4517</v>
      </c>
      <c r="C55" s="832" t="s">
        <v>3529</v>
      </c>
      <c r="D55" s="832" t="s">
        <v>4550</v>
      </c>
      <c r="E55" s="832" t="s">
        <v>4551</v>
      </c>
      <c r="F55" s="849">
        <v>3</v>
      </c>
      <c r="G55" s="849">
        <v>651</v>
      </c>
      <c r="H55" s="849"/>
      <c r="I55" s="849">
        <v>217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4249</v>
      </c>
      <c r="B56" s="832" t="s">
        <v>4517</v>
      </c>
      <c r="C56" s="832" t="s">
        <v>3529</v>
      </c>
      <c r="D56" s="832" t="s">
        <v>4550</v>
      </c>
      <c r="E56" s="832" t="s">
        <v>4552</v>
      </c>
      <c r="F56" s="849"/>
      <c r="G56" s="849"/>
      <c r="H56" s="849"/>
      <c r="I56" s="849"/>
      <c r="J56" s="849">
        <v>3</v>
      </c>
      <c r="K56" s="849">
        <v>651</v>
      </c>
      <c r="L56" s="849">
        <v>1</v>
      </c>
      <c r="M56" s="849">
        <v>217</v>
      </c>
      <c r="N56" s="849">
        <v>2</v>
      </c>
      <c r="O56" s="849">
        <v>434</v>
      </c>
      <c r="P56" s="837">
        <v>0.66666666666666663</v>
      </c>
      <c r="Q56" s="850">
        <v>217</v>
      </c>
    </row>
    <row r="57" spans="1:17" ht="14.4" customHeight="1" x14ac:dyDescent="0.3">
      <c r="A57" s="831" t="s">
        <v>4553</v>
      </c>
      <c r="B57" s="832" t="s">
        <v>4554</v>
      </c>
      <c r="C57" s="832" t="s">
        <v>3529</v>
      </c>
      <c r="D57" s="832" t="s">
        <v>4555</v>
      </c>
      <c r="E57" s="832" t="s">
        <v>4556</v>
      </c>
      <c r="F57" s="849">
        <v>77</v>
      </c>
      <c r="G57" s="849">
        <v>2079</v>
      </c>
      <c r="H57" s="849">
        <v>0.63114754098360659</v>
      </c>
      <c r="I57" s="849">
        <v>27</v>
      </c>
      <c r="J57" s="849">
        <v>122</v>
      </c>
      <c r="K57" s="849">
        <v>3294</v>
      </c>
      <c r="L57" s="849">
        <v>1</v>
      </c>
      <c r="M57" s="849">
        <v>27</v>
      </c>
      <c r="N57" s="849">
        <v>109</v>
      </c>
      <c r="O57" s="849">
        <v>2943</v>
      </c>
      <c r="P57" s="837">
        <v>0.89344262295081966</v>
      </c>
      <c r="Q57" s="850">
        <v>27</v>
      </c>
    </row>
    <row r="58" spans="1:17" ht="14.4" customHeight="1" x14ac:dyDescent="0.3">
      <c r="A58" s="831" t="s">
        <v>4553</v>
      </c>
      <c r="B58" s="832" t="s">
        <v>4554</v>
      </c>
      <c r="C58" s="832" t="s">
        <v>3529</v>
      </c>
      <c r="D58" s="832" t="s">
        <v>4555</v>
      </c>
      <c r="E58" s="832" t="s">
        <v>4557</v>
      </c>
      <c r="F58" s="849">
        <v>3</v>
      </c>
      <c r="G58" s="849">
        <v>81</v>
      </c>
      <c r="H58" s="849">
        <v>3</v>
      </c>
      <c r="I58" s="849">
        <v>27</v>
      </c>
      <c r="J58" s="849">
        <v>1</v>
      </c>
      <c r="K58" s="849">
        <v>27</v>
      </c>
      <c r="L58" s="849">
        <v>1</v>
      </c>
      <c r="M58" s="849">
        <v>27</v>
      </c>
      <c r="N58" s="849"/>
      <c r="O58" s="849"/>
      <c r="P58" s="837"/>
      <c r="Q58" s="850"/>
    </row>
    <row r="59" spans="1:17" ht="14.4" customHeight="1" x14ac:dyDescent="0.3">
      <c r="A59" s="831" t="s">
        <v>4553</v>
      </c>
      <c r="B59" s="832" t="s">
        <v>4554</v>
      </c>
      <c r="C59" s="832" t="s">
        <v>3529</v>
      </c>
      <c r="D59" s="832" t="s">
        <v>4558</v>
      </c>
      <c r="E59" s="832" t="s">
        <v>4559</v>
      </c>
      <c r="F59" s="849">
        <v>2</v>
      </c>
      <c r="G59" s="849">
        <v>108</v>
      </c>
      <c r="H59" s="849">
        <v>0.4</v>
      </c>
      <c r="I59" s="849">
        <v>54</v>
      </c>
      <c r="J59" s="849">
        <v>5</v>
      </c>
      <c r="K59" s="849">
        <v>270</v>
      </c>
      <c r="L59" s="849">
        <v>1</v>
      </c>
      <c r="M59" s="849">
        <v>54</v>
      </c>
      <c r="N59" s="849">
        <v>3</v>
      </c>
      <c r="O59" s="849">
        <v>162</v>
      </c>
      <c r="P59" s="837">
        <v>0.6</v>
      </c>
      <c r="Q59" s="850">
        <v>54</v>
      </c>
    </row>
    <row r="60" spans="1:17" ht="14.4" customHeight="1" x14ac:dyDescent="0.3">
      <c r="A60" s="831" t="s">
        <v>4553</v>
      </c>
      <c r="B60" s="832" t="s">
        <v>4554</v>
      </c>
      <c r="C60" s="832" t="s">
        <v>3529</v>
      </c>
      <c r="D60" s="832" t="s">
        <v>4558</v>
      </c>
      <c r="E60" s="832" t="s">
        <v>4560</v>
      </c>
      <c r="F60" s="849">
        <v>2</v>
      </c>
      <c r="G60" s="849">
        <v>108</v>
      </c>
      <c r="H60" s="849">
        <v>0.4</v>
      </c>
      <c r="I60" s="849">
        <v>54</v>
      </c>
      <c r="J60" s="849">
        <v>5</v>
      </c>
      <c r="K60" s="849">
        <v>270</v>
      </c>
      <c r="L60" s="849">
        <v>1</v>
      </c>
      <c r="M60" s="849">
        <v>54</v>
      </c>
      <c r="N60" s="849">
        <v>7</v>
      </c>
      <c r="O60" s="849">
        <v>378</v>
      </c>
      <c r="P60" s="837">
        <v>1.4</v>
      </c>
      <c r="Q60" s="850">
        <v>54</v>
      </c>
    </row>
    <row r="61" spans="1:17" ht="14.4" customHeight="1" x14ac:dyDescent="0.3">
      <c r="A61" s="831" t="s">
        <v>4553</v>
      </c>
      <c r="B61" s="832" t="s">
        <v>4554</v>
      </c>
      <c r="C61" s="832" t="s">
        <v>3529</v>
      </c>
      <c r="D61" s="832" t="s">
        <v>4561</v>
      </c>
      <c r="E61" s="832" t="s">
        <v>4562</v>
      </c>
      <c r="F61" s="849">
        <v>4</v>
      </c>
      <c r="G61" s="849">
        <v>96</v>
      </c>
      <c r="H61" s="849">
        <v>1</v>
      </c>
      <c r="I61" s="849">
        <v>24</v>
      </c>
      <c r="J61" s="849">
        <v>4</v>
      </c>
      <c r="K61" s="849">
        <v>96</v>
      </c>
      <c r="L61" s="849">
        <v>1</v>
      </c>
      <c r="M61" s="849">
        <v>24</v>
      </c>
      <c r="N61" s="849"/>
      <c r="O61" s="849"/>
      <c r="P61" s="837"/>
      <c r="Q61" s="850"/>
    </row>
    <row r="62" spans="1:17" ht="14.4" customHeight="1" x14ac:dyDescent="0.3">
      <c r="A62" s="831" t="s">
        <v>4553</v>
      </c>
      <c r="B62" s="832" t="s">
        <v>4554</v>
      </c>
      <c r="C62" s="832" t="s">
        <v>3529</v>
      </c>
      <c r="D62" s="832" t="s">
        <v>4561</v>
      </c>
      <c r="E62" s="832" t="s">
        <v>4563</v>
      </c>
      <c r="F62" s="849">
        <v>47</v>
      </c>
      <c r="G62" s="849">
        <v>1128</v>
      </c>
      <c r="H62" s="849">
        <v>0.61038961038961037</v>
      </c>
      <c r="I62" s="849">
        <v>24</v>
      </c>
      <c r="J62" s="849">
        <v>77</v>
      </c>
      <c r="K62" s="849">
        <v>1848</v>
      </c>
      <c r="L62" s="849">
        <v>1</v>
      </c>
      <c r="M62" s="849">
        <v>24</v>
      </c>
      <c r="N62" s="849">
        <v>52</v>
      </c>
      <c r="O62" s="849">
        <v>1248</v>
      </c>
      <c r="P62" s="837">
        <v>0.67532467532467533</v>
      </c>
      <c r="Q62" s="850">
        <v>24</v>
      </c>
    </row>
    <row r="63" spans="1:17" ht="14.4" customHeight="1" x14ac:dyDescent="0.3">
      <c r="A63" s="831" t="s">
        <v>4553</v>
      </c>
      <c r="B63" s="832" t="s">
        <v>4554</v>
      </c>
      <c r="C63" s="832" t="s">
        <v>3529</v>
      </c>
      <c r="D63" s="832" t="s">
        <v>4564</v>
      </c>
      <c r="E63" s="832" t="s">
        <v>4565</v>
      </c>
      <c r="F63" s="849">
        <v>2</v>
      </c>
      <c r="G63" s="849">
        <v>54</v>
      </c>
      <c r="H63" s="849">
        <v>1</v>
      </c>
      <c r="I63" s="849">
        <v>27</v>
      </c>
      <c r="J63" s="849">
        <v>2</v>
      </c>
      <c r="K63" s="849">
        <v>54</v>
      </c>
      <c r="L63" s="849">
        <v>1</v>
      </c>
      <c r="M63" s="849">
        <v>27</v>
      </c>
      <c r="N63" s="849">
        <v>1</v>
      </c>
      <c r="O63" s="849">
        <v>27</v>
      </c>
      <c r="P63" s="837">
        <v>0.5</v>
      </c>
      <c r="Q63" s="850">
        <v>27</v>
      </c>
    </row>
    <row r="64" spans="1:17" ht="14.4" customHeight="1" x14ac:dyDescent="0.3">
      <c r="A64" s="831" t="s">
        <v>4553</v>
      </c>
      <c r="B64" s="832" t="s">
        <v>4554</v>
      </c>
      <c r="C64" s="832" t="s">
        <v>3529</v>
      </c>
      <c r="D64" s="832" t="s">
        <v>4564</v>
      </c>
      <c r="E64" s="832" t="s">
        <v>4566</v>
      </c>
      <c r="F64" s="849">
        <v>71</v>
      </c>
      <c r="G64" s="849">
        <v>1917</v>
      </c>
      <c r="H64" s="849">
        <v>0.67619047619047623</v>
      </c>
      <c r="I64" s="849">
        <v>27</v>
      </c>
      <c r="J64" s="849">
        <v>105</v>
      </c>
      <c r="K64" s="849">
        <v>2835</v>
      </c>
      <c r="L64" s="849">
        <v>1</v>
      </c>
      <c r="M64" s="849">
        <v>27</v>
      </c>
      <c r="N64" s="849">
        <v>108</v>
      </c>
      <c r="O64" s="849">
        <v>2916</v>
      </c>
      <c r="P64" s="837">
        <v>1.0285714285714285</v>
      </c>
      <c r="Q64" s="850">
        <v>27</v>
      </c>
    </row>
    <row r="65" spans="1:17" ht="14.4" customHeight="1" x14ac:dyDescent="0.3">
      <c r="A65" s="831" t="s">
        <v>4553</v>
      </c>
      <c r="B65" s="832" t="s">
        <v>4554</v>
      </c>
      <c r="C65" s="832" t="s">
        <v>3529</v>
      </c>
      <c r="D65" s="832" t="s">
        <v>4567</v>
      </c>
      <c r="E65" s="832" t="s">
        <v>4568</v>
      </c>
      <c r="F65" s="849">
        <v>55</v>
      </c>
      <c r="G65" s="849">
        <v>1485</v>
      </c>
      <c r="H65" s="849">
        <v>0.52884615384615385</v>
      </c>
      <c r="I65" s="849">
        <v>27</v>
      </c>
      <c r="J65" s="849">
        <v>104</v>
      </c>
      <c r="K65" s="849">
        <v>2808</v>
      </c>
      <c r="L65" s="849">
        <v>1</v>
      </c>
      <c r="M65" s="849">
        <v>27</v>
      </c>
      <c r="N65" s="849">
        <v>82</v>
      </c>
      <c r="O65" s="849">
        <v>2214</v>
      </c>
      <c r="P65" s="837">
        <v>0.78846153846153844</v>
      </c>
      <c r="Q65" s="850">
        <v>27</v>
      </c>
    </row>
    <row r="66" spans="1:17" ht="14.4" customHeight="1" x14ac:dyDescent="0.3">
      <c r="A66" s="831" t="s">
        <v>4553</v>
      </c>
      <c r="B66" s="832" t="s">
        <v>4554</v>
      </c>
      <c r="C66" s="832" t="s">
        <v>3529</v>
      </c>
      <c r="D66" s="832" t="s">
        <v>4567</v>
      </c>
      <c r="E66" s="832" t="s">
        <v>4569</v>
      </c>
      <c r="F66" s="849">
        <v>5</v>
      </c>
      <c r="G66" s="849">
        <v>135</v>
      </c>
      <c r="H66" s="849">
        <v>5</v>
      </c>
      <c r="I66" s="849">
        <v>27</v>
      </c>
      <c r="J66" s="849">
        <v>1</v>
      </c>
      <c r="K66" s="849">
        <v>27</v>
      </c>
      <c r="L66" s="849">
        <v>1</v>
      </c>
      <c r="M66" s="849">
        <v>27</v>
      </c>
      <c r="N66" s="849"/>
      <c r="O66" s="849"/>
      <c r="P66" s="837"/>
      <c r="Q66" s="850"/>
    </row>
    <row r="67" spans="1:17" ht="14.4" customHeight="1" x14ac:dyDescent="0.3">
      <c r="A67" s="831" t="s">
        <v>4553</v>
      </c>
      <c r="B67" s="832" t="s">
        <v>4554</v>
      </c>
      <c r="C67" s="832" t="s">
        <v>3529</v>
      </c>
      <c r="D67" s="832" t="s">
        <v>4570</v>
      </c>
      <c r="E67" s="832" t="s">
        <v>4571</v>
      </c>
      <c r="F67" s="849">
        <v>2</v>
      </c>
      <c r="G67" s="849">
        <v>44</v>
      </c>
      <c r="H67" s="849">
        <v>1</v>
      </c>
      <c r="I67" s="849">
        <v>22</v>
      </c>
      <c r="J67" s="849">
        <v>2</v>
      </c>
      <c r="K67" s="849">
        <v>44</v>
      </c>
      <c r="L67" s="849">
        <v>1</v>
      </c>
      <c r="M67" s="849">
        <v>22</v>
      </c>
      <c r="N67" s="849"/>
      <c r="O67" s="849"/>
      <c r="P67" s="837"/>
      <c r="Q67" s="850"/>
    </row>
    <row r="68" spans="1:17" ht="14.4" customHeight="1" x14ac:dyDescent="0.3">
      <c r="A68" s="831" t="s">
        <v>4553</v>
      </c>
      <c r="B68" s="832" t="s">
        <v>4554</v>
      </c>
      <c r="C68" s="832" t="s">
        <v>3529</v>
      </c>
      <c r="D68" s="832" t="s">
        <v>4570</v>
      </c>
      <c r="E68" s="832" t="s">
        <v>4572</v>
      </c>
      <c r="F68" s="849">
        <v>96</v>
      </c>
      <c r="G68" s="849">
        <v>2112</v>
      </c>
      <c r="H68" s="849">
        <v>0.65306122448979587</v>
      </c>
      <c r="I68" s="849">
        <v>22</v>
      </c>
      <c r="J68" s="849">
        <v>147</v>
      </c>
      <c r="K68" s="849">
        <v>3234</v>
      </c>
      <c r="L68" s="849">
        <v>1</v>
      </c>
      <c r="M68" s="849">
        <v>22</v>
      </c>
      <c r="N68" s="849">
        <v>142</v>
      </c>
      <c r="O68" s="849">
        <v>3124</v>
      </c>
      <c r="P68" s="837">
        <v>0.96598639455782309</v>
      </c>
      <c r="Q68" s="850">
        <v>22</v>
      </c>
    </row>
    <row r="69" spans="1:17" ht="14.4" customHeight="1" x14ac:dyDescent="0.3">
      <c r="A69" s="831" t="s">
        <v>4553</v>
      </c>
      <c r="B69" s="832" t="s">
        <v>4554</v>
      </c>
      <c r="C69" s="832" t="s">
        <v>3529</v>
      </c>
      <c r="D69" s="832" t="s">
        <v>4573</v>
      </c>
      <c r="E69" s="832" t="s">
        <v>4574</v>
      </c>
      <c r="F69" s="849">
        <v>1</v>
      </c>
      <c r="G69" s="849">
        <v>68</v>
      </c>
      <c r="H69" s="849"/>
      <c r="I69" s="849">
        <v>68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4553</v>
      </c>
      <c r="B70" s="832" t="s">
        <v>4554</v>
      </c>
      <c r="C70" s="832" t="s">
        <v>3529</v>
      </c>
      <c r="D70" s="832" t="s">
        <v>4573</v>
      </c>
      <c r="E70" s="832" t="s">
        <v>4575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68</v>
      </c>
      <c r="P70" s="837"/>
      <c r="Q70" s="850">
        <v>68</v>
      </c>
    </row>
    <row r="71" spans="1:17" ht="14.4" customHeight="1" x14ac:dyDescent="0.3">
      <c r="A71" s="831" t="s">
        <v>4553</v>
      </c>
      <c r="B71" s="832" t="s">
        <v>4554</v>
      </c>
      <c r="C71" s="832" t="s">
        <v>3529</v>
      </c>
      <c r="D71" s="832" t="s">
        <v>4576</v>
      </c>
      <c r="E71" s="832" t="s">
        <v>4577</v>
      </c>
      <c r="F71" s="849">
        <v>5</v>
      </c>
      <c r="G71" s="849">
        <v>310</v>
      </c>
      <c r="H71" s="849">
        <v>0.33333333333333331</v>
      </c>
      <c r="I71" s="849">
        <v>62</v>
      </c>
      <c r="J71" s="849">
        <v>15</v>
      </c>
      <c r="K71" s="849">
        <v>930</v>
      </c>
      <c r="L71" s="849">
        <v>1</v>
      </c>
      <c r="M71" s="849">
        <v>62</v>
      </c>
      <c r="N71" s="849">
        <v>15</v>
      </c>
      <c r="O71" s="849">
        <v>930</v>
      </c>
      <c r="P71" s="837">
        <v>1</v>
      </c>
      <c r="Q71" s="850">
        <v>62</v>
      </c>
    </row>
    <row r="72" spans="1:17" ht="14.4" customHeight="1" x14ac:dyDescent="0.3">
      <c r="A72" s="831" t="s">
        <v>4553</v>
      </c>
      <c r="B72" s="832" t="s">
        <v>4554</v>
      </c>
      <c r="C72" s="832" t="s">
        <v>3529</v>
      </c>
      <c r="D72" s="832" t="s">
        <v>4578</v>
      </c>
      <c r="E72" s="832" t="s">
        <v>4579</v>
      </c>
      <c r="F72" s="849">
        <v>3</v>
      </c>
      <c r="G72" s="849">
        <v>2964</v>
      </c>
      <c r="H72" s="849">
        <v>0.21428571428571427</v>
      </c>
      <c r="I72" s="849">
        <v>988</v>
      </c>
      <c r="J72" s="849">
        <v>14</v>
      </c>
      <c r="K72" s="849">
        <v>13832</v>
      </c>
      <c r="L72" s="849">
        <v>1</v>
      </c>
      <c r="M72" s="849">
        <v>988</v>
      </c>
      <c r="N72" s="849">
        <v>9</v>
      </c>
      <c r="O72" s="849">
        <v>8892</v>
      </c>
      <c r="P72" s="837">
        <v>0.6428571428571429</v>
      </c>
      <c r="Q72" s="850">
        <v>988</v>
      </c>
    </row>
    <row r="73" spans="1:17" ht="14.4" customHeight="1" x14ac:dyDescent="0.3">
      <c r="A73" s="831" t="s">
        <v>4553</v>
      </c>
      <c r="B73" s="832" t="s">
        <v>4554</v>
      </c>
      <c r="C73" s="832" t="s">
        <v>3529</v>
      </c>
      <c r="D73" s="832" t="s">
        <v>4578</v>
      </c>
      <c r="E73" s="832" t="s">
        <v>4580</v>
      </c>
      <c r="F73" s="849">
        <v>1</v>
      </c>
      <c r="G73" s="849">
        <v>988</v>
      </c>
      <c r="H73" s="849">
        <v>1</v>
      </c>
      <c r="I73" s="849">
        <v>988</v>
      </c>
      <c r="J73" s="849">
        <v>1</v>
      </c>
      <c r="K73" s="849">
        <v>988</v>
      </c>
      <c r="L73" s="849">
        <v>1</v>
      </c>
      <c r="M73" s="849">
        <v>988</v>
      </c>
      <c r="N73" s="849">
        <v>2</v>
      </c>
      <c r="O73" s="849">
        <v>1976</v>
      </c>
      <c r="P73" s="837">
        <v>2</v>
      </c>
      <c r="Q73" s="850">
        <v>988</v>
      </c>
    </row>
    <row r="74" spans="1:17" ht="14.4" customHeight="1" x14ac:dyDescent="0.3">
      <c r="A74" s="831" t="s">
        <v>4553</v>
      </c>
      <c r="B74" s="832" t="s">
        <v>4554</v>
      </c>
      <c r="C74" s="832" t="s">
        <v>3529</v>
      </c>
      <c r="D74" s="832" t="s">
        <v>4581</v>
      </c>
      <c r="E74" s="832" t="s">
        <v>4582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191</v>
      </c>
      <c r="P74" s="837"/>
      <c r="Q74" s="850">
        <v>191</v>
      </c>
    </row>
    <row r="75" spans="1:17" ht="14.4" customHeight="1" x14ac:dyDescent="0.3">
      <c r="A75" s="831" t="s">
        <v>4553</v>
      </c>
      <c r="B75" s="832" t="s">
        <v>4554</v>
      </c>
      <c r="C75" s="832" t="s">
        <v>3529</v>
      </c>
      <c r="D75" s="832" t="s">
        <v>4583</v>
      </c>
      <c r="E75" s="832" t="s">
        <v>4584</v>
      </c>
      <c r="F75" s="849">
        <v>1</v>
      </c>
      <c r="G75" s="849">
        <v>63</v>
      </c>
      <c r="H75" s="849">
        <v>1</v>
      </c>
      <c r="I75" s="849">
        <v>63</v>
      </c>
      <c r="J75" s="849">
        <v>1</v>
      </c>
      <c r="K75" s="849">
        <v>63</v>
      </c>
      <c r="L75" s="849">
        <v>1</v>
      </c>
      <c r="M75" s="849">
        <v>63</v>
      </c>
      <c r="N75" s="849"/>
      <c r="O75" s="849"/>
      <c r="P75" s="837"/>
      <c r="Q75" s="850"/>
    </row>
    <row r="76" spans="1:17" ht="14.4" customHeight="1" x14ac:dyDescent="0.3">
      <c r="A76" s="831" t="s">
        <v>4553</v>
      </c>
      <c r="B76" s="832" t="s">
        <v>4554</v>
      </c>
      <c r="C76" s="832" t="s">
        <v>3529</v>
      </c>
      <c r="D76" s="832" t="s">
        <v>4583</v>
      </c>
      <c r="E76" s="832" t="s">
        <v>4585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126</v>
      </c>
      <c r="P76" s="837"/>
      <c r="Q76" s="850">
        <v>63</v>
      </c>
    </row>
    <row r="77" spans="1:17" ht="14.4" customHeight="1" x14ac:dyDescent="0.3">
      <c r="A77" s="831" t="s">
        <v>4553</v>
      </c>
      <c r="B77" s="832" t="s">
        <v>4554</v>
      </c>
      <c r="C77" s="832" t="s">
        <v>3529</v>
      </c>
      <c r="D77" s="832" t="s">
        <v>4586</v>
      </c>
      <c r="E77" s="832" t="s">
        <v>4587</v>
      </c>
      <c r="F77" s="849">
        <v>2</v>
      </c>
      <c r="G77" s="849">
        <v>34</v>
      </c>
      <c r="H77" s="849"/>
      <c r="I77" s="849">
        <v>17</v>
      </c>
      <c r="J77" s="849"/>
      <c r="K77" s="849"/>
      <c r="L77" s="849"/>
      <c r="M77" s="849"/>
      <c r="N77" s="849">
        <v>1</v>
      </c>
      <c r="O77" s="849">
        <v>17</v>
      </c>
      <c r="P77" s="837"/>
      <c r="Q77" s="850">
        <v>17</v>
      </c>
    </row>
    <row r="78" spans="1:17" ht="14.4" customHeight="1" x14ac:dyDescent="0.3">
      <c r="A78" s="831" t="s">
        <v>4553</v>
      </c>
      <c r="B78" s="832" t="s">
        <v>4554</v>
      </c>
      <c r="C78" s="832" t="s">
        <v>3529</v>
      </c>
      <c r="D78" s="832" t="s">
        <v>4586</v>
      </c>
      <c r="E78" s="832" t="s">
        <v>4588</v>
      </c>
      <c r="F78" s="849">
        <v>56</v>
      </c>
      <c r="G78" s="849">
        <v>952</v>
      </c>
      <c r="H78" s="849">
        <v>0.52336448598130836</v>
      </c>
      <c r="I78" s="849">
        <v>17</v>
      </c>
      <c r="J78" s="849">
        <v>107</v>
      </c>
      <c r="K78" s="849">
        <v>1819</v>
      </c>
      <c r="L78" s="849">
        <v>1</v>
      </c>
      <c r="M78" s="849">
        <v>17</v>
      </c>
      <c r="N78" s="849">
        <v>105</v>
      </c>
      <c r="O78" s="849">
        <v>1785</v>
      </c>
      <c r="P78" s="837">
        <v>0.98130841121495327</v>
      </c>
      <c r="Q78" s="850">
        <v>17</v>
      </c>
    </row>
    <row r="79" spans="1:17" ht="14.4" customHeight="1" x14ac:dyDescent="0.3">
      <c r="A79" s="831" t="s">
        <v>4553</v>
      </c>
      <c r="B79" s="832" t="s">
        <v>4554</v>
      </c>
      <c r="C79" s="832" t="s">
        <v>3529</v>
      </c>
      <c r="D79" s="832" t="s">
        <v>4589</v>
      </c>
      <c r="E79" s="832" t="s">
        <v>4590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47</v>
      </c>
      <c r="P79" s="837"/>
      <c r="Q79" s="850">
        <v>47</v>
      </c>
    </row>
    <row r="80" spans="1:17" ht="14.4" customHeight="1" x14ac:dyDescent="0.3">
      <c r="A80" s="831" t="s">
        <v>4553</v>
      </c>
      <c r="B80" s="832" t="s">
        <v>4554</v>
      </c>
      <c r="C80" s="832" t="s">
        <v>3529</v>
      </c>
      <c r="D80" s="832" t="s">
        <v>4591</v>
      </c>
      <c r="E80" s="832" t="s">
        <v>4592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60</v>
      </c>
      <c r="P80" s="837"/>
      <c r="Q80" s="850">
        <v>60</v>
      </c>
    </row>
    <row r="81" spans="1:17" ht="14.4" customHeight="1" x14ac:dyDescent="0.3">
      <c r="A81" s="831" t="s">
        <v>4553</v>
      </c>
      <c r="B81" s="832" t="s">
        <v>4554</v>
      </c>
      <c r="C81" s="832" t="s">
        <v>3529</v>
      </c>
      <c r="D81" s="832" t="s">
        <v>4593</v>
      </c>
      <c r="E81" s="832" t="s">
        <v>4594</v>
      </c>
      <c r="F81" s="849">
        <v>1</v>
      </c>
      <c r="G81" s="849">
        <v>61</v>
      </c>
      <c r="H81" s="849"/>
      <c r="I81" s="849">
        <v>61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4553</v>
      </c>
      <c r="B82" s="832" t="s">
        <v>4554</v>
      </c>
      <c r="C82" s="832" t="s">
        <v>3529</v>
      </c>
      <c r="D82" s="832" t="s">
        <v>4595</v>
      </c>
      <c r="E82" s="832" t="s">
        <v>4596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19</v>
      </c>
      <c r="P82" s="837"/>
      <c r="Q82" s="850">
        <v>19</v>
      </c>
    </row>
    <row r="83" spans="1:17" ht="14.4" customHeight="1" x14ac:dyDescent="0.3">
      <c r="A83" s="831" t="s">
        <v>4553</v>
      </c>
      <c r="B83" s="832" t="s">
        <v>4554</v>
      </c>
      <c r="C83" s="832" t="s">
        <v>3529</v>
      </c>
      <c r="D83" s="832" t="s">
        <v>4595</v>
      </c>
      <c r="E83" s="832" t="s">
        <v>4597</v>
      </c>
      <c r="F83" s="849">
        <v>2</v>
      </c>
      <c r="G83" s="849">
        <v>38</v>
      </c>
      <c r="H83" s="849">
        <v>2</v>
      </c>
      <c r="I83" s="849">
        <v>19</v>
      </c>
      <c r="J83" s="849">
        <v>1</v>
      </c>
      <c r="K83" s="849">
        <v>19</v>
      </c>
      <c r="L83" s="849">
        <v>1</v>
      </c>
      <c r="M83" s="849">
        <v>19</v>
      </c>
      <c r="N83" s="849"/>
      <c r="O83" s="849"/>
      <c r="P83" s="837"/>
      <c r="Q83" s="850"/>
    </row>
    <row r="84" spans="1:17" ht="14.4" customHeight="1" x14ac:dyDescent="0.3">
      <c r="A84" s="831" t="s">
        <v>4553</v>
      </c>
      <c r="B84" s="832" t="s">
        <v>4554</v>
      </c>
      <c r="C84" s="832" t="s">
        <v>3529</v>
      </c>
      <c r="D84" s="832" t="s">
        <v>4598</v>
      </c>
      <c r="E84" s="832" t="s">
        <v>4599</v>
      </c>
      <c r="F84" s="849">
        <v>1</v>
      </c>
      <c r="G84" s="849">
        <v>1463</v>
      </c>
      <c r="H84" s="849"/>
      <c r="I84" s="849">
        <v>1463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4553</v>
      </c>
      <c r="B85" s="832" t="s">
        <v>4554</v>
      </c>
      <c r="C85" s="832" t="s">
        <v>3529</v>
      </c>
      <c r="D85" s="832" t="s">
        <v>4600</v>
      </c>
      <c r="E85" s="832" t="s">
        <v>4601</v>
      </c>
      <c r="F85" s="849">
        <v>1</v>
      </c>
      <c r="G85" s="849">
        <v>313</v>
      </c>
      <c r="H85" s="849"/>
      <c r="I85" s="849">
        <v>313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4553</v>
      </c>
      <c r="B86" s="832" t="s">
        <v>4554</v>
      </c>
      <c r="C86" s="832" t="s">
        <v>3529</v>
      </c>
      <c r="D86" s="832" t="s">
        <v>4602</v>
      </c>
      <c r="E86" s="832" t="s">
        <v>4603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379</v>
      </c>
      <c r="P86" s="837"/>
      <c r="Q86" s="850">
        <v>379</v>
      </c>
    </row>
    <row r="87" spans="1:17" ht="14.4" customHeight="1" x14ac:dyDescent="0.3">
      <c r="A87" s="831" t="s">
        <v>4553</v>
      </c>
      <c r="B87" s="832" t="s">
        <v>4554</v>
      </c>
      <c r="C87" s="832" t="s">
        <v>3529</v>
      </c>
      <c r="D87" s="832" t="s">
        <v>4604</v>
      </c>
      <c r="E87" s="832" t="s">
        <v>4605</v>
      </c>
      <c r="F87" s="849">
        <v>2</v>
      </c>
      <c r="G87" s="849">
        <v>1706</v>
      </c>
      <c r="H87" s="849">
        <v>0.18181818181818182</v>
      </c>
      <c r="I87" s="849">
        <v>853</v>
      </c>
      <c r="J87" s="849">
        <v>11</v>
      </c>
      <c r="K87" s="849">
        <v>9383</v>
      </c>
      <c r="L87" s="849">
        <v>1</v>
      </c>
      <c r="M87" s="849">
        <v>853</v>
      </c>
      <c r="N87" s="849">
        <v>9</v>
      </c>
      <c r="O87" s="849">
        <v>7677</v>
      </c>
      <c r="P87" s="837">
        <v>0.81818181818181823</v>
      </c>
      <c r="Q87" s="850">
        <v>853</v>
      </c>
    </row>
    <row r="88" spans="1:17" ht="14.4" customHeight="1" x14ac:dyDescent="0.3">
      <c r="A88" s="831" t="s">
        <v>4553</v>
      </c>
      <c r="B88" s="832" t="s">
        <v>4554</v>
      </c>
      <c r="C88" s="832" t="s">
        <v>3529</v>
      </c>
      <c r="D88" s="832" t="s">
        <v>4606</v>
      </c>
      <c r="E88" s="832" t="s">
        <v>4607</v>
      </c>
      <c r="F88" s="849">
        <v>1</v>
      </c>
      <c r="G88" s="849">
        <v>187</v>
      </c>
      <c r="H88" s="849">
        <v>8.3333333333333329E-2</v>
      </c>
      <c r="I88" s="849">
        <v>187</v>
      </c>
      <c r="J88" s="849">
        <v>12</v>
      </c>
      <c r="K88" s="849">
        <v>2244</v>
      </c>
      <c r="L88" s="849">
        <v>1</v>
      </c>
      <c r="M88" s="849">
        <v>187</v>
      </c>
      <c r="N88" s="849">
        <v>6</v>
      </c>
      <c r="O88" s="849">
        <v>1122</v>
      </c>
      <c r="P88" s="837">
        <v>0.5</v>
      </c>
      <c r="Q88" s="850">
        <v>187</v>
      </c>
    </row>
    <row r="89" spans="1:17" ht="14.4" customHeight="1" x14ac:dyDescent="0.3">
      <c r="A89" s="831" t="s">
        <v>4553</v>
      </c>
      <c r="B89" s="832" t="s">
        <v>4554</v>
      </c>
      <c r="C89" s="832" t="s">
        <v>3529</v>
      </c>
      <c r="D89" s="832" t="s">
        <v>4608</v>
      </c>
      <c r="E89" s="832" t="s">
        <v>4609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168</v>
      </c>
      <c r="P89" s="837"/>
      <c r="Q89" s="850">
        <v>168</v>
      </c>
    </row>
    <row r="90" spans="1:17" ht="14.4" customHeight="1" x14ac:dyDescent="0.3">
      <c r="A90" s="831" t="s">
        <v>4553</v>
      </c>
      <c r="B90" s="832" t="s">
        <v>4554</v>
      </c>
      <c r="C90" s="832" t="s">
        <v>3529</v>
      </c>
      <c r="D90" s="832" t="s">
        <v>4608</v>
      </c>
      <c r="E90" s="832" t="s">
        <v>4610</v>
      </c>
      <c r="F90" s="849">
        <v>1</v>
      </c>
      <c r="G90" s="849">
        <v>168</v>
      </c>
      <c r="H90" s="849"/>
      <c r="I90" s="849">
        <v>168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4553</v>
      </c>
      <c r="B91" s="832" t="s">
        <v>4554</v>
      </c>
      <c r="C91" s="832" t="s">
        <v>3529</v>
      </c>
      <c r="D91" s="832" t="s">
        <v>4611</v>
      </c>
      <c r="E91" s="832" t="s">
        <v>4612</v>
      </c>
      <c r="F91" s="849">
        <v>1</v>
      </c>
      <c r="G91" s="849">
        <v>167</v>
      </c>
      <c r="H91" s="849"/>
      <c r="I91" s="849">
        <v>167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4553</v>
      </c>
      <c r="B92" s="832" t="s">
        <v>4554</v>
      </c>
      <c r="C92" s="832" t="s">
        <v>3529</v>
      </c>
      <c r="D92" s="832" t="s">
        <v>4613</v>
      </c>
      <c r="E92" s="832" t="s">
        <v>4614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310</v>
      </c>
      <c r="P92" s="837"/>
      <c r="Q92" s="850">
        <v>310</v>
      </c>
    </row>
    <row r="93" spans="1:17" ht="14.4" customHeight="1" x14ac:dyDescent="0.3">
      <c r="A93" s="831" t="s">
        <v>4553</v>
      </c>
      <c r="B93" s="832" t="s">
        <v>4554</v>
      </c>
      <c r="C93" s="832" t="s">
        <v>3529</v>
      </c>
      <c r="D93" s="832" t="s">
        <v>4615</v>
      </c>
      <c r="E93" s="832" t="s">
        <v>4616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352</v>
      </c>
      <c r="P93" s="837"/>
      <c r="Q93" s="850">
        <v>352</v>
      </c>
    </row>
    <row r="94" spans="1:17" ht="14.4" customHeight="1" x14ac:dyDescent="0.3">
      <c r="A94" s="831" t="s">
        <v>4553</v>
      </c>
      <c r="B94" s="832" t="s">
        <v>4554</v>
      </c>
      <c r="C94" s="832" t="s">
        <v>3529</v>
      </c>
      <c r="D94" s="832" t="s">
        <v>4617</v>
      </c>
      <c r="E94" s="832" t="s">
        <v>4618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352</v>
      </c>
      <c r="P94" s="837"/>
      <c r="Q94" s="850">
        <v>352</v>
      </c>
    </row>
    <row r="95" spans="1:17" ht="14.4" customHeight="1" x14ac:dyDescent="0.3">
      <c r="A95" s="831" t="s">
        <v>4553</v>
      </c>
      <c r="B95" s="832" t="s">
        <v>4554</v>
      </c>
      <c r="C95" s="832" t="s">
        <v>3529</v>
      </c>
      <c r="D95" s="832" t="s">
        <v>4619</v>
      </c>
      <c r="E95" s="832" t="s">
        <v>4620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1223</v>
      </c>
      <c r="P95" s="837"/>
      <c r="Q95" s="850">
        <v>1223</v>
      </c>
    </row>
    <row r="96" spans="1:17" ht="14.4" customHeight="1" x14ac:dyDescent="0.3">
      <c r="A96" s="831" t="s">
        <v>4553</v>
      </c>
      <c r="B96" s="832" t="s">
        <v>4554</v>
      </c>
      <c r="C96" s="832" t="s">
        <v>3529</v>
      </c>
      <c r="D96" s="832" t="s">
        <v>4621</v>
      </c>
      <c r="E96" s="832" t="s">
        <v>4622</v>
      </c>
      <c r="F96" s="849"/>
      <c r="G96" s="849"/>
      <c r="H96" s="849"/>
      <c r="I96" s="849"/>
      <c r="J96" s="849"/>
      <c r="K96" s="849"/>
      <c r="L96" s="849"/>
      <c r="M96" s="849"/>
      <c r="N96" s="849">
        <v>4</v>
      </c>
      <c r="O96" s="849">
        <v>3152</v>
      </c>
      <c r="P96" s="837"/>
      <c r="Q96" s="850">
        <v>788</v>
      </c>
    </row>
    <row r="97" spans="1:17" ht="14.4" customHeight="1" x14ac:dyDescent="0.3">
      <c r="A97" s="831" t="s">
        <v>4553</v>
      </c>
      <c r="B97" s="832" t="s">
        <v>4554</v>
      </c>
      <c r="C97" s="832" t="s">
        <v>3529</v>
      </c>
      <c r="D97" s="832" t="s">
        <v>4621</v>
      </c>
      <c r="E97" s="832" t="s">
        <v>4623</v>
      </c>
      <c r="F97" s="849"/>
      <c r="G97" s="849"/>
      <c r="H97" s="849"/>
      <c r="I97" s="849"/>
      <c r="J97" s="849">
        <v>1</v>
      </c>
      <c r="K97" s="849">
        <v>788</v>
      </c>
      <c r="L97" s="849">
        <v>1</v>
      </c>
      <c r="M97" s="849">
        <v>788</v>
      </c>
      <c r="N97" s="849">
        <v>1</v>
      </c>
      <c r="O97" s="849">
        <v>788</v>
      </c>
      <c r="P97" s="837">
        <v>1</v>
      </c>
      <c r="Q97" s="850">
        <v>788</v>
      </c>
    </row>
    <row r="98" spans="1:17" ht="14.4" customHeight="1" x14ac:dyDescent="0.3">
      <c r="A98" s="831" t="s">
        <v>4553</v>
      </c>
      <c r="B98" s="832" t="s">
        <v>4554</v>
      </c>
      <c r="C98" s="832" t="s">
        <v>3529</v>
      </c>
      <c r="D98" s="832" t="s">
        <v>4624</v>
      </c>
      <c r="E98" s="832" t="s">
        <v>4625</v>
      </c>
      <c r="F98" s="849">
        <v>2</v>
      </c>
      <c r="G98" s="849">
        <v>458</v>
      </c>
      <c r="H98" s="849">
        <v>2</v>
      </c>
      <c r="I98" s="849">
        <v>229</v>
      </c>
      <c r="J98" s="849">
        <v>1</v>
      </c>
      <c r="K98" s="849">
        <v>229</v>
      </c>
      <c r="L98" s="849">
        <v>1</v>
      </c>
      <c r="M98" s="849">
        <v>229</v>
      </c>
      <c r="N98" s="849"/>
      <c r="O98" s="849"/>
      <c r="P98" s="837"/>
      <c r="Q98" s="850"/>
    </row>
    <row r="99" spans="1:17" ht="14.4" customHeight="1" x14ac:dyDescent="0.3">
      <c r="A99" s="831" t="s">
        <v>4553</v>
      </c>
      <c r="B99" s="832" t="s">
        <v>4554</v>
      </c>
      <c r="C99" s="832" t="s">
        <v>3529</v>
      </c>
      <c r="D99" s="832" t="s">
        <v>4626</v>
      </c>
      <c r="E99" s="832" t="s">
        <v>4627</v>
      </c>
      <c r="F99" s="849">
        <v>1</v>
      </c>
      <c r="G99" s="849">
        <v>159</v>
      </c>
      <c r="H99" s="849"/>
      <c r="I99" s="849">
        <v>159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4553</v>
      </c>
      <c r="B100" s="832" t="s">
        <v>4554</v>
      </c>
      <c r="C100" s="832" t="s">
        <v>3529</v>
      </c>
      <c r="D100" s="832" t="s">
        <v>4628</v>
      </c>
      <c r="E100" s="832" t="s">
        <v>4629</v>
      </c>
      <c r="F100" s="849"/>
      <c r="G100" s="849"/>
      <c r="H100" s="849"/>
      <c r="I100" s="849"/>
      <c r="J100" s="849">
        <v>1</v>
      </c>
      <c r="K100" s="849">
        <v>562</v>
      </c>
      <c r="L100" s="849">
        <v>1</v>
      </c>
      <c r="M100" s="849">
        <v>562</v>
      </c>
      <c r="N100" s="849"/>
      <c r="O100" s="849"/>
      <c r="P100" s="837"/>
      <c r="Q100" s="850"/>
    </row>
    <row r="101" spans="1:17" ht="14.4" customHeight="1" x14ac:dyDescent="0.3">
      <c r="A101" s="831" t="s">
        <v>4553</v>
      </c>
      <c r="B101" s="832" t="s">
        <v>4554</v>
      </c>
      <c r="C101" s="832" t="s">
        <v>3529</v>
      </c>
      <c r="D101" s="832" t="s">
        <v>4630</v>
      </c>
      <c r="E101" s="832" t="s">
        <v>4631</v>
      </c>
      <c r="F101" s="849">
        <v>1</v>
      </c>
      <c r="G101" s="849">
        <v>179</v>
      </c>
      <c r="H101" s="849"/>
      <c r="I101" s="849">
        <v>179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4553</v>
      </c>
      <c r="B102" s="832" t="s">
        <v>4554</v>
      </c>
      <c r="C102" s="832" t="s">
        <v>3529</v>
      </c>
      <c r="D102" s="832" t="s">
        <v>4632</v>
      </c>
      <c r="E102" s="832" t="s">
        <v>4633</v>
      </c>
      <c r="F102" s="849"/>
      <c r="G102" s="849"/>
      <c r="H102" s="849"/>
      <c r="I102" s="849"/>
      <c r="J102" s="849">
        <v>1</v>
      </c>
      <c r="K102" s="849">
        <v>414</v>
      </c>
      <c r="L102" s="849">
        <v>1</v>
      </c>
      <c r="M102" s="849">
        <v>414</v>
      </c>
      <c r="N102" s="849"/>
      <c r="O102" s="849"/>
      <c r="P102" s="837"/>
      <c r="Q102" s="850"/>
    </row>
    <row r="103" spans="1:17" ht="14.4" customHeight="1" x14ac:dyDescent="0.3">
      <c r="A103" s="831" t="s">
        <v>4553</v>
      </c>
      <c r="B103" s="832" t="s">
        <v>4554</v>
      </c>
      <c r="C103" s="832" t="s">
        <v>3529</v>
      </c>
      <c r="D103" s="832" t="s">
        <v>4634</v>
      </c>
      <c r="E103" s="832" t="s">
        <v>4635</v>
      </c>
      <c r="F103" s="849">
        <v>1</v>
      </c>
      <c r="G103" s="849">
        <v>941</v>
      </c>
      <c r="H103" s="849"/>
      <c r="I103" s="849">
        <v>941</v>
      </c>
      <c r="J103" s="849"/>
      <c r="K103" s="849"/>
      <c r="L103" s="849"/>
      <c r="M103" s="849"/>
      <c r="N103" s="849">
        <v>1</v>
      </c>
      <c r="O103" s="849">
        <v>941</v>
      </c>
      <c r="P103" s="837"/>
      <c r="Q103" s="850">
        <v>941</v>
      </c>
    </row>
    <row r="104" spans="1:17" ht="14.4" customHeight="1" x14ac:dyDescent="0.3">
      <c r="A104" s="831" t="s">
        <v>4553</v>
      </c>
      <c r="B104" s="832" t="s">
        <v>4554</v>
      </c>
      <c r="C104" s="832" t="s">
        <v>3529</v>
      </c>
      <c r="D104" s="832" t="s">
        <v>4636</v>
      </c>
      <c r="E104" s="832" t="s">
        <v>4637</v>
      </c>
      <c r="F104" s="849">
        <v>1</v>
      </c>
      <c r="G104" s="849">
        <v>396</v>
      </c>
      <c r="H104" s="849">
        <v>1</v>
      </c>
      <c r="I104" s="849">
        <v>396</v>
      </c>
      <c r="J104" s="849">
        <v>1</v>
      </c>
      <c r="K104" s="849">
        <v>396</v>
      </c>
      <c r="L104" s="849">
        <v>1</v>
      </c>
      <c r="M104" s="849">
        <v>396</v>
      </c>
      <c r="N104" s="849"/>
      <c r="O104" s="849"/>
      <c r="P104" s="837"/>
      <c r="Q104" s="850"/>
    </row>
    <row r="105" spans="1:17" ht="14.4" customHeight="1" x14ac:dyDescent="0.3">
      <c r="A105" s="831" t="s">
        <v>4553</v>
      </c>
      <c r="B105" s="832" t="s">
        <v>4554</v>
      </c>
      <c r="C105" s="832" t="s">
        <v>3529</v>
      </c>
      <c r="D105" s="832" t="s">
        <v>4638</v>
      </c>
      <c r="E105" s="832" t="s">
        <v>4639</v>
      </c>
      <c r="F105" s="849">
        <v>2</v>
      </c>
      <c r="G105" s="849">
        <v>60</v>
      </c>
      <c r="H105" s="849">
        <v>1</v>
      </c>
      <c r="I105" s="849">
        <v>30</v>
      </c>
      <c r="J105" s="849">
        <v>2</v>
      </c>
      <c r="K105" s="849">
        <v>60</v>
      </c>
      <c r="L105" s="849">
        <v>1</v>
      </c>
      <c r="M105" s="849">
        <v>30</v>
      </c>
      <c r="N105" s="849"/>
      <c r="O105" s="849"/>
      <c r="P105" s="837"/>
      <c r="Q105" s="850"/>
    </row>
    <row r="106" spans="1:17" ht="14.4" customHeight="1" x14ac:dyDescent="0.3">
      <c r="A106" s="831" t="s">
        <v>4553</v>
      </c>
      <c r="B106" s="832" t="s">
        <v>4554</v>
      </c>
      <c r="C106" s="832" t="s">
        <v>3529</v>
      </c>
      <c r="D106" s="832" t="s">
        <v>4638</v>
      </c>
      <c r="E106" s="832" t="s">
        <v>4640</v>
      </c>
      <c r="F106" s="849">
        <v>96</v>
      </c>
      <c r="G106" s="849">
        <v>2880</v>
      </c>
      <c r="H106" s="849">
        <v>0.64864864864864868</v>
      </c>
      <c r="I106" s="849">
        <v>30</v>
      </c>
      <c r="J106" s="849">
        <v>148</v>
      </c>
      <c r="K106" s="849">
        <v>4440</v>
      </c>
      <c r="L106" s="849">
        <v>1</v>
      </c>
      <c r="M106" s="849">
        <v>30</v>
      </c>
      <c r="N106" s="849">
        <v>142</v>
      </c>
      <c r="O106" s="849">
        <v>4260</v>
      </c>
      <c r="P106" s="837">
        <v>0.95945945945945943</v>
      </c>
      <c r="Q106" s="850">
        <v>30</v>
      </c>
    </row>
    <row r="107" spans="1:17" ht="14.4" customHeight="1" x14ac:dyDescent="0.3">
      <c r="A107" s="831" t="s">
        <v>4553</v>
      </c>
      <c r="B107" s="832" t="s">
        <v>4554</v>
      </c>
      <c r="C107" s="832" t="s">
        <v>3529</v>
      </c>
      <c r="D107" s="832" t="s">
        <v>4641</v>
      </c>
      <c r="E107" s="832" t="s">
        <v>4642</v>
      </c>
      <c r="F107" s="849">
        <v>1</v>
      </c>
      <c r="G107" s="849">
        <v>50</v>
      </c>
      <c r="H107" s="849">
        <v>1</v>
      </c>
      <c r="I107" s="849">
        <v>50</v>
      </c>
      <c r="J107" s="849">
        <v>1</v>
      </c>
      <c r="K107" s="849">
        <v>50</v>
      </c>
      <c r="L107" s="849">
        <v>1</v>
      </c>
      <c r="M107" s="849">
        <v>50</v>
      </c>
      <c r="N107" s="849">
        <v>2</v>
      </c>
      <c r="O107" s="849">
        <v>100</v>
      </c>
      <c r="P107" s="837">
        <v>2</v>
      </c>
      <c r="Q107" s="850">
        <v>50</v>
      </c>
    </row>
    <row r="108" spans="1:17" ht="14.4" customHeight="1" x14ac:dyDescent="0.3">
      <c r="A108" s="831" t="s">
        <v>4553</v>
      </c>
      <c r="B108" s="832" t="s">
        <v>4554</v>
      </c>
      <c r="C108" s="832" t="s">
        <v>3529</v>
      </c>
      <c r="D108" s="832" t="s">
        <v>4643</v>
      </c>
      <c r="E108" s="832" t="s">
        <v>4644</v>
      </c>
      <c r="F108" s="849">
        <v>4</v>
      </c>
      <c r="G108" s="849">
        <v>48</v>
      </c>
      <c r="H108" s="849">
        <v>0.17391304347826086</v>
      </c>
      <c r="I108" s="849">
        <v>12</v>
      </c>
      <c r="J108" s="849">
        <v>23</v>
      </c>
      <c r="K108" s="849">
        <v>276</v>
      </c>
      <c r="L108" s="849">
        <v>1</v>
      </c>
      <c r="M108" s="849">
        <v>12</v>
      </c>
      <c r="N108" s="849">
        <v>35</v>
      </c>
      <c r="O108" s="849">
        <v>420</v>
      </c>
      <c r="P108" s="837">
        <v>1.5217391304347827</v>
      </c>
      <c r="Q108" s="850">
        <v>12</v>
      </c>
    </row>
    <row r="109" spans="1:17" ht="14.4" customHeight="1" x14ac:dyDescent="0.3">
      <c r="A109" s="831" t="s">
        <v>4553</v>
      </c>
      <c r="B109" s="832" t="s">
        <v>4554</v>
      </c>
      <c r="C109" s="832" t="s">
        <v>3529</v>
      </c>
      <c r="D109" s="832" t="s">
        <v>4643</v>
      </c>
      <c r="E109" s="832" t="s">
        <v>4645</v>
      </c>
      <c r="F109" s="849">
        <v>4</v>
      </c>
      <c r="G109" s="849">
        <v>48</v>
      </c>
      <c r="H109" s="849">
        <v>2</v>
      </c>
      <c r="I109" s="849">
        <v>12</v>
      </c>
      <c r="J109" s="849">
        <v>2</v>
      </c>
      <c r="K109" s="849">
        <v>24</v>
      </c>
      <c r="L109" s="849">
        <v>1</v>
      </c>
      <c r="M109" s="849">
        <v>12</v>
      </c>
      <c r="N109" s="849">
        <v>1</v>
      </c>
      <c r="O109" s="849">
        <v>12</v>
      </c>
      <c r="P109" s="837">
        <v>0.5</v>
      </c>
      <c r="Q109" s="850">
        <v>12</v>
      </c>
    </row>
    <row r="110" spans="1:17" ht="14.4" customHeight="1" x14ac:dyDescent="0.3">
      <c r="A110" s="831" t="s">
        <v>4553</v>
      </c>
      <c r="B110" s="832" t="s">
        <v>4554</v>
      </c>
      <c r="C110" s="832" t="s">
        <v>3529</v>
      </c>
      <c r="D110" s="832" t="s">
        <v>4646</v>
      </c>
      <c r="E110" s="832" t="s">
        <v>4647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183</v>
      </c>
      <c r="P110" s="837"/>
      <c r="Q110" s="850">
        <v>183</v>
      </c>
    </row>
    <row r="111" spans="1:17" ht="14.4" customHeight="1" x14ac:dyDescent="0.3">
      <c r="A111" s="831" t="s">
        <v>4553</v>
      </c>
      <c r="B111" s="832" t="s">
        <v>4554</v>
      </c>
      <c r="C111" s="832" t="s">
        <v>3529</v>
      </c>
      <c r="D111" s="832" t="s">
        <v>4646</v>
      </c>
      <c r="E111" s="832" t="s">
        <v>4648</v>
      </c>
      <c r="F111" s="849">
        <v>1</v>
      </c>
      <c r="G111" s="849">
        <v>183</v>
      </c>
      <c r="H111" s="849">
        <v>1</v>
      </c>
      <c r="I111" s="849">
        <v>183</v>
      </c>
      <c r="J111" s="849">
        <v>1</v>
      </c>
      <c r="K111" s="849">
        <v>183</v>
      </c>
      <c r="L111" s="849">
        <v>1</v>
      </c>
      <c r="M111" s="849">
        <v>183</v>
      </c>
      <c r="N111" s="849"/>
      <c r="O111" s="849"/>
      <c r="P111" s="837"/>
      <c r="Q111" s="850"/>
    </row>
    <row r="112" spans="1:17" ht="14.4" customHeight="1" x14ac:dyDescent="0.3">
      <c r="A112" s="831" t="s">
        <v>4553</v>
      </c>
      <c r="B112" s="832" t="s">
        <v>4554</v>
      </c>
      <c r="C112" s="832" t="s">
        <v>3529</v>
      </c>
      <c r="D112" s="832" t="s">
        <v>4649</v>
      </c>
      <c r="E112" s="832" t="s">
        <v>4650</v>
      </c>
      <c r="F112" s="849">
        <v>1</v>
      </c>
      <c r="G112" s="849">
        <v>73</v>
      </c>
      <c r="H112" s="849"/>
      <c r="I112" s="849">
        <v>73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4553</v>
      </c>
      <c r="B113" s="832" t="s">
        <v>4554</v>
      </c>
      <c r="C113" s="832" t="s">
        <v>3529</v>
      </c>
      <c r="D113" s="832" t="s">
        <v>4649</v>
      </c>
      <c r="E113" s="832" t="s">
        <v>4651</v>
      </c>
      <c r="F113" s="849">
        <v>1</v>
      </c>
      <c r="G113" s="849">
        <v>73</v>
      </c>
      <c r="H113" s="849">
        <v>1</v>
      </c>
      <c r="I113" s="849">
        <v>73</v>
      </c>
      <c r="J113" s="849">
        <v>1</v>
      </c>
      <c r="K113" s="849">
        <v>73</v>
      </c>
      <c r="L113" s="849">
        <v>1</v>
      </c>
      <c r="M113" s="849">
        <v>73</v>
      </c>
      <c r="N113" s="849"/>
      <c r="O113" s="849"/>
      <c r="P113" s="837"/>
      <c r="Q113" s="850"/>
    </row>
    <row r="114" spans="1:17" ht="14.4" customHeight="1" x14ac:dyDescent="0.3">
      <c r="A114" s="831" t="s">
        <v>4553</v>
      </c>
      <c r="B114" s="832" t="s">
        <v>4554</v>
      </c>
      <c r="C114" s="832" t="s">
        <v>3529</v>
      </c>
      <c r="D114" s="832" t="s">
        <v>4652</v>
      </c>
      <c r="E114" s="832" t="s">
        <v>4653</v>
      </c>
      <c r="F114" s="849">
        <v>1</v>
      </c>
      <c r="G114" s="849">
        <v>184</v>
      </c>
      <c r="H114" s="849">
        <v>1</v>
      </c>
      <c r="I114" s="849">
        <v>184</v>
      </c>
      <c r="J114" s="849">
        <v>1</v>
      </c>
      <c r="K114" s="849">
        <v>184</v>
      </c>
      <c r="L114" s="849">
        <v>1</v>
      </c>
      <c r="M114" s="849">
        <v>184</v>
      </c>
      <c r="N114" s="849"/>
      <c r="O114" s="849"/>
      <c r="P114" s="837"/>
      <c r="Q114" s="850"/>
    </row>
    <row r="115" spans="1:17" ht="14.4" customHeight="1" x14ac:dyDescent="0.3">
      <c r="A115" s="831" t="s">
        <v>4553</v>
      </c>
      <c r="B115" s="832" t="s">
        <v>4554</v>
      </c>
      <c r="C115" s="832" t="s">
        <v>3529</v>
      </c>
      <c r="D115" s="832" t="s">
        <v>4652</v>
      </c>
      <c r="E115" s="832" t="s">
        <v>4654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184</v>
      </c>
      <c r="P115" s="837"/>
      <c r="Q115" s="850">
        <v>184</v>
      </c>
    </row>
    <row r="116" spans="1:17" ht="14.4" customHeight="1" x14ac:dyDescent="0.3">
      <c r="A116" s="831" t="s">
        <v>4553</v>
      </c>
      <c r="B116" s="832" t="s">
        <v>4554</v>
      </c>
      <c r="C116" s="832" t="s">
        <v>3529</v>
      </c>
      <c r="D116" s="832" t="s">
        <v>4655</v>
      </c>
      <c r="E116" s="832" t="s">
        <v>4656</v>
      </c>
      <c r="F116" s="849">
        <v>211</v>
      </c>
      <c r="G116" s="849">
        <v>31439</v>
      </c>
      <c r="H116" s="849">
        <v>0.72508591065292094</v>
      </c>
      <c r="I116" s="849">
        <v>149</v>
      </c>
      <c r="J116" s="849">
        <v>291</v>
      </c>
      <c r="K116" s="849">
        <v>43359</v>
      </c>
      <c r="L116" s="849">
        <v>1</v>
      </c>
      <c r="M116" s="849">
        <v>149</v>
      </c>
      <c r="N116" s="849">
        <v>322</v>
      </c>
      <c r="O116" s="849">
        <v>47978</v>
      </c>
      <c r="P116" s="837">
        <v>1.1065292096219932</v>
      </c>
      <c r="Q116" s="850">
        <v>149</v>
      </c>
    </row>
    <row r="117" spans="1:17" ht="14.4" customHeight="1" x14ac:dyDescent="0.3">
      <c r="A117" s="831" t="s">
        <v>4553</v>
      </c>
      <c r="B117" s="832" t="s">
        <v>4554</v>
      </c>
      <c r="C117" s="832" t="s">
        <v>3529</v>
      </c>
      <c r="D117" s="832" t="s">
        <v>4655</v>
      </c>
      <c r="E117" s="832" t="s">
        <v>4657</v>
      </c>
      <c r="F117" s="849"/>
      <c r="G117" s="849"/>
      <c r="H117" s="849"/>
      <c r="I117" s="849"/>
      <c r="J117" s="849">
        <v>2</v>
      </c>
      <c r="K117" s="849">
        <v>298</v>
      </c>
      <c r="L117" s="849">
        <v>1</v>
      </c>
      <c r="M117" s="849">
        <v>149</v>
      </c>
      <c r="N117" s="849"/>
      <c r="O117" s="849"/>
      <c r="P117" s="837"/>
      <c r="Q117" s="850"/>
    </row>
    <row r="118" spans="1:17" ht="14.4" customHeight="1" x14ac:dyDescent="0.3">
      <c r="A118" s="831" t="s">
        <v>4553</v>
      </c>
      <c r="B118" s="832" t="s">
        <v>4554</v>
      </c>
      <c r="C118" s="832" t="s">
        <v>3529</v>
      </c>
      <c r="D118" s="832" t="s">
        <v>4658</v>
      </c>
      <c r="E118" s="832" t="s">
        <v>4659</v>
      </c>
      <c r="F118" s="849">
        <v>110</v>
      </c>
      <c r="G118" s="849">
        <v>3300</v>
      </c>
      <c r="H118" s="849">
        <v>0.66666666666666663</v>
      </c>
      <c r="I118" s="849">
        <v>30</v>
      </c>
      <c r="J118" s="849">
        <v>165</v>
      </c>
      <c r="K118" s="849">
        <v>4950</v>
      </c>
      <c r="L118" s="849">
        <v>1</v>
      </c>
      <c r="M118" s="849">
        <v>30</v>
      </c>
      <c r="N118" s="849">
        <v>153</v>
      </c>
      <c r="O118" s="849">
        <v>4590</v>
      </c>
      <c r="P118" s="837">
        <v>0.92727272727272725</v>
      </c>
      <c r="Q118" s="850">
        <v>30</v>
      </c>
    </row>
    <row r="119" spans="1:17" ht="14.4" customHeight="1" x14ac:dyDescent="0.3">
      <c r="A119" s="831" t="s">
        <v>4553</v>
      </c>
      <c r="B119" s="832" t="s">
        <v>4554</v>
      </c>
      <c r="C119" s="832" t="s">
        <v>3529</v>
      </c>
      <c r="D119" s="832" t="s">
        <v>4658</v>
      </c>
      <c r="E119" s="832" t="s">
        <v>4660</v>
      </c>
      <c r="F119" s="849">
        <v>2</v>
      </c>
      <c r="G119" s="849">
        <v>60</v>
      </c>
      <c r="H119" s="849">
        <v>0.66666666666666663</v>
      </c>
      <c r="I119" s="849">
        <v>30</v>
      </c>
      <c r="J119" s="849">
        <v>3</v>
      </c>
      <c r="K119" s="849">
        <v>90</v>
      </c>
      <c r="L119" s="849">
        <v>1</v>
      </c>
      <c r="M119" s="849">
        <v>30</v>
      </c>
      <c r="N119" s="849"/>
      <c r="O119" s="849"/>
      <c r="P119" s="837"/>
      <c r="Q119" s="850"/>
    </row>
    <row r="120" spans="1:17" ht="14.4" customHeight="1" x14ac:dyDescent="0.3">
      <c r="A120" s="831" t="s">
        <v>4553</v>
      </c>
      <c r="B120" s="832" t="s">
        <v>4554</v>
      </c>
      <c r="C120" s="832" t="s">
        <v>3529</v>
      </c>
      <c r="D120" s="832" t="s">
        <v>4661</v>
      </c>
      <c r="E120" s="832" t="s">
        <v>4662</v>
      </c>
      <c r="F120" s="849">
        <v>6</v>
      </c>
      <c r="G120" s="849">
        <v>186</v>
      </c>
      <c r="H120" s="849">
        <v>6</v>
      </c>
      <c r="I120" s="849">
        <v>31</v>
      </c>
      <c r="J120" s="849">
        <v>1</v>
      </c>
      <c r="K120" s="849">
        <v>31</v>
      </c>
      <c r="L120" s="849">
        <v>1</v>
      </c>
      <c r="M120" s="849">
        <v>31</v>
      </c>
      <c r="N120" s="849"/>
      <c r="O120" s="849"/>
      <c r="P120" s="837"/>
      <c r="Q120" s="850"/>
    </row>
    <row r="121" spans="1:17" ht="14.4" customHeight="1" x14ac:dyDescent="0.3">
      <c r="A121" s="831" t="s">
        <v>4553</v>
      </c>
      <c r="B121" s="832" t="s">
        <v>4554</v>
      </c>
      <c r="C121" s="832" t="s">
        <v>3529</v>
      </c>
      <c r="D121" s="832" t="s">
        <v>4661</v>
      </c>
      <c r="E121" s="832" t="s">
        <v>4663</v>
      </c>
      <c r="F121" s="849">
        <v>50</v>
      </c>
      <c r="G121" s="849">
        <v>1550</v>
      </c>
      <c r="H121" s="849">
        <v>0.52631578947368418</v>
      </c>
      <c r="I121" s="849">
        <v>31</v>
      </c>
      <c r="J121" s="849">
        <v>95</v>
      </c>
      <c r="K121" s="849">
        <v>2945</v>
      </c>
      <c r="L121" s="849">
        <v>1</v>
      </c>
      <c r="M121" s="849">
        <v>31</v>
      </c>
      <c r="N121" s="849">
        <v>94</v>
      </c>
      <c r="O121" s="849">
        <v>2914</v>
      </c>
      <c r="P121" s="837">
        <v>0.98947368421052628</v>
      </c>
      <c r="Q121" s="850">
        <v>31</v>
      </c>
    </row>
    <row r="122" spans="1:17" ht="14.4" customHeight="1" x14ac:dyDescent="0.3">
      <c r="A122" s="831" t="s">
        <v>4553</v>
      </c>
      <c r="B122" s="832" t="s">
        <v>4554</v>
      </c>
      <c r="C122" s="832" t="s">
        <v>3529</v>
      </c>
      <c r="D122" s="832" t="s">
        <v>4664</v>
      </c>
      <c r="E122" s="832" t="s">
        <v>4665</v>
      </c>
      <c r="F122" s="849">
        <v>78</v>
      </c>
      <c r="G122" s="849">
        <v>2106</v>
      </c>
      <c r="H122" s="849">
        <v>0.62903225806451613</v>
      </c>
      <c r="I122" s="849">
        <v>27</v>
      </c>
      <c r="J122" s="849">
        <v>124</v>
      </c>
      <c r="K122" s="849">
        <v>3348</v>
      </c>
      <c r="L122" s="849">
        <v>1</v>
      </c>
      <c r="M122" s="849">
        <v>27</v>
      </c>
      <c r="N122" s="849">
        <v>109</v>
      </c>
      <c r="O122" s="849">
        <v>2943</v>
      </c>
      <c r="P122" s="837">
        <v>0.87903225806451613</v>
      </c>
      <c r="Q122" s="850">
        <v>27</v>
      </c>
    </row>
    <row r="123" spans="1:17" ht="14.4" customHeight="1" x14ac:dyDescent="0.3">
      <c r="A123" s="831" t="s">
        <v>4553</v>
      </c>
      <c r="B123" s="832" t="s">
        <v>4554</v>
      </c>
      <c r="C123" s="832" t="s">
        <v>3529</v>
      </c>
      <c r="D123" s="832" t="s">
        <v>4664</v>
      </c>
      <c r="E123" s="832" t="s">
        <v>4666</v>
      </c>
      <c r="F123" s="849">
        <v>3</v>
      </c>
      <c r="G123" s="849">
        <v>81</v>
      </c>
      <c r="H123" s="849">
        <v>3</v>
      </c>
      <c r="I123" s="849">
        <v>27</v>
      </c>
      <c r="J123" s="849">
        <v>1</v>
      </c>
      <c r="K123" s="849">
        <v>27</v>
      </c>
      <c r="L123" s="849">
        <v>1</v>
      </c>
      <c r="M123" s="849">
        <v>27</v>
      </c>
      <c r="N123" s="849"/>
      <c r="O123" s="849"/>
      <c r="P123" s="837"/>
      <c r="Q123" s="850"/>
    </row>
    <row r="124" spans="1:17" ht="14.4" customHeight="1" x14ac:dyDescent="0.3">
      <c r="A124" s="831" t="s">
        <v>4553</v>
      </c>
      <c r="B124" s="832" t="s">
        <v>4554</v>
      </c>
      <c r="C124" s="832" t="s">
        <v>3529</v>
      </c>
      <c r="D124" s="832" t="s">
        <v>4667</v>
      </c>
      <c r="E124" s="832" t="s">
        <v>4668</v>
      </c>
      <c r="F124" s="849">
        <v>1</v>
      </c>
      <c r="G124" s="849">
        <v>256</v>
      </c>
      <c r="H124" s="849"/>
      <c r="I124" s="849">
        <v>256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4553</v>
      </c>
      <c r="B125" s="832" t="s">
        <v>4554</v>
      </c>
      <c r="C125" s="832" t="s">
        <v>3529</v>
      </c>
      <c r="D125" s="832" t="s">
        <v>4669</v>
      </c>
      <c r="E125" s="832" t="s">
        <v>4670</v>
      </c>
      <c r="F125" s="849"/>
      <c r="G125" s="849"/>
      <c r="H125" s="849"/>
      <c r="I125" s="849"/>
      <c r="J125" s="849">
        <v>3</v>
      </c>
      <c r="K125" s="849">
        <v>66</v>
      </c>
      <c r="L125" s="849">
        <v>1</v>
      </c>
      <c r="M125" s="849">
        <v>22</v>
      </c>
      <c r="N125" s="849">
        <v>1</v>
      </c>
      <c r="O125" s="849">
        <v>22</v>
      </c>
      <c r="P125" s="837">
        <v>0.33333333333333331</v>
      </c>
      <c r="Q125" s="850">
        <v>22</v>
      </c>
    </row>
    <row r="126" spans="1:17" ht="14.4" customHeight="1" x14ac:dyDescent="0.3">
      <c r="A126" s="831" t="s">
        <v>4553</v>
      </c>
      <c r="B126" s="832" t="s">
        <v>4554</v>
      </c>
      <c r="C126" s="832" t="s">
        <v>3529</v>
      </c>
      <c r="D126" s="832" t="s">
        <v>4669</v>
      </c>
      <c r="E126" s="832" t="s">
        <v>4671</v>
      </c>
      <c r="F126" s="849">
        <v>5</v>
      </c>
      <c r="G126" s="849">
        <v>110</v>
      </c>
      <c r="H126" s="849">
        <v>5</v>
      </c>
      <c r="I126" s="849">
        <v>22</v>
      </c>
      <c r="J126" s="849">
        <v>1</v>
      </c>
      <c r="K126" s="849">
        <v>22</v>
      </c>
      <c r="L126" s="849">
        <v>1</v>
      </c>
      <c r="M126" s="849">
        <v>22</v>
      </c>
      <c r="N126" s="849">
        <v>6</v>
      </c>
      <c r="O126" s="849">
        <v>132</v>
      </c>
      <c r="P126" s="837">
        <v>6</v>
      </c>
      <c r="Q126" s="850">
        <v>22</v>
      </c>
    </row>
    <row r="127" spans="1:17" ht="14.4" customHeight="1" x14ac:dyDescent="0.3">
      <c r="A127" s="831" t="s">
        <v>4553</v>
      </c>
      <c r="B127" s="832" t="s">
        <v>4554</v>
      </c>
      <c r="C127" s="832" t="s">
        <v>3529</v>
      </c>
      <c r="D127" s="832" t="s">
        <v>4672</v>
      </c>
      <c r="E127" s="832" t="s">
        <v>4673</v>
      </c>
      <c r="F127" s="849">
        <v>71</v>
      </c>
      <c r="G127" s="849">
        <v>1775</v>
      </c>
      <c r="H127" s="849">
        <v>0.69607843137254899</v>
      </c>
      <c r="I127" s="849">
        <v>25</v>
      </c>
      <c r="J127" s="849">
        <v>102</v>
      </c>
      <c r="K127" s="849">
        <v>2550</v>
      </c>
      <c r="L127" s="849">
        <v>1</v>
      </c>
      <c r="M127" s="849">
        <v>25</v>
      </c>
      <c r="N127" s="849">
        <v>108</v>
      </c>
      <c r="O127" s="849">
        <v>2700</v>
      </c>
      <c r="P127" s="837">
        <v>1.0588235294117647</v>
      </c>
      <c r="Q127" s="850">
        <v>25</v>
      </c>
    </row>
    <row r="128" spans="1:17" ht="14.4" customHeight="1" x14ac:dyDescent="0.3">
      <c r="A128" s="831" t="s">
        <v>4553</v>
      </c>
      <c r="B128" s="832" t="s">
        <v>4554</v>
      </c>
      <c r="C128" s="832" t="s">
        <v>3529</v>
      </c>
      <c r="D128" s="832" t="s">
        <v>4672</v>
      </c>
      <c r="E128" s="832" t="s">
        <v>4674</v>
      </c>
      <c r="F128" s="849">
        <v>2</v>
      </c>
      <c r="G128" s="849">
        <v>50</v>
      </c>
      <c r="H128" s="849">
        <v>1</v>
      </c>
      <c r="I128" s="849">
        <v>25</v>
      </c>
      <c r="J128" s="849">
        <v>2</v>
      </c>
      <c r="K128" s="849">
        <v>50</v>
      </c>
      <c r="L128" s="849">
        <v>1</v>
      </c>
      <c r="M128" s="849">
        <v>25</v>
      </c>
      <c r="N128" s="849">
        <v>1</v>
      </c>
      <c r="O128" s="849">
        <v>25</v>
      </c>
      <c r="P128" s="837">
        <v>0.5</v>
      </c>
      <c r="Q128" s="850">
        <v>25</v>
      </c>
    </row>
    <row r="129" spans="1:17" ht="14.4" customHeight="1" x14ac:dyDescent="0.3">
      <c r="A129" s="831" t="s">
        <v>4553</v>
      </c>
      <c r="B129" s="832" t="s">
        <v>4554</v>
      </c>
      <c r="C129" s="832" t="s">
        <v>3529</v>
      </c>
      <c r="D129" s="832" t="s">
        <v>4675</v>
      </c>
      <c r="E129" s="832" t="s">
        <v>4676</v>
      </c>
      <c r="F129" s="849">
        <v>3</v>
      </c>
      <c r="G129" s="849">
        <v>99</v>
      </c>
      <c r="H129" s="849">
        <v>1</v>
      </c>
      <c r="I129" s="849">
        <v>33</v>
      </c>
      <c r="J129" s="849">
        <v>3</v>
      </c>
      <c r="K129" s="849">
        <v>99</v>
      </c>
      <c r="L129" s="849">
        <v>1</v>
      </c>
      <c r="M129" s="849">
        <v>33</v>
      </c>
      <c r="N129" s="849">
        <v>4</v>
      </c>
      <c r="O129" s="849">
        <v>132</v>
      </c>
      <c r="P129" s="837">
        <v>1.3333333333333333</v>
      </c>
      <c r="Q129" s="850">
        <v>33</v>
      </c>
    </row>
    <row r="130" spans="1:17" ht="14.4" customHeight="1" x14ac:dyDescent="0.3">
      <c r="A130" s="831" t="s">
        <v>4553</v>
      </c>
      <c r="B130" s="832" t="s">
        <v>4554</v>
      </c>
      <c r="C130" s="832" t="s">
        <v>3529</v>
      </c>
      <c r="D130" s="832" t="s">
        <v>4675</v>
      </c>
      <c r="E130" s="832" t="s">
        <v>4677</v>
      </c>
      <c r="F130" s="849"/>
      <c r="G130" s="849"/>
      <c r="H130" s="849"/>
      <c r="I130" s="849"/>
      <c r="J130" s="849">
        <v>3</v>
      </c>
      <c r="K130" s="849">
        <v>99</v>
      </c>
      <c r="L130" s="849">
        <v>1</v>
      </c>
      <c r="M130" s="849">
        <v>33</v>
      </c>
      <c r="N130" s="849">
        <v>1</v>
      </c>
      <c r="O130" s="849">
        <v>33</v>
      </c>
      <c r="P130" s="837">
        <v>0.33333333333333331</v>
      </c>
      <c r="Q130" s="850">
        <v>33</v>
      </c>
    </row>
    <row r="131" spans="1:17" ht="14.4" customHeight="1" x14ac:dyDescent="0.3">
      <c r="A131" s="831" t="s">
        <v>4553</v>
      </c>
      <c r="B131" s="832" t="s">
        <v>4554</v>
      </c>
      <c r="C131" s="832" t="s">
        <v>3529</v>
      </c>
      <c r="D131" s="832" t="s">
        <v>4678</v>
      </c>
      <c r="E131" s="832" t="s">
        <v>4679</v>
      </c>
      <c r="F131" s="849">
        <v>1</v>
      </c>
      <c r="G131" s="849">
        <v>30</v>
      </c>
      <c r="H131" s="849"/>
      <c r="I131" s="849">
        <v>30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4553</v>
      </c>
      <c r="B132" s="832" t="s">
        <v>4554</v>
      </c>
      <c r="C132" s="832" t="s">
        <v>3529</v>
      </c>
      <c r="D132" s="832" t="s">
        <v>4680</v>
      </c>
      <c r="E132" s="832" t="s">
        <v>4681</v>
      </c>
      <c r="F132" s="849">
        <v>1</v>
      </c>
      <c r="G132" s="849">
        <v>205</v>
      </c>
      <c r="H132" s="849"/>
      <c r="I132" s="849">
        <v>205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4553</v>
      </c>
      <c r="B133" s="832" t="s">
        <v>4554</v>
      </c>
      <c r="C133" s="832" t="s">
        <v>3529</v>
      </c>
      <c r="D133" s="832" t="s">
        <v>4682</v>
      </c>
      <c r="E133" s="832" t="s">
        <v>4683</v>
      </c>
      <c r="F133" s="849">
        <v>36</v>
      </c>
      <c r="G133" s="849">
        <v>936</v>
      </c>
      <c r="H133" s="849">
        <v>0.45569620253164556</v>
      </c>
      <c r="I133" s="849">
        <v>26</v>
      </c>
      <c r="J133" s="849">
        <v>79</v>
      </c>
      <c r="K133" s="849">
        <v>2054</v>
      </c>
      <c r="L133" s="849">
        <v>1</v>
      </c>
      <c r="M133" s="849">
        <v>26</v>
      </c>
      <c r="N133" s="849">
        <v>92</v>
      </c>
      <c r="O133" s="849">
        <v>2392</v>
      </c>
      <c r="P133" s="837">
        <v>1.1645569620253164</v>
      </c>
      <c r="Q133" s="850">
        <v>26</v>
      </c>
    </row>
    <row r="134" spans="1:17" ht="14.4" customHeight="1" x14ac:dyDescent="0.3">
      <c r="A134" s="831" t="s">
        <v>4553</v>
      </c>
      <c r="B134" s="832" t="s">
        <v>4554</v>
      </c>
      <c r="C134" s="832" t="s">
        <v>3529</v>
      </c>
      <c r="D134" s="832" t="s">
        <v>4682</v>
      </c>
      <c r="E134" s="832" t="s">
        <v>4684</v>
      </c>
      <c r="F134" s="849">
        <v>2</v>
      </c>
      <c r="G134" s="849">
        <v>52</v>
      </c>
      <c r="H134" s="849"/>
      <c r="I134" s="849">
        <v>26</v>
      </c>
      <c r="J134" s="849"/>
      <c r="K134" s="849"/>
      <c r="L134" s="849"/>
      <c r="M134" s="849"/>
      <c r="N134" s="849">
        <v>3</v>
      </c>
      <c r="O134" s="849">
        <v>78</v>
      </c>
      <c r="P134" s="837"/>
      <c r="Q134" s="850">
        <v>26</v>
      </c>
    </row>
    <row r="135" spans="1:17" ht="14.4" customHeight="1" x14ac:dyDescent="0.3">
      <c r="A135" s="831" t="s">
        <v>4553</v>
      </c>
      <c r="B135" s="832" t="s">
        <v>4554</v>
      </c>
      <c r="C135" s="832" t="s">
        <v>3529</v>
      </c>
      <c r="D135" s="832" t="s">
        <v>4685</v>
      </c>
      <c r="E135" s="832" t="s">
        <v>4686</v>
      </c>
      <c r="F135" s="849">
        <v>3</v>
      </c>
      <c r="G135" s="849">
        <v>252</v>
      </c>
      <c r="H135" s="849">
        <v>0.75</v>
      </c>
      <c r="I135" s="849">
        <v>84</v>
      </c>
      <c r="J135" s="849">
        <v>4</v>
      </c>
      <c r="K135" s="849">
        <v>336</v>
      </c>
      <c r="L135" s="849">
        <v>1</v>
      </c>
      <c r="M135" s="849">
        <v>84</v>
      </c>
      <c r="N135" s="849">
        <v>3</v>
      </c>
      <c r="O135" s="849">
        <v>252</v>
      </c>
      <c r="P135" s="837">
        <v>0.75</v>
      </c>
      <c r="Q135" s="850">
        <v>84</v>
      </c>
    </row>
    <row r="136" spans="1:17" ht="14.4" customHeight="1" x14ac:dyDescent="0.3">
      <c r="A136" s="831" t="s">
        <v>4553</v>
      </c>
      <c r="B136" s="832" t="s">
        <v>4554</v>
      </c>
      <c r="C136" s="832" t="s">
        <v>3529</v>
      </c>
      <c r="D136" s="832" t="s">
        <v>4685</v>
      </c>
      <c r="E136" s="832" t="s">
        <v>4687</v>
      </c>
      <c r="F136" s="849">
        <v>2</v>
      </c>
      <c r="G136" s="849">
        <v>168</v>
      </c>
      <c r="H136" s="849">
        <v>0.5</v>
      </c>
      <c r="I136" s="849">
        <v>84</v>
      </c>
      <c r="J136" s="849">
        <v>4</v>
      </c>
      <c r="K136" s="849">
        <v>336</v>
      </c>
      <c r="L136" s="849">
        <v>1</v>
      </c>
      <c r="M136" s="849">
        <v>84</v>
      </c>
      <c r="N136" s="849">
        <v>5</v>
      </c>
      <c r="O136" s="849">
        <v>420</v>
      </c>
      <c r="P136" s="837">
        <v>1.25</v>
      </c>
      <c r="Q136" s="850">
        <v>84</v>
      </c>
    </row>
    <row r="137" spans="1:17" ht="14.4" customHeight="1" x14ac:dyDescent="0.3">
      <c r="A137" s="831" t="s">
        <v>4553</v>
      </c>
      <c r="B137" s="832" t="s">
        <v>4554</v>
      </c>
      <c r="C137" s="832" t="s">
        <v>3529</v>
      </c>
      <c r="D137" s="832" t="s">
        <v>4688</v>
      </c>
      <c r="E137" s="832" t="s">
        <v>4689</v>
      </c>
      <c r="F137" s="849"/>
      <c r="G137" s="849"/>
      <c r="H137" s="849"/>
      <c r="I137" s="849"/>
      <c r="J137" s="849">
        <v>2</v>
      </c>
      <c r="K137" s="849">
        <v>352</v>
      </c>
      <c r="L137" s="849">
        <v>1</v>
      </c>
      <c r="M137" s="849">
        <v>176</v>
      </c>
      <c r="N137" s="849"/>
      <c r="O137" s="849"/>
      <c r="P137" s="837"/>
      <c r="Q137" s="850"/>
    </row>
    <row r="138" spans="1:17" ht="14.4" customHeight="1" x14ac:dyDescent="0.3">
      <c r="A138" s="831" t="s">
        <v>4553</v>
      </c>
      <c r="B138" s="832" t="s">
        <v>4554</v>
      </c>
      <c r="C138" s="832" t="s">
        <v>3529</v>
      </c>
      <c r="D138" s="832" t="s">
        <v>4688</v>
      </c>
      <c r="E138" s="832" t="s">
        <v>4690</v>
      </c>
      <c r="F138" s="849">
        <v>3</v>
      </c>
      <c r="G138" s="849">
        <v>528</v>
      </c>
      <c r="H138" s="849"/>
      <c r="I138" s="849">
        <v>176</v>
      </c>
      <c r="J138" s="849"/>
      <c r="K138" s="849"/>
      <c r="L138" s="849"/>
      <c r="M138" s="849"/>
      <c r="N138" s="849">
        <v>1</v>
      </c>
      <c r="O138" s="849">
        <v>176</v>
      </c>
      <c r="P138" s="837"/>
      <c r="Q138" s="850">
        <v>176</v>
      </c>
    </row>
    <row r="139" spans="1:17" ht="14.4" customHeight="1" x14ac:dyDescent="0.3">
      <c r="A139" s="831" t="s">
        <v>4553</v>
      </c>
      <c r="B139" s="832" t="s">
        <v>4554</v>
      </c>
      <c r="C139" s="832" t="s">
        <v>3529</v>
      </c>
      <c r="D139" s="832" t="s">
        <v>4691</v>
      </c>
      <c r="E139" s="832" t="s">
        <v>4692</v>
      </c>
      <c r="F139" s="849"/>
      <c r="G139" s="849"/>
      <c r="H139" s="849"/>
      <c r="I139" s="849"/>
      <c r="J139" s="849">
        <v>1</v>
      </c>
      <c r="K139" s="849">
        <v>253</v>
      </c>
      <c r="L139" s="849">
        <v>1</v>
      </c>
      <c r="M139" s="849">
        <v>253</v>
      </c>
      <c r="N139" s="849"/>
      <c r="O139" s="849"/>
      <c r="P139" s="837"/>
      <c r="Q139" s="850"/>
    </row>
    <row r="140" spans="1:17" ht="14.4" customHeight="1" x14ac:dyDescent="0.3">
      <c r="A140" s="831" t="s">
        <v>4553</v>
      </c>
      <c r="B140" s="832" t="s">
        <v>4554</v>
      </c>
      <c r="C140" s="832" t="s">
        <v>3529</v>
      </c>
      <c r="D140" s="832" t="s">
        <v>4691</v>
      </c>
      <c r="E140" s="832" t="s">
        <v>4693</v>
      </c>
      <c r="F140" s="849"/>
      <c r="G140" s="849"/>
      <c r="H140" s="849"/>
      <c r="I140" s="849"/>
      <c r="J140" s="849">
        <v>1</v>
      </c>
      <c r="K140" s="849">
        <v>253</v>
      </c>
      <c r="L140" s="849">
        <v>1</v>
      </c>
      <c r="M140" s="849">
        <v>253</v>
      </c>
      <c r="N140" s="849"/>
      <c r="O140" s="849"/>
      <c r="P140" s="837"/>
      <c r="Q140" s="850"/>
    </row>
    <row r="141" spans="1:17" ht="14.4" customHeight="1" x14ac:dyDescent="0.3">
      <c r="A141" s="831" t="s">
        <v>4553</v>
      </c>
      <c r="B141" s="832" t="s">
        <v>4554</v>
      </c>
      <c r="C141" s="832" t="s">
        <v>3529</v>
      </c>
      <c r="D141" s="832" t="s">
        <v>4694</v>
      </c>
      <c r="E141" s="832" t="s">
        <v>4695</v>
      </c>
      <c r="F141" s="849">
        <v>19</v>
      </c>
      <c r="G141" s="849">
        <v>285</v>
      </c>
      <c r="H141" s="849">
        <v>0.30158730158730157</v>
      </c>
      <c r="I141" s="849">
        <v>15</v>
      </c>
      <c r="J141" s="849">
        <v>63</v>
      </c>
      <c r="K141" s="849">
        <v>945</v>
      </c>
      <c r="L141" s="849">
        <v>1</v>
      </c>
      <c r="M141" s="849">
        <v>15</v>
      </c>
      <c r="N141" s="849">
        <v>22</v>
      </c>
      <c r="O141" s="849">
        <v>330</v>
      </c>
      <c r="P141" s="837">
        <v>0.34920634920634919</v>
      </c>
      <c r="Q141" s="850">
        <v>15</v>
      </c>
    </row>
    <row r="142" spans="1:17" ht="14.4" customHeight="1" x14ac:dyDescent="0.3">
      <c r="A142" s="831" t="s">
        <v>4553</v>
      </c>
      <c r="B142" s="832" t="s">
        <v>4554</v>
      </c>
      <c r="C142" s="832" t="s">
        <v>3529</v>
      </c>
      <c r="D142" s="832" t="s">
        <v>4694</v>
      </c>
      <c r="E142" s="832" t="s">
        <v>4696</v>
      </c>
      <c r="F142" s="849"/>
      <c r="G142" s="849"/>
      <c r="H142" s="849"/>
      <c r="I142" s="849"/>
      <c r="J142" s="849">
        <v>3</v>
      </c>
      <c r="K142" s="849">
        <v>45</v>
      </c>
      <c r="L142" s="849">
        <v>1</v>
      </c>
      <c r="M142" s="849">
        <v>15</v>
      </c>
      <c r="N142" s="849"/>
      <c r="O142" s="849"/>
      <c r="P142" s="837"/>
      <c r="Q142" s="850"/>
    </row>
    <row r="143" spans="1:17" ht="14.4" customHeight="1" x14ac:dyDescent="0.3">
      <c r="A143" s="831" t="s">
        <v>4553</v>
      </c>
      <c r="B143" s="832" t="s">
        <v>4554</v>
      </c>
      <c r="C143" s="832" t="s">
        <v>3529</v>
      </c>
      <c r="D143" s="832" t="s">
        <v>4697</v>
      </c>
      <c r="E143" s="832" t="s">
        <v>4698</v>
      </c>
      <c r="F143" s="849">
        <v>1</v>
      </c>
      <c r="G143" s="849">
        <v>23</v>
      </c>
      <c r="H143" s="849">
        <v>0.1</v>
      </c>
      <c r="I143" s="849">
        <v>23</v>
      </c>
      <c r="J143" s="849">
        <v>10</v>
      </c>
      <c r="K143" s="849">
        <v>230</v>
      </c>
      <c r="L143" s="849">
        <v>1</v>
      </c>
      <c r="M143" s="849">
        <v>23</v>
      </c>
      <c r="N143" s="849">
        <v>11</v>
      </c>
      <c r="O143" s="849">
        <v>253</v>
      </c>
      <c r="P143" s="837">
        <v>1.1000000000000001</v>
      </c>
      <c r="Q143" s="850">
        <v>23</v>
      </c>
    </row>
    <row r="144" spans="1:17" ht="14.4" customHeight="1" x14ac:dyDescent="0.3">
      <c r="A144" s="831" t="s">
        <v>4553</v>
      </c>
      <c r="B144" s="832" t="s">
        <v>4554</v>
      </c>
      <c r="C144" s="832" t="s">
        <v>3529</v>
      </c>
      <c r="D144" s="832" t="s">
        <v>4697</v>
      </c>
      <c r="E144" s="832" t="s">
        <v>4699</v>
      </c>
      <c r="F144" s="849"/>
      <c r="G144" s="849"/>
      <c r="H144" s="849"/>
      <c r="I144" s="849"/>
      <c r="J144" s="849">
        <v>2</v>
      </c>
      <c r="K144" s="849">
        <v>46</v>
      </c>
      <c r="L144" s="849">
        <v>1</v>
      </c>
      <c r="M144" s="849">
        <v>23</v>
      </c>
      <c r="N144" s="849">
        <v>1</v>
      </c>
      <c r="O144" s="849">
        <v>23</v>
      </c>
      <c r="P144" s="837">
        <v>0.5</v>
      </c>
      <c r="Q144" s="850">
        <v>23</v>
      </c>
    </row>
    <row r="145" spans="1:17" ht="14.4" customHeight="1" x14ac:dyDescent="0.3">
      <c r="A145" s="831" t="s">
        <v>4553</v>
      </c>
      <c r="B145" s="832" t="s">
        <v>4554</v>
      </c>
      <c r="C145" s="832" t="s">
        <v>3529</v>
      </c>
      <c r="D145" s="832" t="s">
        <v>4700</v>
      </c>
      <c r="E145" s="832" t="s">
        <v>4701</v>
      </c>
      <c r="F145" s="849"/>
      <c r="G145" s="849"/>
      <c r="H145" s="849"/>
      <c r="I145" s="849"/>
      <c r="J145" s="849">
        <v>1</v>
      </c>
      <c r="K145" s="849">
        <v>252</v>
      </c>
      <c r="L145" s="849">
        <v>1</v>
      </c>
      <c r="M145" s="849">
        <v>252</v>
      </c>
      <c r="N145" s="849"/>
      <c r="O145" s="849"/>
      <c r="P145" s="837"/>
      <c r="Q145" s="850"/>
    </row>
    <row r="146" spans="1:17" ht="14.4" customHeight="1" x14ac:dyDescent="0.3">
      <c r="A146" s="831" t="s">
        <v>4553</v>
      </c>
      <c r="B146" s="832" t="s">
        <v>4554</v>
      </c>
      <c r="C146" s="832" t="s">
        <v>3529</v>
      </c>
      <c r="D146" s="832" t="s">
        <v>4700</v>
      </c>
      <c r="E146" s="832" t="s">
        <v>4702</v>
      </c>
      <c r="F146" s="849"/>
      <c r="G146" s="849"/>
      <c r="H146" s="849"/>
      <c r="I146" s="849"/>
      <c r="J146" s="849">
        <v>1</v>
      </c>
      <c r="K146" s="849">
        <v>252</v>
      </c>
      <c r="L146" s="849">
        <v>1</v>
      </c>
      <c r="M146" s="849">
        <v>252</v>
      </c>
      <c r="N146" s="849"/>
      <c r="O146" s="849"/>
      <c r="P146" s="837"/>
      <c r="Q146" s="850"/>
    </row>
    <row r="147" spans="1:17" ht="14.4" customHeight="1" x14ac:dyDescent="0.3">
      <c r="A147" s="831" t="s">
        <v>4553</v>
      </c>
      <c r="B147" s="832" t="s">
        <v>4554</v>
      </c>
      <c r="C147" s="832" t="s">
        <v>3529</v>
      </c>
      <c r="D147" s="832" t="s">
        <v>4703</v>
      </c>
      <c r="E147" s="832" t="s">
        <v>4704</v>
      </c>
      <c r="F147" s="849"/>
      <c r="G147" s="849"/>
      <c r="H147" s="849"/>
      <c r="I147" s="849"/>
      <c r="J147" s="849">
        <v>1</v>
      </c>
      <c r="K147" s="849">
        <v>37</v>
      </c>
      <c r="L147" s="849">
        <v>1</v>
      </c>
      <c r="M147" s="849">
        <v>37</v>
      </c>
      <c r="N147" s="849">
        <v>1</v>
      </c>
      <c r="O147" s="849">
        <v>37</v>
      </c>
      <c r="P147" s="837">
        <v>1</v>
      </c>
      <c r="Q147" s="850">
        <v>37</v>
      </c>
    </row>
    <row r="148" spans="1:17" ht="14.4" customHeight="1" x14ac:dyDescent="0.3">
      <c r="A148" s="831" t="s">
        <v>4553</v>
      </c>
      <c r="B148" s="832" t="s">
        <v>4554</v>
      </c>
      <c r="C148" s="832" t="s">
        <v>3529</v>
      </c>
      <c r="D148" s="832" t="s">
        <v>4703</v>
      </c>
      <c r="E148" s="832" t="s">
        <v>4705</v>
      </c>
      <c r="F148" s="849">
        <v>1</v>
      </c>
      <c r="G148" s="849">
        <v>37</v>
      </c>
      <c r="H148" s="849">
        <v>0.5</v>
      </c>
      <c r="I148" s="849">
        <v>37</v>
      </c>
      <c r="J148" s="849">
        <v>2</v>
      </c>
      <c r="K148" s="849">
        <v>74</v>
      </c>
      <c r="L148" s="849">
        <v>1</v>
      </c>
      <c r="M148" s="849">
        <v>37</v>
      </c>
      <c r="N148" s="849">
        <v>1</v>
      </c>
      <c r="O148" s="849">
        <v>37</v>
      </c>
      <c r="P148" s="837">
        <v>0.5</v>
      </c>
      <c r="Q148" s="850">
        <v>37</v>
      </c>
    </row>
    <row r="149" spans="1:17" ht="14.4" customHeight="1" x14ac:dyDescent="0.3">
      <c r="A149" s="831" t="s">
        <v>4553</v>
      </c>
      <c r="B149" s="832" t="s">
        <v>4554</v>
      </c>
      <c r="C149" s="832" t="s">
        <v>3529</v>
      </c>
      <c r="D149" s="832" t="s">
        <v>4706</v>
      </c>
      <c r="E149" s="832" t="s">
        <v>4707</v>
      </c>
      <c r="F149" s="849">
        <v>3</v>
      </c>
      <c r="G149" s="849">
        <v>69</v>
      </c>
      <c r="H149" s="849">
        <v>0.75</v>
      </c>
      <c r="I149" s="849">
        <v>23</v>
      </c>
      <c r="J149" s="849">
        <v>4</v>
      </c>
      <c r="K149" s="849">
        <v>92</v>
      </c>
      <c r="L149" s="849">
        <v>1</v>
      </c>
      <c r="M149" s="849">
        <v>23</v>
      </c>
      <c r="N149" s="849"/>
      <c r="O149" s="849"/>
      <c r="P149" s="837"/>
      <c r="Q149" s="850"/>
    </row>
    <row r="150" spans="1:17" ht="14.4" customHeight="1" x14ac:dyDescent="0.3">
      <c r="A150" s="831" t="s">
        <v>4553</v>
      </c>
      <c r="B150" s="832" t="s">
        <v>4554</v>
      </c>
      <c r="C150" s="832" t="s">
        <v>3529</v>
      </c>
      <c r="D150" s="832" t="s">
        <v>4706</v>
      </c>
      <c r="E150" s="832" t="s">
        <v>4708</v>
      </c>
      <c r="F150" s="849">
        <v>51</v>
      </c>
      <c r="G150" s="849">
        <v>1173</v>
      </c>
      <c r="H150" s="849">
        <v>0.76119402985074625</v>
      </c>
      <c r="I150" s="849">
        <v>23</v>
      </c>
      <c r="J150" s="849">
        <v>67</v>
      </c>
      <c r="K150" s="849">
        <v>1541</v>
      </c>
      <c r="L150" s="849">
        <v>1</v>
      </c>
      <c r="M150" s="849">
        <v>23</v>
      </c>
      <c r="N150" s="849">
        <v>86</v>
      </c>
      <c r="O150" s="849">
        <v>1978</v>
      </c>
      <c r="P150" s="837">
        <v>1.2835820895522387</v>
      </c>
      <c r="Q150" s="850">
        <v>23</v>
      </c>
    </row>
    <row r="151" spans="1:17" ht="14.4" customHeight="1" x14ac:dyDescent="0.3">
      <c r="A151" s="831" t="s">
        <v>4553</v>
      </c>
      <c r="B151" s="832" t="s">
        <v>4554</v>
      </c>
      <c r="C151" s="832" t="s">
        <v>3529</v>
      </c>
      <c r="D151" s="832" t="s">
        <v>4709</v>
      </c>
      <c r="E151" s="832" t="s">
        <v>4710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342</v>
      </c>
      <c r="P151" s="837"/>
      <c r="Q151" s="850">
        <v>171</v>
      </c>
    </row>
    <row r="152" spans="1:17" ht="14.4" customHeight="1" x14ac:dyDescent="0.3">
      <c r="A152" s="831" t="s">
        <v>4553</v>
      </c>
      <c r="B152" s="832" t="s">
        <v>4554</v>
      </c>
      <c r="C152" s="832" t="s">
        <v>3529</v>
      </c>
      <c r="D152" s="832" t="s">
        <v>4709</v>
      </c>
      <c r="E152" s="832" t="s">
        <v>4711</v>
      </c>
      <c r="F152" s="849">
        <v>1</v>
      </c>
      <c r="G152" s="849">
        <v>171</v>
      </c>
      <c r="H152" s="849"/>
      <c r="I152" s="849">
        <v>171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4553</v>
      </c>
      <c r="B153" s="832" t="s">
        <v>4554</v>
      </c>
      <c r="C153" s="832" t="s">
        <v>3529</v>
      </c>
      <c r="D153" s="832" t="s">
        <v>4712</v>
      </c>
      <c r="E153" s="832" t="s">
        <v>4713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331</v>
      </c>
      <c r="P153" s="837"/>
      <c r="Q153" s="850">
        <v>331</v>
      </c>
    </row>
    <row r="154" spans="1:17" ht="14.4" customHeight="1" x14ac:dyDescent="0.3">
      <c r="A154" s="831" t="s">
        <v>4553</v>
      </c>
      <c r="B154" s="832" t="s">
        <v>4554</v>
      </c>
      <c r="C154" s="832" t="s">
        <v>3529</v>
      </c>
      <c r="D154" s="832" t="s">
        <v>4714</v>
      </c>
      <c r="E154" s="832" t="s">
        <v>4715</v>
      </c>
      <c r="F154" s="849">
        <v>47</v>
      </c>
      <c r="G154" s="849">
        <v>1363</v>
      </c>
      <c r="H154" s="849">
        <v>0.4563106796116505</v>
      </c>
      <c r="I154" s="849">
        <v>29</v>
      </c>
      <c r="J154" s="849">
        <v>103</v>
      </c>
      <c r="K154" s="849">
        <v>2987</v>
      </c>
      <c r="L154" s="849">
        <v>1</v>
      </c>
      <c r="M154" s="849">
        <v>29</v>
      </c>
      <c r="N154" s="849">
        <v>102</v>
      </c>
      <c r="O154" s="849">
        <v>2958</v>
      </c>
      <c r="P154" s="837">
        <v>0.99029126213592233</v>
      </c>
      <c r="Q154" s="850">
        <v>29</v>
      </c>
    </row>
    <row r="155" spans="1:17" ht="14.4" customHeight="1" x14ac:dyDescent="0.3">
      <c r="A155" s="831" t="s">
        <v>4553</v>
      </c>
      <c r="B155" s="832" t="s">
        <v>4554</v>
      </c>
      <c r="C155" s="832" t="s">
        <v>3529</v>
      </c>
      <c r="D155" s="832" t="s">
        <v>4714</v>
      </c>
      <c r="E155" s="832" t="s">
        <v>4716</v>
      </c>
      <c r="F155" s="849">
        <v>2</v>
      </c>
      <c r="G155" s="849">
        <v>58</v>
      </c>
      <c r="H155" s="849"/>
      <c r="I155" s="849">
        <v>29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4553</v>
      </c>
      <c r="B156" s="832" t="s">
        <v>4554</v>
      </c>
      <c r="C156" s="832" t="s">
        <v>3529</v>
      </c>
      <c r="D156" s="832" t="s">
        <v>4717</v>
      </c>
      <c r="E156" s="832" t="s">
        <v>4718</v>
      </c>
      <c r="F156" s="849">
        <v>1</v>
      </c>
      <c r="G156" s="849">
        <v>178</v>
      </c>
      <c r="H156" s="849">
        <v>1</v>
      </c>
      <c r="I156" s="849">
        <v>178</v>
      </c>
      <c r="J156" s="849">
        <v>1</v>
      </c>
      <c r="K156" s="849">
        <v>178</v>
      </c>
      <c r="L156" s="849">
        <v>1</v>
      </c>
      <c r="M156" s="849">
        <v>178</v>
      </c>
      <c r="N156" s="849">
        <v>3</v>
      </c>
      <c r="O156" s="849">
        <v>534</v>
      </c>
      <c r="P156" s="837">
        <v>3</v>
      </c>
      <c r="Q156" s="850">
        <v>178</v>
      </c>
    </row>
    <row r="157" spans="1:17" ht="14.4" customHeight="1" x14ac:dyDescent="0.3">
      <c r="A157" s="831" t="s">
        <v>4553</v>
      </c>
      <c r="B157" s="832" t="s">
        <v>4554</v>
      </c>
      <c r="C157" s="832" t="s">
        <v>3529</v>
      </c>
      <c r="D157" s="832" t="s">
        <v>4717</v>
      </c>
      <c r="E157" s="832" t="s">
        <v>4719</v>
      </c>
      <c r="F157" s="849">
        <v>4</v>
      </c>
      <c r="G157" s="849">
        <v>712</v>
      </c>
      <c r="H157" s="849">
        <v>1.3333333333333333</v>
      </c>
      <c r="I157" s="849">
        <v>178</v>
      </c>
      <c r="J157" s="849">
        <v>3</v>
      </c>
      <c r="K157" s="849">
        <v>534</v>
      </c>
      <c r="L157" s="849">
        <v>1</v>
      </c>
      <c r="M157" s="849">
        <v>178</v>
      </c>
      <c r="N157" s="849">
        <v>1</v>
      </c>
      <c r="O157" s="849">
        <v>178</v>
      </c>
      <c r="P157" s="837">
        <v>0.33333333333333331</v>
      </c>
      <c r="Q157" s="850">
        <v>178</v>
      </c>
    </row>
    <row r="158" spans="1:17" ht="14.4" customHeight="1" x14ac:dyDescent="0.3">
      <c r="A158" s="831" t="s">
        <v>4553</v>
      </c>
      <c r="B158" s="832" t="s">
        <v>4554</v>
      </c>
      <c r="C158" s="832" t="s">
        <v>3529</v>
      </c>
      <c r="D158" s="832" t="s">
        <v>4720</v>
      </c>
      <c r="E158" s="832" t="s">
        <v>4721</v>
      </c>
      <c r="F158" s="849"/>
      <c r="G158" s="849"/>
      <c r="H158" s="849"/>
      <c r="I158" s="849"/>
      <c r="J158" s="849">
        <v>1</v>
      </c>
      <c r="K158" s="849">
        <v>15</v>
      </c>
      <c r="L158" s="849">
        <v>1</v>
      </c>
      <c r="M158" s="849">
        <v>15</v>
      </c>
      <c r="N158" s="849"/>
      <c r="O158" s="849"/>
      <c r="P158" s="837"/>
      <c r="Q158" s="850"/>
    </row>
    <row r="159" spans="1:17" ht="14.4" customHeight="1" x14ac:dyDescent="0.3">
      <c r="A159" s="831" t="s">
        <v>4553</v>
      </c>
      <c r="B159" s="832" t="s">
        <v>4554</v>
      </c>
      <c r="C159" s="832" t="s">
        <v>3529</v>
      </c>
      <c r="D159" s="832" t="s">
        <v>4720</v>
      </c>
      <c r="E159" s="832" t="s">
        <v>4722</v>
      </c>
      <c r="F159" s="849"/>
      <c r="G159" s="849"/>
      <c r="H159" s="849"/>
      <c r="I159" s="849"/>
      <c r="J159" s="849">
        <v>2</v>
      </c>
      <c r="K159" s="849">
        <v>30</v>
      </c>
      <c r="L159" s="849">
        <v>1</v>
      </c>
      <c r="M159" s="849">
        <v>15</v>
      </c>
      <c r="N159" s="849"/>
      <c r="O159" s="849"/>
      <c r="P159" s="837"/>
      <c r="Q159" s="850"/>
    </row>
    <row r="160" spans="1:17" ht="14.4" customHeight="1" x14ac:dyDescent="0.3">
      <c r="A160" s="831" t="s">
        <v>4553</v>
      </c>
      <c r="B160" s="832" t="s">
        <v>4554</v>
      </c>
      <c r="C160" s="832" t="s">
        <v>3529</v>
      </c>
      <c r="D160" s="832" t="s">
        <v>4723</v>
      </c>
      <c r="E160" s="832" t="s">
        <v>4724</v>
      </c>
      <c r="F160" s="849">
        <v>68</v>
      </c>
      <c r="G160" s="849">
        <v>1292</v>
      </c>
      <c r="H160" s="849">
        <v>0.58620689655172409</v>
      </c>
      <c r="I160" s="849">
        <v>19</v>
      </c>
      <c r="J160" s="849">
        <v>116</v>
      </c>
      <c r="K160" s="849">
        <v>2204</v>
      </c>
      <c r="L160" s="849">
        <v>1</v>
      </c>
      <c r="M160" s="849">
        <v>19</v>
      </c>
      <c r="N160" s="849">
        <v>114</v>
      </c>
      <c r="O160" s="849">
        <v>2166</v>
      </c>
      <c r="P160" s="837">
        <v>0.98275862068965514</v>
      </c>
      <c r="Q160" s="850">
        <v>19</v>
      </c>
    </row>
    <row r="161" spans="1:17" ht="14.4" customHeight="1" x14ac:dyDescent="0.3">
      <c r="A161" s="831" t="s">
        <v>4553</v>
      </c>
      <c r="B161" s="832" t="s">
        <v>4554</v>
      </c>
      <c r="C161" s="832" t="s">
        <v>3529</v>
      </c>
      <c r="D161" s="832" t="s">
        <v>4723</v>
      </c>
      <c r="E161" s="832" t="s">
        <v>4725</v>
      </c>
      <c r="F161" s="849">
        <v>2</v>
      </c>
      <c r="G161" s="849">
        <v>38</v>
      </c>
      <c r="H161" s="849"/>
      <c r="I161" s="849">
        <v>19</v>
      </c>
      <c r="J161" s="849"/>
      <c r="K161" s="849"/>
      <c r="L161" s="849"/>
      <c r="M161" s="849"/>
      <c r="N161" s="849">
        <v>2</v>
      </c>
      <c r="O161" s="849">
        <v>38</v>
      </c>
      <c r="P161" s="837"/>
      <c r="Q161" s="850">
        <v>19</v>
      </c>
    </row>
    <row r="162" spans="1:17" ht="14.4" customHeight="1" x14ac:dyDescent="0.3">
      <c r="A162" s="831" t="s">
        <v>4553</v>
      </c>
      <c r="B162" s="832" t="s">
        <v>4554</v>
      </c>
      <c r="C162" s="832" t="s">
        <v>3529</v>
      </c>
      <c r="D162" s="832" t="s">
        <v>4726</v>
      </c>
      <c r="E162" s="832" t="s">
        <v>4727</v>
      </c>
      <c r="F162" s="849">
        <v>4</v>
      </c>
      <c r="G162" s="849">
        <v>80</v>
      </c>
      <c r="H162" s="849"/>
      <c r="I162" s="849">
        <v>20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4553</v>
      </c>
      <c r="B163" s="832" t="s">
        <v>4554</v>
      </c>
      <c r="C163" s="832" t="s">
        <v>3529</v>
      </c>
      <c r="D163" s="832" t="s">
        <v>4726</v>
      </c>
      <c r="E163" s="832" t="s">
        <v>4728</v>
      </c>
      <c r="F163" s="849">
        <v>115</v>
      </c>
      <c r="G163" s="849">
        <v>2300</v>
      </c>
      <c r="H163" s="849">
        <v>0.53240740740740744</v>
      </c>
      <c r="I163" s="849">
        <v>20</v>
      </c>
      <c r="J163" s="849">
        <v>216</v>
      </c>
      <c r="K163" s="849">
        <v>4320</v>
      </c>
      <c r="L163" s="849">
        <v>1</v>
      </c>
      <c r="M163" s="849">
        <v>20</v>
      </c>
      <c r="N163" s="849">
        <v>226</v>
      </c>
      <c r="O163" s="849">
        <v>4520</v>
      </c>
      <c r="P163" s="837">
        <v>1.0462962962962963</v>
      </c>
      <c r="Q163" s="850">
        <v>20</v>
      </c>
    </row>
    <row r="164" spans="1:17" ht="14.4" customHeight="1" x14ac:dyDescent="0.3">
      <c r="A164" s="831" t="s">
        <v>4553</v>
      </c>
      <c r="B164" s="832" t="s">
        <v>4554</v>
      </c>
      <c r="C164" s="832" t="s">
        <v>3529</v>
      </c>
      <c r="D164" s="832" t="s">
        <v>4729</v>
      </c>
      <c r="E164" s="832" t="s">
        <v>4730</v>
      </c>
      <c r="F164" s="849"/>
      <c r="G164" s="849"/>
      <c r="H164" s="849"/>
      <c r="I164" s="849"/>
      <c r="J164" s="849">
        <v>1</v>
      </c>
      <c r="K164" s="849">
        <v>188</v>
      </c>
      <c r="L164" s="849">
        <v>1</v>
      </c>
      <c r="M164" s="849">
        <v>188</v>
      </c>
      <c r="N164" s="849"/>
      <c r="O164" s="849"/>
      <c r="P164" s="837"/>
      <c r="Q164" s="850"/>
    </row>
    <row r="165" spans="1:17" ht="14.4" customHeight="1" x14ac:dyDescent="0.3">
      <c r="A165" s="831" t="s">
        <v>4553</v>
      </c>
      <c r="B165" s="832" t="s">
        <v>4554</v>
      </c>
      <c r="C165" s="832" t="s">
        <v>3529</v>
      </c>
      <c r="D165" s="832" t="s">
        <v>4729</v>
      </c>
      <c r="E165" s="832" t="s">
        <v>4731</v>
      </c>
      <c r="F165" s="849"/>
      <c r="G165" s="849"/>
      <c r="H165" s="849"/>
      <c r="I165" s="849"/>
      <c r="J165" s="849">
        <v>1</v>
      </c>
      <c r="K165" s="849">
        <v>188</v>
      </c>
      <c r="L165" s="849">
        <v>1</v>
      </c>
      <c r="M165" s="849">
        <v>188</v>
      </c>
      <c r="N165" s="849"/>
      <c r="O165" s="849"/>
      <c r="P165" s="837"/>
      <c r="Q165" s="850"/>
    </row>
    <row r="166" spans="1:17" ht="14.4" customHeight="1" x14ac:dyDescent="0.3">
      <c r="A166" s="831" t="s">
        <v>4553</v>
      </c>
      <c r="B166" s="832" t="s">
        <v>4554</v>
      </c>
      <c r="C166" s="832" t="s">
        <v>3529</v>
      </c>
      <c r="D166" s="832" t="s">
        <v>4732</v>
      </c>
      <c r="E166" s="832" t="s">
        <v>4733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348</v>
      </c>
      <c r="P166" s="837"/>
      <c r="Q166" s="850">
        <v>174</v>
      </c>
    </row>
    <row r="167" spans="1:17" ht="14.4" customHeight="1" x14ac:dyDescent="0.3">
      <c r="A167" s="831" t="s">
        <v>4553</v>
      </c>
      <c r="B167" s="832" t="s">
        <v>4554</v>
      </c>
      <c r="C167" s="832" t="s">
        <v>3529</v>
      </c>
      <c r="D167" s="832" t="s">
        <v>4732</v>
      </c>
      <c r="E167" s="832" t="s">
        <v>4734</v>
      </c>
      <c r="F167" s="849">
        <v>1</v>
      </c>
      <c r="G167" s="849">
        <v>174</v>
      </c>
      <c r="H167" s="849"/>
      <c r="I167" s="849">
        <v>174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4553</v>
      </c>
      <c r="B168" s="832" t="s">
        <v>4554</v>
      </c>
      <c r="C168" s="832" t="s">
        <v>3529</v>
      </c>
      <c r="D168" s="832" t="s">
        <v>4735</v>
      </c>
      <c r="E168" s="832" t="s">
        <v>4736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84</v>
      </c>
      <c r="P168" s="837"/>
      <c r="Q168" s="850">
        <v>84</v>
      </c>
    </row>
    <row r="169" spans="1:17" ht="14.4" customHeight="1" x14ac:dyDescent="0.3">
      <c r="A169" s="831" t="s">
        <v>4553</v>
      </c>
      <c r="B169" s="832" t="s">
        <v>4554</v>
      </c>
      <c r="C169" s="832" t="s">
        <v>3529</v>
      </c>
      <c r="D169" s="832" t="s">
        <v>4735</v>
      </c>
      <c r="E169" s="832" t="s">
        <v>4737</v>
      </c>
      <c r="F169" s="849">
        <v>1</v>
      </c>
      <c r="G169" s="849">
        <v>84</v>
      </c>
      <c r="H169" s="849">
        <v>0.5</v>
      </c>
      <c r="I169" s="849">
        <v>84</v>
      </c>
      <c r="J169" s="849">
        <v>2</v>
      </c>
      <c r="K169" s="849">
        <v>168</v>
      </c>
      <c r="L169" s="849">
        <v>1</v>
      </c>
      <c r="M169" s="849">
        <v>84</v>
      </c>
      <c r="N169" s="849">
        <v>1</v>
      </c>
      <c r="O169" s="849">
        <v>84</v>
      </c>
      <c r="P169" s="837">
        <v>0.5</v>
      </c>
      <c r="Q169" s="850">
        <v>84</v>
      </c>
    </row>
    <row r="170" spans="1:17" ht="14.4" customHeight="1" x14ac:dyDescent="0.3">
      <c r="A170" s="831" t="s">
        <v>4553</v>
      </c>
      <c r="B170" s="832" t="s">
        <v>4554</v>
      </c>
      <c r="C170" s="832" t="s">
        <v>3529</v>
      </c>
      <c r="D170" s="832" t="s">
        <v>4738</v>
      </c>
      <c r="E170" s="832" t="s">
        <v>4739</v>
      </c>
      <c r="F170" s="849">
        <v>1</v>
      </c>
      <c r="G170" s="849">
        <v>653</v>
      </c>
      <c r="H170" s="849"/>
      <c r="I170" s="849">
        <v>653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4553</v>
      </c>
      <c r="B171" s="832" t="s">
        <v>4554</v>
      </c>
      <c r="C171" s="832" t="s">
        <v>3529</v>
      </c>
      <c r="D171" s="832" t="s">
        <v>4740</v>
      </c>
      <c r="E171" s="832" t="s">
        <v>4741</v>
      </c>
      <c r="F171" s="849">
        <v>1</v>
      </c>
      <c r="G171" s="849">
        <v>265</v>
      </c>
      <c r="H171" s="849"/>
      <c r="I171" s="849">
        <v>265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4553</v>
      </c>
      <c r="B172" s="832" t="s">
        <v>4554</v>
      </c>
      <c r="C172" s="832" t="s">
        <v>3529</v>
      </c>
      <c r="D172" s="832" t="s">
        <v>4742</v>
      </c>
      <c r="E172" s="832" t="s">
        <v>4743</v>
      </c>
      <c r="F172" s="849">
        <v>1</v>
      </c>
      <c r="G172" s="849">
        <v>78</v>
      </c>
      <c r="H172" s="849">
        <v>1</v>
      </c>
      <c r="I172" s="849">
        <v>78</v>
      </c>
      <c r="J172" s="849">
        <v>1</v>
      </c>
      <c r="K172" s="849">
        <v>78</v>
      </c>
      <c r="L172" s="849">
        <v>1</v>
      </c>
      <c r="M172" s="849">
        <v>78</v>
      </c>
      <c r="N172" s="849"/>
      <c r="O172" s="849"/>
      <c r="P172" s="837"/>
      <c r="Q172" s="850"/>
    </row>
    <row r="173" spans="1:17" ht="14.4" customHeight="1" x14ac:dyDescent="0.3">
      <c r="A173" s="831" t="s">
        <v>4553</v>
      </c>
      <c r="B173" s="832" t="s">
        <v>4554</v>
      </c>
      <c r="C173" s="832" t="s">
        <v>3529</v>
      </c>
      <c r="D173" s="832" t="s">
        <v>4744</v>
      </c>
      <c r="E173" s="832" t="s">
        <v>4745</v>
      </c>
      <c r="F173" s="849">
        <v>6</v>
      </c>
      <c r="G173" s="849">
        <v>132</v>
      </c>
      <c r="H173" s="849">
        <v>0.54545454545454541</v>
      </c>
      <c r="I173" s="849">
        <v>22</v>
      </c>
      <c r="J173" s="849">
        <v>11</v>
      </c>
      <c r="K173" s="849">
        <v>242</v>
      </c>
      <c r="L173" s="849">
        <v>1</v>
      </c>
      <c r="M173" s="849">
        <v>22</v>
      </c>
      <c r="N173" s="849">
        <v>8</v>
      </c>
      <c r="O173" s="849">
        <v>176</v>
      </c>
      <c r="P173" s="837">
        <v>0.72727272727272729</v>
      </c>
      <c r="Q173" s="850">
        <v>22</v>
      </c>
    </row>
    <row r="174" spans="1:17" ht="14.4" customHeight="1" x14ac:dyDescent="0.3">
      <c r="A174" s="831" t="s">
        <v>4553</v>
      </c>
      <c r="B174" s="832" t="s">
        <v>4554</v>
      </c>
      <c r="C174" s="832" t="s">
        <v>3529</v>
      </c>
      <c r="D174" s="832" t="s">
        <v>4744</v>
      </c>
      <c r="E174" s="832" t="s">
        <v>4746</v>
      </c>
      <c r="F174" s="849"/>
      <c r="G174" s="849"/>
      <c r="H174" s="849"/>
      <c r="I174" s="849"/>
      <c r="J174" s="849">
        <v>2</v>
      </c>
      <c r="K174" s="849">
        <v>44</v>
      </c>
      <c r="L174" s="849">
        <v>1</v>
      </c>
      <c r="M174" s="849">
        <v>22</v>
      </c>
      <c r="N174" s="849">
        <v>4</v>
      </c>
      <c r="O174" s="849">
        <v>88</v>
      </c>
      <c r="P174" s="837">
        <v>2</v>
      </c>
      <c r="Q174" s="850">
        <v>22</v>
      </c>
    </row>
    <row r="175" spans="1:17" ht="14.4" customHeight="1" x14ac:dyDescent="0.3">
      <c r="A175" s="831" t="s">
        <v>4553</v>
      </c>
      <c r="B175" s="832" t="s">
        <v>4554</v>
      </c>
      <c r="C175" s="832" t="s">
        <v>3529</v>
      </c>
      <c r="D175" s="832" t="s">
        <v>4747</v>
      </c>
      <c r="E175" s="832" t="s">
        <v>4748</v>
      </c>
      <c r="F175" s="849">
        <v>3</v>
      </c>
      <c r="G175" s="849">
        <v>1737</v>
      </c>
      <c r="H175" s="849"/>
      <c r="I175" s="849">
        <v>579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4553</v>
      </c>
      <c r="B176" s="832" t="s">
        <v>4554</v>
      </c>
      <c r="C176" s="832" t="s">
        <v>3529</v>
      </c>
      <c r="D176" s="832" t="s">
        <v>4749</v>
      </c>
      <c r="E176" s="832" t="s">
        <v>4750</v>
      </c>
      <c r="F176" s="849">
        <v>1</v>
      </c>
      <c r="G176" s="849">
        <v>192</v>
      </c>
      <c r="H176" s="849"/>
      <c r="I176" s="849">
        <v>192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4553</v>
      </c>
      <c r="B177" s="832" t="s">
        <v>4554</v>
      </c>
      <c r="C177" s="832" t="s">
        <v>3529</v>
      </c>
      <c r="D177" s="832" t="s">
        <v>4751</v>
      </c>
      <c r="E177" s="832" t="s">
        <v>4752</v>
      </c>
      <c r="F177" s="849">
        <v>1</v>
      </c>
      <c r="G177" s="849">
        <v>205</v>
      </c>
      <c r="H177" s="849"/>
      <c r="I177" s="849">
        <v>205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4553</v>
      </c>
      <c r="B178" s="832" t="s">
        <v>4554</v>
      </c>
      <c r="C178" s="832" t="s">
        <v>3529</v>
      </c>
      <c r="D178" s="832" t="s">
        <v>4753</v>
      </c>
      <c r="E178" s="832" t="s">
        <v>4754</v>
      </c>
      <c r="F178" s="849"/>
      <c r="G178" s="849"/>
      <c r="H178" s="849"/>
      <c r="I178" s="849"/>
      <c r="J178" s="849">
        <v>2</v>
      </c>
      <c r="K178" s="849">
        <v>336</v>
      </c>
      <c r="L178" s="849">
        <v>1</v>
      </c>
      <c r="M178" s="849">
        <v>168</v>
      </c>
      <c r="N178" s="849"/>
      <c r="O178" s="849"/>
      <c r="P178" s="837"/>
      <c r="Q178" s="850"/>
    </row>
    <row r="179" spans="1:17" ht="14.4" customHeight="1" x14ac:dyDescent="0.3">
      <c r="A179" s="831" t="s">
        <v>4553</v>
      </c>
      <c r="B179" s="832" t="s">
        <v>4554</v>
      </c>
      <c r="C179" s="832" t="s">
        <v>3529</v>
      </c>
      <c r="D179" s="832" t="s">
        <v>4755</v>
      </c>
      <c r="E179" s="832" t="s">
        <v>4756</v>
      </c>
      <c r="F179" s="849"/>
      <c r="G179" s="849"/>
      <c r="H179" s="849"/>
      <c r="I179" s="849"/>
      <c r="J179" s="849">
        <v>1</v>
      </c>
      <c r="K179" s="849">
        <v>265</v>
      </c>
      <c r="L179" s="849">
        <v>1</v>
      </c>
      <c r="M179" s="849">
        <v>265</v>
      </c>
      <c r="N179" s="849"/>
      <c r="O179" s="849"/>
      <c r="P179" s="837"/>
      <c r="Q179" s="850"/>
    </row>
    <row r="180" spans="1:17" ht="14.4" customHeight="1" x14ac:dyDescent="0.3">
      <c r="A180" s="831" t="s">
        <v>4553</v>
      </c>
      <c r="B180" s="832" t="s">
        <v>4554</v>
      </c>
      <c r="C180" s="832" t="s">
        <v>3529</v>
      </c>
      <c r="D180" s="832" t="s">
        <v>4757</v>
      </c>
      <c r="E180" s="832" t="s">
        <v>4758</v>
      </c>
      <c r="F180" s="849">
        <v>2</v>
      </c>
      <c r="G180" s="849">
        <v>46</v>
      </c>
      <c r="H180" s="849"/>
      <c r="I180" s="849">
        <v>23</v>
      </c>
      <c r="J180" s="849"/>
      <c r="K180" s="849"/>
      <c r="L180" s="849"/>
      <c r="M180" s="849"/>
      <c r="N180" s="849">
        <v>1</v>
      </c>
      <c r="O180" s="849">
        <v>23</v>
      </c>
      <c r="P180" s="837"/>
      <c r="Q180" s="850">
        <v>23</v>
      </c>
    </row>
    <row r="181" spans="1:17" ht="14.4" customHeight="1" x14ac:dyDescent="0.3">
      <c r="A181" s="831" t="s">
        <v>4553</v>
      </c>
      <c r="B181" s="832" t="s">
        <v>4554</v>
      </c>
      <c r="C181" s="832" t="s">
        <v>3529</v>
      </c>
      <c r="D181" s="832" t="s">
        <v>4757</v>
      </c>
      <c r="E181" s="832" t="s">
        <v>4759</v>
      </c>
      <c r="F181" s="849"/>
      <c r="G181" s="849"/>
      <c r="H181" s="849"/>
      <c r="I181" s="849"/>
      <c r="J181" s="849">
        <v>2</v>
      </c>
      <c r="K181" s="849">
        <v>46</v>
      </c>
      <c r="L181" s="849">
        <v>1</v>
      </c>
      <c r="M181" s="849">
        <v>23</v>
      </c>
      <c r="N181" s="849">
        <v>3</v>
      </c>
      <c r="O181" s="849">
        <v>69</v>
      </c>
      <c r="P181" s="837">
        <v>1.5</v>
      </c>
      <c r="Q181" s="850">
        <v>23</v>
      </c>
    </row>
    <row r="182" spans="1:17" ht="14.4" customHeight="1" x14ac:dyDescent="0.3">
      <c r="A182" s="831" t="s">
        <v>4553</v>
      </c>
      <c r="B182" s="832" t="s">
        <v>4554</v>
      </c>
      <c r="C182" s="832" t="s">
        <v>3529</v>
      </c>
      <c r="D182" s="832" t="s">
        <v>4760</v>
      </c>
      <c r="E182" s="832" t="s">
        <v>4761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17</v>
      </c>
      <c r="P182" s="837"/>
      <c r="Q182" s="850">
        <v>17</v>
      </c>
    </row>
    <row r="183" spans="1:17" ht="14.4" customHeight="1" x14ac:dyDescent="0.3">
      <c r="A183" s="831" t="s">
        <v>4553</v>
      </c>
      <c r="B183" s="832" t="s">
        <v>4554</v>
      </c>
      <c r="C183" s="832" t="s">
        <v>3529</v>
      </c>
      <c r="D183" s="832" t="s">
        <v>4762</v>
      </c>
      <c r="E183" s="832" t="s">
        <v>4763</v>
      </c>
      <c r="F183" s="849">
        <v>1</v>
      </c>
      <c r="G183" s="849">
        <v>651</v>
      </c>
      <c r="H183" s="849"/>
      <c r="I183" s="849">
        <v>651</v>
      </c>
      <c r="J183" s="849"/>
      <c r="K183" s="849"/>
      <c r="L183" s="849"/>
      <c r="M183" s="849"/>
      <c r="N183" s="849">
        <v>1</v>
      </c>
      <c r="O183" s="849">
        <v>651</v>
      </c>
      <c r="P183" s="837"/>
      <c r="Q183" s="850">
        <v>651</v>
      </c>
    </row>
    <row r="184" spans="1:17" ht="14.4" customHeight="1" x14ac:dyDescent="0.3">
      <c r="A184" s="831" t="s">
        <v>4553</v>
      </c>
      <c r="B184" s="832" t="s">
        <v>4554</v>
      </c>
      <c r="C184" s="832" t="s">
        <v>3529</v>
      </c>
      <c r="D184" s="832" t="s">
        <v>4764</v>
      </c>
      <c r="E184" s="832" t="s">
        <v>4765</v>
      </c>
      <c r="F184" s="849">
        <v>1</v>
      </c>
      <c r="G184" s="849">
        <v>294</v>
      </c>
      <c r="H184" s="849"/>
      <c r="I184" s="849">
        <v>294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4553</v>
      </c>
      <c r="B185" s="832" t="s">
        <v>4554</v>
      </c>
      <c r="C185" s="832" t="s">
        <v>3529</v>
      </c>
      <c r="D185" s="832" t="s">
        <v>4766</v>
      </c>
      <c r="E185" s="832" t="s">
        <v>4767</v>
      </c>
      <c r="F185" s="849"/>
      <c r="G185" s="849"/>
      <c r="H185" s="849"/>
      <c r="I185" s="849"/>
      <c r="J185" s="849">
        <v>1</v>
      </c>
      <c r="K185" s="849">
        <v>45</v>
      </c>
      <c r="L185" s="849">
        <v>1</v>
      </c>
      <c r="M185" s="849">
        <v>45</v>
      </c>
      <c r="N185" s="849"/>
      <c r="O185" s="849"/>
      <c r="P185" s="837"/>
      <c r="Q185" s="850"/>
    </row>
    <row r="186" spans="1:17" ht="14.4" customHeight="1" x14ac:dyDescent="0.3">
      <c r="A186" s="831" t="s">
        <v>4553</v>
      </c>
      <c r="B186" s="832" t="s">
        <v>4554</v>
      </c>
      <c r="C186" s="832" t="s">
        <v>3529</v>
      </c>
      <c r="D186" s="832" t="s">
        <v>4768</v>
      </c>
      <c r="E186" s="832" t="s">
        <v>4769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310</v>
      </c>
      <c r="P186" s="837"/>
      <c r="Q186" s="850">
        <v>310</v>
      </c>
    </row>
    <row r="187" spans="1:17" ht="14.4" customHeight="1" x14ac:dyDescent="0.3">
      <c r="A187" s="831" t="s">
        <v>4553</v>
      </c>
      <c r="B187" s="832" t="s">
        <v>4554</v>
      </c>
      <c r="C187" s="832" t="s">
        <v>3529</v>
      </c>
      <c r="D187" s="832" t="s">
        <v>4770</v>
      </c>
      <c r="E187" s="832" t="s">
        <v>4771</v>
      </c>
      <c r="F187" s="849">
        <v>1</v>
      </c>
      <c r="G187" s="849">
        <v>528</v>
      </c>
      <c r="H187" s="849"/>
      <c r="I187" s="849">
        <v>528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4553</v>
      </c>
      <c r="B188" s="832" t="s">
        <v>4554</v>
      </c>
      <c r="C188" s="832" t="s">
        <v>3529</v>
      </c>
      <c r="D188" s="832" t="s">
        <v>4772</v>
      </c>
      <c r="E188" s="832" t="s">
        <v>4773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31</v>
      </c>
      <c r="P188" s="837"/>
      <c r="Q188" s="850">
        <v>31</v>
      </c>
    </row>
    <row r="189" spans="1:17" ht="14.4" customHeight="1" x14ac:dyDescent="0.3">
      <c r="A189" s="831" t="s">
        <v>4553</v>
      </c>
      <c r="B189" s="832" t="s">
        <v>4554</v>
      </c>
      <c r="C189" s="832" t="s">
        <v>3529</v>
      </c>
      <c r="D189" s="832" t="s">
        <v>4774</v>
      </c>
      <c r="E189" s="832" t="s">
        <v>4775</v>
      </c>
      <c r="F189" s="849"/>
      <c r="G189" s="849"/>
      <c r="H189" s="849"/>
      <c r="I189" s="849"/>
      <c r="J189" s="849">
        <v>1</v>
      </c>
      <c r="K189" s="849">
        <v>26</v>
      </c>
      <c r="L189" s="849">
        <v>1</v>
      </c>
      <c r="M189" s="849">
        <v>26</v>
      </c>
      <c r="N189" s="849">
        <v>1</v>
      </c>
      <c r="O189" s="849">
        <v>26</v>
      </c>
      <c r="P189" s="837">
        <v>1</v>
      </c>
      <c r="Q189" s="850">
        <v>26</v>
      </c>
    </row>
    <row r="190" spans="1:17" ht="14.4" customHeight="1" x14ac:dyDescent="0.3">
      <c r="A190" s="831" t="s">
        <v>4553</v>
      </c>
      <c r="B190" s="832" t="s">
        <v>4554</v>
      </c>
      <c r="C190" s="832" t="s">
        <v>3529</v>
      </c>
      <c r="D190" s="832" t="s">
        <v>4776</v>
      </c>
      <c r="E190" s="832" t="s">
        <v>4777</v>
      </c>
      <c r="F190" s="849"/>
      <c r="G190" s="849"/>
      <c r="H190" s="849"/>
      <c r="I190" s="849"/>
      <c r="J190" s="849">
        <v>1</v>
      </c>
      <c r="K190" s="849">
        <v>190</v>
      </c>
      <c r="L190" s="849">
        <v>1</v>
      </c>
      <c r="M190" s="849">
        <v>190</v>
      </c>
      <c r="N190" s="849"/>
      <c r="O190" s="849"/>
      <c r="P190" s="837"/>
      <c r="Q190" s="850"/>
    </row>
    <row r="191" spans="1:17" ht="14.4" customHeight="1" x14ac:dyDescent="0.3">
      <c r="A191" s="831" t="s">
        <v>4553</v>
      </c>
      <c r="B191" s="832" t="s">
        <v>4554</v>
      </c>
      <c r="C191" s="832" t="s">
        <v>3529</v>
      </c>
      <c r="D191" s="832" t="s">
        <v>4776</v>
      </c>
      <c r="E191" s="832" t="s">
        <v>4778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190</v>
      </c>
      <c r="P191" s="837"/>
      <c r="Q191" s="850">
        <v>190</v>
      </c>
    </row>
    <row r="192" spans="1:17" ht="14.4" customHeight="1" x14ac:dyDescent="0.3">
      <c r="A192" s="831" t="s">
        <v>4553</v>
      </c>
      <c r="B192" s="832" t="s">
        <v>4554</v>
      </c>
      <c r="C192" s="832" t="s">
        <v>3529</v>
      </c>
      <c r="D192" s="832" t="s">
        <v>4779</v>
      </c>
      <c r="E192" s="832" t="s">
        <v>4780</v>
      </c>
      <c r="F192" s="849">
        <v>92</v>
      </c>
      <c r="G192" s="849">
        <v>3404</v>
      </c>
      <c r="H192" s="849">
        <v>0.72440944881889768</v>
      </c>
      <c r="I192" s="849">
        <v>37</v>
      </c>
      <c r="J192" s="849">
        <v>127</v>
      </c>
      <c r="K192" s="849">
        <v>4699</v>
      </c>
      <c r="L192" s="849">
        <v>1</v>
      </c>
      <c r="M192" s="849">
        <v>37</v>
      </c>
      <c r="N192" s="849">
        <v>107</v>
      </c>
      <c r="O192" s="849">
        <v>3959</v>
      </c>
      <c r="P192" s="837">
        <v>0.84251968503937003</v>
      </c>
      <c r="Q192" s="850">
        <v>37</v>
      </c>
    </row>
    <row r="193" spans="1:17" ht="14.4" customHeight="1" x14ac:dyDescent="0.3">
      <c r="A193" s="831" t="s">
        <v>4553</v>
      </c>
      <c r="B193" s="832" t="s">
        <v>4554</v>
      </c>
      <c r="C193" s="832" t="s">
        <v>3529</v>
      </c>
      <c r="D193" s="832" t="s">
        <v>4779</v>
      </c>
      <c r="E193" s="832" t="s">
        <v>4781</v>
      </c>
      <c r="F193" s="849">
        <v>2</v>
      </c>
      <c r="G193" s="849">
        <v>74</v>
      </c>
      <c r="H193" s="849"/>
      <c r="I193" s="849">
        <v>37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4553</v>
      </c>
      <c r="B194" s="832" t="s">
        <v>4554</v>
      </c>
      <c r="C194" s="832" t="s">
        <v>3529</v>
      </c>
      <c r="D194" s="832" t="s">
        <v>4782</v>
      </c>
      <c r="E194" s="832" t="s">
        <v>4783</v>
      </c>
      <c r="F194" s="849"/>
      <c r="G194" s="849"/>
      <c r="H194" s="849"/>
      <c r="I194" s="849"/>
      <c r="J194" s="849">
        <v>12</v>
      </c>
      <c r="K194" s="849">
        <v>1116</v>
      </c>
      <c r="L194" s="849">
        <v>1</v>
      </c>
      <c r="M194" s="849">
        <v>93</v>
      </c>
      <c r="N194" s="849">
        <v>6</v>
      </c>
      <c r="O194" s="849">
        <v>558</v>
      </c>
      <c r="P194" s="837">
        <v>0.5</v>
      </c>
      <c r="Q194" s="850">
        <v>93</v>
      </c>
    </row>
    <row r="195" spans="1:17" ht="14.4" customHeight="1" x14ac:dyDescent="0.3">
      <c r="A195" s="831" t="s">
        <v>4784</v>
      </c>
      <c r="B195" s="832" t="s">
        <v>4785</v>
      </c>
      <c r="C195" s="832" t="s">
        <v>3472</v>
      </c>
      <c r="D195" s="832" t="s">
        <v>4786</v>
      </c>
      <c r="E195" s="832" t="s">
        <v>4787</v>
      </c>
      <c r="F195" s="849">
        <v>0.33</v>
      </c>
      <c r="G195" s="849">
        <v>893.65</v>
      </c>
      <c r="H195" s="849"/>
      <c r="I195" s="849">
        <v>2708.030303030303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4784</v>
      </c>
      <c r="B196" s="832" t="s">
        <v>4785</v>
      </c>
      <c r="C196" s="832" t="s">
        <v>3472</v>
      </c>
      <c r="D196" s="832" t="s">
        <v>4788</v>
      </c>
      <c r="E196" s="832" t="s">
        <v>4789</v>
      </c>
      <c r="F196" s="849">
        <v>0.06</v>
      </c>
      <c r="G196" s="849">
        <v>296.63</v>
      </c>
      <c r="H196" s="849">
        <v>0.59999190922146484</v>
      </c>
      <c r="I196" s="849">
        <v>4943.833333333333</v>
      </c>
      <c r="J196" s="849">
        <v>0.1</v>
      </c>
      <c r="K196" s="849">
        <v>494.39</v>
      </c>
      <c r="L196" s="849">
        <v>1</v>
      </c>
      <c r="M196" s="849">
        <v>4943.8999999999996</v>
      </c>
      <c r="N196" s="849">
        <v>0.06</v>
      </c>
      <c r="O196" s="849">
        <v>296.63</v>
      </c>
      <c r="P196" s="837">
        <v>0.59999190922146484</v>
      </c>
      <c r="Q196" s="850">
        <v>4943.833333333333</v>
      </c>
    </row>
    <row r="197" spans="1:17" ht="14.4" customHeight="1" x14ac:dyDescent="0.3">
      <c r="A197" s="831" t="s">
        <v>4784</v>
      </c>
      <c r="B197" s="832" t="s">
        <v>4785</v>
      </c>
      <c r="C197" s="832" t="s">
        <v>3472</v>
      </c>
      <c r="D197" s="832" t="s">
        <v>4790</v>
      </c>
      <c r="E197" s="832" t="s">
        <v>4791</v>
      </c>
      <c r="F197" s="849">
        <v>1.8</v>
      </c>
      <c r="G197" s="849">
        <v>1808.6799999999998</v>
      </c>
      <c r="H197" s="849">
        <v>1.0000055289245688</v>
      </c>
      <c r="I197" s="849">
        <v>1004.8222222222221</v>
      </c>
      <c r="J197" s="849">
        <v>1.7999999999999998</v>
      </c>
      <c r="K197" s="849">
        <v>1808.67</v>
      </c>
      <c r="L197" s="849">
        <v>1</v>
      </c>
      <c r="M197" s="849">
        <v>1004.8166666666668</v>
      </c>
      <c r="N197" s="849"/>
      <c r="O197" s="849"/>
      <c r="P197" s="837"/>
      <c r="Q197" s="850"/>
    </row>
    <row r="198" spans="1:17" ht="14.4" customHeight="1" x14ac:dyDescent="0.3">
      <c r="A198" s="831" t="s">
        <v>4784</v>
      </c>
      <c r="B198" s="832" t="s">
        <v>4785</v>
      </c>
      <c r="C198" s="832" t="s">
        <v>3472</v>
      </c>
      <c r="D198" s="832" t="s">
        <v>4792</v>
      </c>
      <c r="E198" s="832" t="s">
        <v>4789</v>
      </c>
      <c r="F198" s="849">
        <v>0.37</v>
      </c>
      <c r="G198" s="849">
        <v>3658.49</v>
      </c>
      <c r="H198" s="849">
        <v>0.57812398766791873</v>
      </c>
      <c r="I198" s="849">
        <v>9887.8108108108099</v>
      </c>
      <c r="J198" s="849">
        <v>0.64</v>
      </c>
      <c r="K198" s="849">
        <v>6328.21</v>
      </c>
      <c r="L198" s="849">
        <v>1</v>
      </c>
      <c r="M198" s="849">
        <v>9887.828125</v>
      </c>
      <c r="N198" s="849">
        <v>0.98</v>
      </c>
      <c r="O198" s="849">
        <v>9690.1400000000012</v>
      </c>
      <c r="P198" s="837">
        <v>1.5312608146695512</v>
      </c>
      <c r="Q198" s="850">
        <v>9887.8979591836742</v>
      </c>
    </row>
    <row r="199" spans="1:17" ht="14.4" customHeight="1" x14ac:dyDescent="0.3">
      <c r="A199" s="831" t="s">
        <v>4784</v>
      </c>
      <c r="B199" s="832" t="s">
        <v>4785</v>
      </c>
      <c r="C199" s="832" t="s">
        <v>3472</v>
      </c>
      <c r="D199" s="832" t="s">
        <v>4793</v>
      </c>
      <c r="E199" s="832" t="s">
        <v>4794</v>
      </c>
      <c r="F199" s="849"/>
      <c r="G199" s="849"/>
      <c r="H199" s="849"/>
      <c r="I199" s="849"/>
      <c r="J199" s="849">
        <v>2</v>
      </c>
      <c r="K199" s="849">
        <v>1686.92</v>
      </c>
      <c r="L199" s="849">
        <v>1</v>
      </c>
      <c r="M199" s="849">
        <v>843.46</v>
      </c>
      <c r="N199" s="849">
        <v>1</v>
      </c>
      <c r="O199" s="849">
        <v>775.69</v>
      </c>
      <c r="P199" s="837">
        <v>0.4598261921134375</v>
      </c>
      <c r="Q199" s="850">
        <v>775.69</v>
      </c>
    </row>
    <row r="200" spans="1:17" ht="14.4" customHeight="1" x14ac:dyDescent="0.3">
      <c r="A200" s="831" t="s">
        <v>4784</v>
      </c>
      <c r="B200" s="832" t="s">
        <v>4785</v>
      </c>
      <c r="C200" s="832" t="s">
        <v>3472</v>
      </c>
      <c r="D200" s="832" t="s">
        <v>4795</v>
      </c>
      <c r="E200" s="832" t="s">
        <v>4475</v>
      </c>
      <c r="F200" s="849">
        <v>0.14000000000000001</v>
      </c>
      <c r="G200" s="849">
        <v>636.66</v>
      </c>
      <c r="H200" s="849">
        <v>0.10852670893002341</v>
      </c>
      <c r="I200" s="849">
        <v>4547.5714285714275</v>
      </c>
      <c r="J200" s="849">
        <v>1.2900000000000003</v>
      </c>
      <c r="K200" s="849">
        <v>5866.3899999999994</v>
      </c>
      <c r="L200" s="849">
        <v>1</v>
      </c>
      <c r="M200" s="849">
        <v>4547.5891472868207</v>
      </c>
      <c r="N200" s="849">
        <v>0.7400000000000001</v>
      </c>
      <c r="O200" s="849">
        <v>3074.41</v>
      </c>
      <c r="P200" s="837">
        <v>0.52407187384405063</v>
      </c>
      <c r="Q200" s="850">
        <v>4154.6081081081074</v>
      </c>
    </row>
    <row r="201" spans="1:17" ht="14.4" customHeight="1" x14ac:dyDescent="0.3">
      <c r="A201" s="831" t="s">
        <v>4784</v>
      </c>
      <c r="B201" s="832" t="s">
        <v>4785</v>
      </c>
      <c r="C201" s="832" t="s">
        <v>3472</v>
      </c>
      <c r="D201" s="832" t="s">
        <v>4796</v>
      </c>
      <c r="E201" s="832" t="s">
        <v>4475</v>
      </c>
      <c r="F201" s="849">
        <v>0.11</v>
      </c>
      <c r="G201" s="849">
        <v>986</v>
      </c>
      <c r="H201" s="849">
        <v>0.45170511810302172</v>
      </c>
      <c r="I201" s="849">
        <v>8963.636363636364</v>
      </c>
      <c r="J201" s="849">
        <v>0.24</v>
      </c>
      <c r="K201" s="849">
        <v>2182.84</v>
      </c>
      <c r="L201" s="849">
        <v>1</v>
      </c>
      <c r="M201" s="849">
        <v>9095.1666666666679</v>
      </c>
      <c r="N201" s="849"/>
      <c r="O201" s="849"/>
      <c r="P201" s="837"/>
      <c r="Q201" s="850"/>
    </row>
    <row r="202" spans="1:17" ht="14.4" customHeight="1" x14ac:dyDescent="0.3">
      <c r="A202" s="831" t="s">
        <v>4784</v>
      </c>
      <c r="B202" s="832" t="s">
        <v>4785</v>
      </c>
      <c r="C202" s="832" t="s">
        <v>3472</v>
      </c>
      <c r="D202" s="832" t="s">
        <v>4797</v>
      </c>
      <c r="E202" s="832" t="s">
        <v>4798</v>
      </c>
      <c r="F202" s="849">
        <v>0.1</v>
      </c>
      <c r="G202" s="849">
        <v>194.93</v>
      </c>
      <c r="H202" s="849"/>
      <c r="I202" s="849">
        <v>1949.3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4784</v>
      </c>
      <c r="B203" s="832" t="s">
        <v>4785</v>
      </c>
      <c r="C203" s="832" t="s">
        <v>3472</v>
      </c>
      <c r="D203" s="832" t="s">
        <v>4474</v>
      </c>
      <c r="E203" s="832" t="s">
        <v>4475</v>
      </c>
      <c r="F203" s="849">
        <v>2.65</v>
      </c>
      <c r="G203" s="849">
        <v>4760.1499999999996</v>
      </c>
      <c r="H203" s="849">
        <v>0.75850865325933325</v>
      </c>
      <c r="I203" s="849">
        <v>1796.2830188679245</v>
      </c>
      <c r="J203" s="849">
        <v>3.45</v>
      </c>
      <c r="K203" s="849">
        <v>6275.67</v>
      </c>
      <c r="L203" s="849">
        <v>1</v>
      </c>
      <c r="M203" s="849">
        <v>1819.0347826086957</v>
      </c>
      <c r="N203" s="849">
        <v>3.1</v>
      </c>
      <c r="O203" s="849">
        <v>4242.8</v>
      </c>
      <c r="P203" s="837">
        <v>0.67607124020224141</v>
      </c>
      <c r="Q203" s="850">
        <v>1368.6451612903227</v>
      </c>
    </row>
    <row r="204" spans="1:17" ht="14.4" customHeight="1" x14ac:dyDescent="0.3">
      <c r="A204" s="831" t="s">
        <v>4784</v>
      </c>
      <c r="B204" s="832" t="s">
        <v>4785</v>
      </c>
      <c r="C204" s="832" t="s">
        <v>3472</v>
      </c>
      <c r="D204" s="832" t="s">
        <v>4799</v>
      </c>
      <c r="E204" s="832" t="s">
        <v>4800</v>
      </c>
      <c r="F204" s="849">
        <v>0.3</v>
      </c>
      <c r="G204" s="849">
        <v>155.28</v>
      </c>
      <c r="H204" s="849">
        <v>2.3079667063020213</v>
      </c>
      <c r="I204" s="849">
        <v>517.6</v>
      </c>
      <c r="J204" s="849">
        <v>0.13</v>
      </c>
      <c r="K204" s="849">
        <v>67.28</v>
      </c>
      <c r="L204" s="849">
        <v>1</v>
      </c>
      <c r="M204" s="849">
        <v>517.53846153846155</v>
      </c>
      <c r="N204" s="849"/>
      <c r="O204" s="849"/>
      <c r="P204" s="837"/>
      <c r="Q204" s="850"/>
    </row>
    <row r="205" spans="1:17" ht="14.4" customHeight="1" x14ac:dyDescent="0.3">
      <c r="A205" s="831" t="s">
        <v>4784</v>
      </c>
      <c r="B205" s="832" t="s">
        <v>4785</v>
      </c>
      <c r="C205" s="832" t="s">
        <v>3472</v>
      </c>
      <c r="D205" s="832" t="s">
        <v>4476</v>
      </c>
      <c r="E205" s="832" t="s">
        <v>4477</v>
      </c>
      <c r="F205" s="849"/>
      <c r="G205" s="849"/>
      <c r="H205" s="849"/>
      <c r="I205" s="849"/>
      <c r="J205" s="849">
        <v>0.05</v>
      </c>
      <c r="K205" s="849">
        <v>45.19</v>
      </c>
      <c r="L205" s="849">
        <v>1</v>
      </c>
      <c r="M205" s="849">
        <v>903.8</v>
      </c>
      <c r="N205" s="849"/>
      <c r="O205" s="849"/>
      <c r="P205" s="837"/>
      <c r="Q205" s="850"/>
    </row>
    <row r="206" spans="1:17" ht="14.4" customHeight="1" x14ac:dyDescent="0.3">
      <c r="A206" s="831" t="s">
        <v>4784</v>
      </c>
      <c r="B206" s="832" t="s">
        <v>4785</v>
      </c>
      <c r="C206" s="832" t="s">
        <v>3472</v>
      </c>
      <c r="D206" s="832" t="s">
        <v>4801</v>
      </c>
      <c r="E206" s="832" t="s">
        <v>4475</v>
      </c>
      <c r="F206" s="849">
        <v>0.21</v>
      </c>
      <c r="G206" s="849">
        <v>5843.23</v>
      </c>
      <c r="H206" s="849">
        <v>1.7649850180025615</v>
      </c>
      <c r="I206" s="849">
        <v>27824.90476190476</v>
      </c>
      <c r="J206" s="849">
        <v>0.1</v>
      </c>
      <c r="K206" s="849">
        <v>3310.64</v>
      </c>
      <c r="L206" s="849">
        <v>1</v>
      </c>
      <c r="M206" s="849">
        <v>33106.399999999994</v>
      </c>
      <c r="N206" s="849">
        <v>0.35</v>
      </c>
      <c r="O206" s="849">
        <v>8290.3300000000017</v>
      </c>
      <c r="P206" s="837">
        <v>2.5041472343716027</v>
      </c>
      <c r="Q206" s="850">
        <v>23686.657142857148</v>
      </c>
    </row>
    <row r="207" spans="1:17" ht="14.4" customHeight="1" x14ac:dyDescent="0.3">
      <c r="A207" s="831" t="s">
        <v>4784</v>
      </c>
      <c r="B207" s="832" t="s">
        <v>4785</v>
      </c>
      <c r="C207" s="832" t="s">
        <v>3524</v>
      </c>
      <c r="D207" s="832" t="s">
        <v>4802</v>
      </c>
      <c r="E207" s="832" t="s">
        <v>4803</v>
      </c>
      <c r="F207" s="849">
        <v>4</v>
      </c>
      <c r="G207" s="849">
        <v>6829.24</v>
      </c>
      <c r="H207" s="849">
        <v>0.57142857142857151</v>
      </c>
      <c r="I207" s="849">
        <v>1707.31</v>
      </c>
      <c r="J207" s="849">
        <v>7</v>
      </c>
      <c r="K207" s="849">
        <v>11951.169999999998</v>
      </c>
      <c r="L207" s="849">
        <v>1</v>
      </c>
      <c r="M207" s="849">
        <v>1707.3099999999997</v>
      </c>
      <c r="N207" s="849">
        <v>1</v>
      </c>
      <c r="O207" s="849">
        <v>1601.95</v>
      </c>
      <c r="P207" s="837">
        <v>0.13404126959954552</v>
      </c>
      <c r="Q207" s="850">
        <v>1601.95</v>
      </c>
    </row>
    <row r="208" spans="1:17" ht="14.4" customHeight="1" x14ac:dyDescent="0.3">
      <c r="A208" s="831" t="s">
        <v>4784</v>
      </c>
      <c r="B208" s="832" t="s">
        <v>4785</v>
      </c>
      <c r="C208" s="832" t="s">
        <v>3524</v>
      </c>
      <c r="D208" s="832" t="s">
        <v>4804</v>
      </c>
      <c r="E208" s="832" t="s">
        <v>4803</v>
      </c>
      <c r="F208" s="849">
        <v>1</v>
      </c>
      <c r="G208" s="849">
        <v>2066.3000000000002</v>
      </c>
      <c r="H208" s="849"/>
      <c r="I208" s="849">
        <v>2066.3000000000002</v>
      </c>
      <c r="J208" s="849"/>
      <c r="K208" s="849"/>
      <c r="L208" s="849"/>
      <c r="M208" s="849"/>
      <c r="N208" s="849">
        <v>1</v>
      </c>
      <c r="O208" s="849">
        <v>1952.7</v>
      </c>
      <c r="P208" s="837"/>
      <c r="Q208" s="850">
        <v>1952.7</v>
      </c>
    </row>
    <row r="209" spans="1:17" ht="14.4" customHeight="1" x14ac:dyDescent="0.3">
      <c r="A209" s="831" t="s">
        <v>4784</v>
      </c>
      <c r="B209" s="832" t="s">
        <v>4785</v>
      </c>
      <c r="C209" s="832" t="s">
        <v>3524</v>
      </c>
      <c r="D209" s="832" t="s">
        <v>4805</v>
      </c>
      <c r="E209" s="832" t="s">
        <v>4806</v>
      </c>
      <c r="F209" s="849">
        <v>1</v>
      </c>
      <c r="G209" s="849">
        <v>1932.09</v>
      </c>
      <c r="H209" s="849"/>
      <c r="I209" s="849">
        <v>1932.09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4784</v>
      </c>
      <c r="B210" s="832" t="s">
        <v>4785</v>
      </c>
      <c r="C210" s="832" t="s">
        <v>3524</v>
      </c>
      <c r="D210" s="832" t="s">
        <v>4807</v>
      </c>
      <c r="E210" s="832" t="s">
        <v>4808</v>
      </c>
      <c r="F210" s="849">
        <v>1</v>
      </c>
      <c r="G210" s="849">
        <v>1027.76</v>
      </c>
      <c r="H210" s="849">
        <v>0.5</v>
      </c>
      <c r="I210" s="849">
        <v>1027.76</v>
      </c>
      <c r="J210" s="849">
        <v>2</v>
      </c>
      <c r="K210" s="849">
        <v>2055.52</v>
      </c>
      <c r="L210" s="849">
        <v>1</v>
      </c>
      <c r="M210" s="849">
        <v>1027.76</v>
      </c>
      <c r="N210" s="849">
        <v>2</v>
      </c>
      <c r="O210" s="849">
        <v>1878.28</v>
      </c>
      <c r="P210" s="837">
        <v>0.91377364365221447</v>
      </c>
      <c r="Q210" s="850">
        <v>939.14</v>
      </c>
    </row>
    <row r="211" spans="1:17" ht="14.4" customHeight="1" x14ac:dyDescent="0.3">
      <c r="A211" s="831" t="s">
        <v>4784</v>
      </c>
      <c r="B211" s="832" t="s">
        <v>4785</v>
      </c>
      <c r="C211" s="832" t="s">
        <v>3524</v>
      </c>
      <c r="D211" s="832" t="s">
        <v>4809</v>
      </c>
      <c r="E211" s="832" t="s">
        <v>4810</v>
      </c>
      <c r="F211" s="849">
        <v>4</v>
      </c>
      <c r="G211" s="849">
        <v>4011.2</v>
      </c>
      <c r="H211" s="849">
        <v>0.66666666666666663</v>
      </c>
      <c r="I211" s="849">
        <v>1002.8</v>
      </c>
      <c r="J211" s="849">
        <v>6</v>
      </c>
      <c r="K211" s="849">
        <v>6016.8</v>
      </c>
      <c r="L211" s="849">
        <v>1</v>
      </c>
      <c r="M211" s="849">
        <v>1002.8000000000001</v>
      </c>
      <c r="N211" s="849">
        <v>1</v>
      </c>
      <c r="O211" s="849">
        <v>943.25</v>
      </c>
      <c r="P211" s="837">
        <v>0.15676937907193192</v>
      </c>
      <c r="Q211" s="850">
        <v>943.25</v>
      </c>
    </row>
    <row r="212" spans="1:17" ht="14.4" customHeight="1" x14ac:dyDescent="0.3">
      <c r="A212" s="831" t="s">
        <v>4784</v>
      </c>
      <c r="B212" s="832" t="s">
        <v>4785</v>
      </c>
      <c r="C212" s="832" t="s">
        <v>3524</v>
      </c>
      <c r="D212" s="832" t="s">
        <v>4811</v>
      </c>
      <c r="E212" s="832" t="s">
        <v>4812</v>
      </c>
      <c r="F212" s="849"/>
      <c r="G212" s="849"/>
      <c r="H212" s="849"/>
      <c r="I212" s="849"/>
      <c r="J212" s="849">
        <v>7</v>
      </c>
      <c r="K212" s="849">
        <v>65592.73</v>
      </c>
      <c r="L212" s="849">
        <v>1</v>
      </c>
      <c r="M212" s="849">
        <v>9370.39</v>
      </c>
      <c r="N212" s="849">
        <v>1</v>
      </c>
      <c r="O212" s="849">
        <v>9370.39</v>
      </c>
      <c r="P212" s="837">
        <v>0.14285714285714285</v>
      </c>
      <c r="Q212" s="850">
        <v>9370.39</v>
      </c>
    </row>
    <row r="213" spans="1:17" ht="14.4" customHeight="1" x14ac:dyDescent="0.3">
      <c r="A213" s="831" t="s">
        <v>4784</v>
      </c>
      <c r="B213" s="832" t="s">
        <v>4785</v>
      </c>
      <c r="C213" s="832" t="s">
        <v>3524</v>
      </c>
      <c r="D213" s="832" t="s">
        <v>4813</v>
      </c>
      <c r="E213" s="832" t="s">
        <v>4814</v>
      </c>
      <c r="F213" s="849"/>
      <c r="G213" s="849"/>
      <c r="H213" s="849"/>
      <c r="I213" s="849"/>
      <c r="J213" s="849">
        <v>2</v>
      </c>
      <c r="K213" s="849">
        <v>26569.040000000001</v>
      </c>
      <c r="L213" s="849">
        <v>1</v>
      </c>
      <c r="M213" s="849">
        <v>13284.52</v>
      </c>
      <c r="N213" s="849"/>
      <c r="O213" s="849"/>
      <c r="P213" s="837"/>
      <c r="Q213" s="850"/>
    </row>
    <row r="214" spans="1:17" ht="14.4" customHeight="1" x14ac:dyDescent="0.3">
      <c r="A214" s="831" t="s">
        <v>4784</v>
      </c>
      <c r="B214" s="832" t="s">
        <v>4785</v>
      </c>
      <c r="C214" s="832" t="s">
        <v>3524</v>
      </c>
      <c r="D214" s="832" t="s">
        <v>4815</v>
      </c>
      <c r="E214" s="832" t="s">
        <v>4816</v>
      </c>
      <c r="F214" s="849">
        <v>1</v>
      </c>
      <c r="G214" s="849">
        <v>831.16</v>
      </c>
      <c r="H214" s="849">
        <v>0.5</v>
      </c>
      <c r="I214" s="849">
        <v>831.16</v>
      </c>
      <c r="J214" s="849">
        <v>2</v>
      </c>
      <c r="K214" s="849">
        <v>1662.32</v>
      </c>
      <c r="L214" s="849">
        <v>1</v>
      </c>
      <c r="M214" s="849">
        <v>831.16</v>
      </c>
      <c r="N214" s="849">
        <v>1</v>
      </c>
      <c r="O214" s="849">
        <v>831.16</v>
      </c>
      <c r="P214" s="837">
        <v>0.5</v>
      </c>
      <c r="Q214" s="850">
        <v>831.16</v>
      </c>
    </row>
    <row r="215" spans="1:17" ht="14.4" customHeight="1" x14ac:dyDescent="0.3">
      <c r="A215" s="831" t="s">
        <v>4784</v>
      </c>
      <c r="B215" s="832" t="s">
        <v>4785</v>
      </c>
      <c r="C215" s="832" t="s">
        <v>3524</v>
      </c>
      <c r="D215" s="832" t="s">
        <v>4817</v>
      </c>
      <c r="E215" s="832" t="s">
        <v>4818</v>
      </c>
      <c r="F215" s="849">
        <v>4</v>
      </c>
      <c r="G215" s="849">
        <v>5248.56</v>
      </c>
      <c r="H215" s="849">
        <v>0.66666666666666674</v>
      </c>
      <c r="I215" s="849">
        <v>1312.14</v>
      </c>
      <c r="J215" s="849">
        <v>6</v>
      </c>
      <c r="K215" s="849">
        <v>7872.84</v>
      </c>
      <c r="L215" s="849">
        <v>1</v>
      </c>
      <c r="M215" s="849">
        <v>1312.14</v>
      </c>
      <c r="N215" s="849">
        <v>1</v>
      </c>
      <c r="O215" s="849">
        <v>1312.14</v>
      </c>
      <c r="P215" s="837">
        <v>0.16666666666666669</v>
      </c>
      <c r="Q215" s="850">
        <v>1312.14</v>
      </c>
    </row>
    <row r="216" spans="1:17" ht="14.4" customHeight="1" x14ac:dyDescent="0.3">
      <c r="A216" s="831" t="s">
        <v>4784</v>
      </c>
      <c r="B216" s="832" t="s">
        <v>4785</v>
      </c>
      <c r="C216" s="832" t="s">
        <v>3524</v>
      </c>
      <c r="D216" s="832" t="s">
        <v>4819</v>
      </c>
      <c r="E216" s="832" t="s">
        <v>4820</v>
      </c>
      <c r="F216" s="849">
        <v>4</v>
      </c>
      <c r="G216" s="849">
        <v>4585.32</v>
      </c>
      <c r="H216" s="849">
        <v>0.66666666666666663</v>
      </c>
      <c r="I216" s="849">
        <v>1146.33</v>
      </c>
      <c r="J216" s="849">
        <v>6</v>
      </c>
      <c r="K216" s="849">
        <v>6877.98</v>
      </c>
      <c r="L216" s="849">
        <v>1</v>
      </c>
      <c r="M216" s="849">
        <v>1146.33</v>
      </c>
      <c r="N216" s="849">
        <v>2</v>
      </c>
      <c r="O216" s="849">
        <v>2172.34</v>
      </c>
      <c r="P216" s="837">
        <v>0.31583982506491737</v>
      </c>
      <c r="Q216" s="850">
        <v>1086.17</v>
      </c>
    </row>
    <row r="217" spans="1:17" ht="14.4" customHeight="1" x14ac:dyDescent="0.3">
      <c r="A217" s="831" t="s">
        <v>4784</v>
      </c>
      <c r="B217" s="832" t="s">
        <v>4785</v>
      </c>
      <c r="C217" s="832" t="s">
        <v>3524</v>
      </c>
      <c r="D217" s="832" t="s">
        <v>4821</v>
      </c>
      <c r="E217" s="832" t="s">
        <v>4822</v>
      </c>
      <c r="F217" s="849">
        <v>1</v>
      </c>
      <c r="G217" s="849">
        <v>13078</v>
      </c>
      <c r="H217" s="849"/>
      <c r="I217" s="849">
        <v>13078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4784</v>
      </c>
      <c r="B218" s="832" t="s">
        <v>4785</v>
      </c>
      <c r="C218" s="832" t="s">
        <v>3524</v>
      </c>
      <c r="D218" s="832" t="s">
        <v>4823</v>
      </c>
      <c r="E218" s="832" t="s">
        <v>4824</v>
      </c>
      <c r="F218" s="849">
        <v>1</v>
      </c>
      <c r="G218" s="849">
        <v>16831.689999999999</v>
      </c>
      <c r="H218" s="849"/>
      <c r="I218" s="849">
        <v>16831.689999999999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4784</v>
      </c>
      <c r="B219" s="832" t="s">
        <v>4785</v>
      </c>
      <c r="C219" s="832" t="s">
        <v>3524</v>
      </c>
      <c r="D219" s="832" t="s">
        <v>4825</v>
      </c>
      <c r="E219" s="832" t="s">
        <v>4826</v>
      </c>
      <c r="F219" s="849"/>
      <c r="G219" s="849"/>
      <c r="H219" s="849"/>
      <c r="I219" s="849"/>
      <c r="J219" s="849">
        <v>2</v>
      </c>
      <c r="K219" s="849">
        <v>13174.26</v>
      </c>
      <c r="L219" s="849">
        <v>1</v>
      </c>
      <c r="M219" s="849">
        <v>6587.13</v>
      </c>
      <c r="N219" s="849">
        <v>2</v>
      </c>
      <c r="O219" s="849">
        <v>12190.78</v>
      </c>
      <c r="P219" s="837">
        <v>0.92534836871292969</v>
      </c>
      <c r="Q219" s="850">
        <v>6095.39</v>
      </c>
    </row>
    <row r="220" spans="1:17" ht="14.4" customHeight="1" x14ac:dyDescent="0.3">
      <c r="A220" s="831" t="s">
        <v>4784</v>
      </c>
      <c r="B220" s="832" t="s">
        <v>4785</v>
      </c>
      <c r="C220" s="832" t="s">
        <v>3524</v>
      </c>
      <c r="D220" s="832" t="s">
        <v>4827</v>
      </c>
      <c r="E220" s="832" t="s">
        <v>4828</v>
      </c>
      <c r="F220" s="849">
        <v>1</v>
      </c>
      <c r="G220" s="849">
        <v>4360</v>
      </c>
      <c r="H220" s="849">
        <v>1</v>
      </c>
      <c r="I220" s="849">
        <v>4360</v>
      </c>
      <c r="J220" s="849">
        <v>1</v>
      </c>
      <c r="K220" s="849">
        <v>4360</v>
      </c>
      <c r="L220" s="849">
        <v>1</v>
      </c>
      <c r="M220" s="849">
        <v>4360</v>
      </c>
      <c r="N220" s="849">
        <v>1</v>
      </c>
      <c r="O220" s="849">
        <v>3990.39</v>
      </c>
      <c r="P220" s="837">
        <v>0.91522706422018341</v>
      </c>
      <c r="Q220" s="850">
        <v>3990.39</v>
      </c>
    </row>
    <row r="221" spans="1:17" ht="14.4" customHeight="1" x14ac:dyDescent="0.3">
      <c r="A221" s="831" t="s">
        <v>4784</v>
      </c>
      <c r="B221" s="832" t="s">
        <v>4785</v>
      </c>
      <c r="C221" s="832" t="s">
        <v>3524</v>
      </c>
      <c r="D221" s="832" t="s">
        <v>4829</v>
      </c>
      <c r="E221" s="832" t="s">
        <v>4830</v>
      </c>
      <c r="F221" s="849">
        <v>1</v>
      </c>
      <c r="G221" s="849">
        <v>3178.63</v>
      </c>
      <c r="H221" s="849"/>
      <c r="I221" s="849">
        <v>3178.63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4784</v>
      </c>
      <c r="B222" s="832" t="s">
        <v>4785</v>
      </c>
      <c r="C222" s="832" t="s">
        <v>3524</v>
      </c>
      <c r="D222" s="832" t="s">
        <v>4831</v>
      </c>
      <c r="E222" s="832" t="s">
        <v>4832</v>
      </c>
      <c r="F222" s="849">
        <v>4</v>
      </c>
      <c r="G222" s="849">
        <v>75600</v>
      </c>
      <c r="H222" s="849"/>
      <c r="I222" s="849">
        <v>18900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4784</v>
      </c>
      <c r="B223" s="832" t="s">
        <v>4785</v>
      </c>
      <c r="C223" s="832" t="s">
        <v>3524</v>
      </c>
      <c r="D223" s="832" t="s">
        <v>4833</v>
      </c>
      <c r="E223" s="832" t="s">
        <v>4834</v>
      </c>
      <c r="F223" s="849"/>
      <c r="G223" s="849"/>
      <c r="H223" s="849"/>
      <c r="I223" s="849"/>
      <c r="J223" s="849">
        <v>1</v>
      </c>
      <c r="K223" s="849">
        <v>33448</v>
      </c>
      <c r="L223" s="849">
        <v>1</v>
      </c>
      <c r="M223" s="849">
        <v>33448</v>
      </c>
      <c r="N223" s="849">
        <v>1</v>
      </c>
      <c r="O223" s="849">
        <v>33448</v>
      </c>
      <c r="P223" s="837">
        <v>1</v>
      </c>
      <c r="Q223" s="850">
        <v>33448</v>
      </c>
    </row>
    <row r="224" spans="1:17" ht="14.4" customHeight="1" x14ac:dyDescent="0.3">
      <c r="A224" s="831" t="s">
        <v>4784</v>
      </c>
      <c r="B224" s="832" t="s">
        <v>4785</v>
      </c>
      <c r="C224" s="832" t="s">
        <v>3524</v>
      </c>
      <c r="D224" s="832" t="s">
        <v>4835</v>
      </c>
      <c r="E224" s="832" t="s">
        <v>4836</v>
      </c>
      <c r="F224" s="849">
        <v>1</v>
      </c>
      <c r="G224" s="849">
        <v>3809.88</v>
      </c>
      <c r="H224" s="849"/>
      <c r="I224" s="849">
        <v>3809.88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4784</v>
      </c>
      <c r="B225" s="832" t="s">
        <v>4785</v>
      </c>
      <c r="C225" s="832" t="s">
        <v>3524</v>
      </c>
      <c r="D225" s="832" t="s">
        <v>4837</v>
      </c>
      <c r="E225" s="832" t="s">
        <v>4838</v>
      </c>
      <c r="F225" s="849"/>
      <c r="G225" s="849"/>
      <c r="H225" s="849"/>
      <c r="I225" s="849"/>
      <c r="J225" s="849">
        <v>4</v>
      </c>
      <c r="K225" s="849">
        <v>35441.56</v>
      </c>
      <c r="L225" s="849">
        <v>1</v>
      </c>
      <c r="M225" s="849">
        <v>8860.39</v>
      </c>
      <c r="N225" s="849"/>
      <c r="O225" s="849"/>
      <c r="P225" s="837"/>
      <c r="Q225" s="850"/>
    </row>
    <row r="226" spans="1:17" ht="14.4" customHeight="1" x14ac:dyDescent="0.3">
      <c r="A226" s="831" t="s">
        <v>4784</v>
      </c>
      <c r="B226" s="832" t="s">
        <v>4785</v>
      </c>
      <c r="C226" s="832" t="s">
        <v>3529</v>
      </c>
      <c r="D226" s="832" t="s">
        <v>4839</v>
      </c>
      <c r="E226" s="832" t="s">
        <v>4840</v>
      </c>
      <c r="F226" s="849"/>
      <c r="G226" s="849"/>
      <c r="H226" s="849"/>
      <c r="I226" s="849"/>
      <c r="J226" s="849">
        <v>3</v>
      </c>
      <c r="K226" s="849">
        <v>639</v>
      </c>
      <c r="L226" s="849">
        <v>1</v>
      </c>
      <c r="M226" s="849">
        <v>213</v>
      </c>
      <c r="N226" s="849"/>
      <c r="O226" s="849"/>
      <c r="P226" s="837"/>
      <c r="Q226" s="850"/>
    </row>
    <row r="227" spans="1:17" ht="14.4" customHeight="1" x14ac:dyDescent="0.3">
      <c r="A227" s="831" t="s">
        <v>4784</v>
      </c>
      <c r="B227" s="832" t="s">
        <v>4785</v>
      </c>
      <c r="C227" s="832" t="s">
        <v>3529</v>
      </c>
      <c r="D227" s="832" t="s">
        <v>4839</v>
      </c>
      <c r="E227" s="832" t="s">
        <v>4841</v>
      </c>
      <c r="F227" s="849"/>
      <c r="G227" s="849"/>
      <c r="H227" s="849"/>
      <c r="I227" s="849"/>
      <c r="J227" s="849">
        <v>1</v>
      </c>
      <c r="K227" s="849">
        <v>213</v>
      </c>
      <c r="L227" s="849">
        <v>1</v>
      </c>
      <c r="M227" s="849">
        <v>213</v>
      </c>
      <c r="N227" s="849"/>
      <c r="O227" s="849"/>
      <c r="P227" s="837"/>
      <c r="Q227" s="850"/>
    </row>
    <row r="228" spans="1:17" ht="14.4" customHeight="1" x14ac:dyDescent="0.3">
      <c r="A228" s="831" t="s">
        <v>4784</v>
      </c>
      <c r="B228" s="832" t="s">
        <v>4785</v>
      </c>
      <c r="C228" s="832" t="s">
        <v>3529</v>
      </c>
      <c r="D228" s="832" t="s">
        <v>4842</v>
      </c>
      <c r="E228" s="832" t="s">
        <v>4843</v>
      </c>
      <c r="F228" s="849">
        <v>1</v>
      </c>
      <c r="G228" s="849">
        <v>155</v>
      </c>
      <c r="H228" s="849">
        <v>0.25</v>
      </c>
      <c r="I228" s="849">
        <v>155</v>
      </c>
      <c r="J228" s="849">
        <v>4</v>
      </c>
      <c r="K228" s="849">
        <v>620</v>
      </c>
      <c r="L228" s="849">
        <v>1</v>
      </c>
      <c r="M228" s="849">
        <v>155</v>
      </c>
      <c r="N228" s="849">
        <v>1</v>
      </c>
      <c r="O228" s="849">
        <v>155</v>
      </c>
      <c r="P228" s="837">
        <v>0.25</v>
      </c>
      <c r="Q228" s="850">
        <v>155</v>
      </c>
    </row>
    <row r="229" spans="1:17" ht="14.4" customHeight="1" x14ac:dyDescent="0.3">
      <c r="A229" s="831" t="s">
        <v>4784</v>
      </c>
      <c r="B229" s="832" t="s">
        <v>4785</v>
      </c>
      <c r="C229" s="832" t="s">
        <v>3529</v>
      </c>
      <c r="D229" s="832" t="s">
        <v>4842</v>
      </c>
      <c r="E229" s="832" t="s">
        <v>4844</v>
      </c>
      <c r="F229" s="849">
        <v>1</v>
      </c>
      <c r="G229" s="849">
        <v>155</v>
      </c>
      <c r="H229" s="849"/>
      <c r="I229" s="849">
        <v>155</v>
      </c>
      <c r="J229" s="849"/>
      <c r="K229" s="849"/>
      <c r="L229" s="849"/>
      <c r="M229" s="849"/>
      <c r="N229" s="849">
        <v>1</v>
      </c>
      <c r="O229" s="849">
        <v>155</v>
      </c>
      <c r="P229" s="837"/>
      <c r="Q229" s="850">
        <v>155</v>
      </c>
    </row>
    <row r="230" spans="1:17" ht="14.4" customHeight="1" x14ac:dyDescent="0.3">
      <c r="A230" s="831" t="s">
        <v>4784</v>
      </c>
      <c r="B230" s="832" t="s">
        <v>4785</v>
      </c>
      <c r="C230" s="832" t="s">
        <v>3529</v>
      </c>
      <c r="D230" s="832" t="s">
        <v>4845</v>
      </c>
      <c r="E230" s="832" t="s">
        <v>4846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187</v>
      </c>
      <c r="P230" s="837"/>
      <c r="Q230" s="850">
        <v>187</v>
      </c>
    </row>
    <row r="231" spans="1:17" ht="14.4" customHeight="1" x14ac:dyDescent="0.3">
      <c r="A231" s="831" t="s">
        <v>4784</v>
      </c>
      <c r="B231" s="832" t="s">
        <v>4785</v>
      </c>
      <c r="C231" s="832" t="s">
        <v>3529</v>
      </c>
      <c r="D231" s="832" t="s">
        <v>4845</v>
      </c>
      <c r="E231" s="832" t="s">
        <v>4847</v>
      </c>
      <c r="F231" s="849"/>
      <c r="G231" s="849"/>
      <c r="H231" s="849"/>
      <c r="I231" s="849"/>
      <c r="J231" s="849"/>
      <c r="K231" s="849"/>
      <c r="L231" s="849"/>
      <c r="M231" s="849"/>
      <c r="N231" s="849">
        <v>2</v>
      </c>
      <c r="O231" s="849">
        <v>374</v>
      </c>
      <c r="P231" s="837"/>
      <c r="Q231" s="850">
        <v>187</v>
      </c>
    </row>
    <row r="232" spans="1:17" ht="14.4" customHeight="1" x14ac:dyDescent="0.3">
      <c r="A232" s="831" t="s">
        <v>4784</v>
      </c>
      <c r="B232" s="832" t="s">
        <v>4785</v>
      </c>
      <c r="C232" s="832" t="s">
        <v>3529</v>
      </c>
      <c r="D232" s="832" t="s">
        <v>4848</v>
      </c>
      <c r="E232" s="832" t="s">
        <v>4849</v>
      </c>
      <c r="F232" s="849"/>
      <c r="G232" s="849"/>
      <c r="H232" s="849"/>
      <c r="I232" s="849"/>
      <c r="J232" s="849">
        <v>1</v>
      </c>
      <c r="K232" s="849">
        <v>128</v>
      </c>
      <c r="L232" s="849">
        <v>1</v>
      </c>
      <c r="M232" s="849">
        <v>128</v>
      </c>
      <c r="N232" s="849"/>
      <c r="O232" s="849"/>
      <c r="P232" s="837"/>
      <c r="Q232" s="850"/>
    </row>
    <row r="233" spans="1:17" ht="14.4" customHeight="1" x14ac:dyDescent="0.3">
      <c r="A233" s="831" t="s">
        <v>4784</v>
      </c>
      <c r="B233" s="832" t="s">
        <v>4785</v>
      </c>
      <c r="C233" s="832" t="s">
        <v>3529</v>
      </c>
      <c r="D233" s="832" t="s">
        <v>4848</v>
      </c>
      <c r="E233" s="832" t="s">
        <v>4850</v>
      </c>
      <c r="F233" s="849"/>
      <c r="G233" s="849"/>
      <c r="H233" s="849"/>
      <c r="I233" s="849"/>
      <c r="J233" s="849">
        <v>1</v>
      </c>
      <c r="K233" s="849">
        <v>128</v>
      </c>
      <c r="L233" s="849">
        <v>1</v>
      </c>
      <c r="M233" s="849">
        <v>128</v>
      </c>
      <c r="N233" s="849">
        <v>4</v>
      </c>
      <c r="O233" s="849">
        <v>512</v>
      </c>
      <c r="P233" s="837">
        <v>4</v>
      </c>
      <c r="Q233" s="850">
        <v>128</v>
      </c>
    </row>
    <row r="234" spans="1:17" ht="14.4" customHeight="1" x14ac:dyDescent="0.3">
      <c r="A234" s="831" t="s">
        <v>4784</v>
      </c>
      <c r="B234" s="832" t="s">
        <v>4785</v>
      </c>
      <c r="C234" s="832" t="s">
        <v>3529</v>
      </c>
      <c r="D234" s="832" t="s">
        <v>4851</v>
      </c>
      <c r="E234" s="832" t="s">
        <v>4852</v>
      </c>
      <c r="F234" s="849"/>
      <c r="G234" s="849"/>
      <c r="H234" s="849"/>
      <c r="I234" s="849"/>
      <c r="J234" s="849">
        <v>3</v>
      </c>
      <c r="K234" s="849">
        <v>669</v>
      </c>
      <c r="L234" s="849">
        <v>1</v>
      </c>
      <c r="M234" s="849">
        <v>223</v>
      </c>
      <c r="N234" s="849"/>
      <c r="O234" s="849"/>
      <c r="P234" s="837"/>
      <c r="Q234" s="850"/>
    </row>
    <row r="235" spans="1:17" ht="14.4" customHeight="1" x14ac:dyDescent="0.3">
      <c r="A235" s="831" t="s">
        <v>4784</v>
      </c>
      <c r="B235" s="832" t="s">
        <v>4785</v>
      </c>
      <c r="C235" s="832" t="s">
        <v>3529</v>
      </c>
      <c r="D235" s="832" t="s">
        <v>4853</v>
      </c>
      <c r="E235" s="832" t="s">
        <v>4854</v>
      </c>
      <c r="F235" s="849"/>
      <c r="G235" s="849"/>
      <c r="H235" s="849"/>
      <c r="I235" s="849"/>
      <c r="J235" s="849">
        <v>2</v>
      </c>
      <c r="K235" s="849">
        <v>450</v>
      </c>
      <c r="L235" s="849">
        <v>1</v>
      </c>
      <c r="M235" s="849">
        <v>225</v>
      </c>
      <c r="N235" s="849"/>
      <c r="O235" s="849"/>
      <c r="P235" s="837"/>
      <c r="Q235" s="850"/>
    </row>
    <row r="236" spans="1:17" ht="14.4" customHeight="1" x14ac:dyDescent="0.3">
      <c r="A236" s="831" t="s">
        <v>4784</v>
      </c>
      <c r="B236" s="832" t="s">
        <v>4785</v>
      </c>
      <c r="C236" s="832" t="s">
        <v>3529</v>
      </c>
      <c r="D236" s="832" t="s">
        <v>4853</v>
      </c>
      <c r="E236" s="832" t="s">
        <v>4855</v>
      </c>
      <c r="F236" s="849"/>
      <c r="G236" s="849"/>
      <c r="H236" s="849"/>
      <c r="I236" s="849"/>
      <c r="J236" s="849">
        <v>2</v>
      </c>
      <c r="K236" s="849">
        <v>450</v>
      </c>
      <c r="L236" s="849">
        <v>1</v>
      </c>
      <c r="M236" s="849">
        <v>225</v>
      </c>
      <c r="N236" s="849">
        <v>2</v>
      </c>
      <c r="O236" s="849">
        <v>452</v>
      </c>
      <c r="P236" s="837">
        <v>1.0044444444444445</v>
      </c>
      <c r="Q236" s="850">
        <v>226</v>
      </c>
    </row>
    <row r="237" spans="1:17" ht="14.4" customHeight="1" x14ac:dyDescent="0.3">
      <c r="A237" s="831" t="s">
        <v>4784</v>
      </c>
      <c r="B237" s="832" t="s">
        <v>4785</v>
      </c>
      <c r="C237" s="832" t="s">
        <v>3529</v>
      </c>
      <c r="D237" s="832" t="s">
        <v>4856</v>
      </c>
      <c r="E237" s="832" t="s">
        <v>4857</v>
      </c>
      <c r="F237" s="849">
        <v>1</v>
      </c>
      <c r="G237" s="849">
        <v>625</v>
      </c>
      <c r="H237" s="849">
        <v>0.99840255591054317</v>
      </c>
      <c r="I237" s="849">
        <v>625</v>
      </c>
      <c r="J237" s="849">
        <v>1</v>
      </c>
      <c r="K237" s="849">
        <v>626</v>
      </c>
      <c r="L237" s="849">
        <v>1</v>
      </c>
      <c r="M237" s="849">
        <v>626</v>
      </c>
      <c r="N237" s="849">
        <v>2</v>
      </c>
      <c r="O237" s="849">
        <v>1252</v>
      </c>
      <c r="P237" s="837">
        <v>2</v>
      </c>
      <c r="Q237" s="850">
        <v>626</v>
      </c>
    </row>
    <row r="238" spans="1:17" ht="14.4" customHeight="1" x14ac:dyDescent="0.3">
      <c r="A238" s="831" t="s">
        <v>4784</v>
      </c>
      <c r="B238" s="832" t="s">
        <v>4785</v>
      </c>
      <c r="C238" s="832" t="s">
        <v>3529</v>
      </c>
      <c r="D238" s="832" t="s">
        <v>4858</v>
      </c>
      <c r="E238" s="832" t="s">
        <v>4859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350</v>
      </c>
      <c r="P238" s="837"/>
      <c r="Q238" s="850">
        <v>350</v>
      </c>
    </row>
    <row r="239" spans="1:17" ht="14.4" customHeight="1" x14ac:dyDescent="0.3">
      <c r="A239" s="831" t="s">
        <v>4784</v>
      </c>
      <c r="B239" s="832" t="s">
        <v>4785</v>
      </c>
      <c r="C239" s="832" t="s">
        <v>3529</v>
      </c>
      <c r="D239" s="832" t="s">
        <v>4860</v>
      </c>
      <c r="E239" s="832" t="s">
        <v>4861</v>
      </c>
      <c r="F239" s="849"/>
      <c r="G239" s="849"/>
      <c r="H239" s="849"/>
      <c r="I239" s="849"/>
      <c r="J239" s="849">
        <v>1</v>
      </c>
      <c r="K239" s="849">
        <v>4164</v>
      </c>
      <c r="L239" s="849">
        <v>1</v>
      </c>
      <c r="M239" s="849">
        <v>4164</v>
      </c>
      <c r="N239" s="849"/>
      <c r="O239" s="849"/>
      <c r="P239" s="837"/>
      <c r="Q239" s="850"/>
    </row>
    <row r="240" spans="1:17" ht="14.4" customHeight="1" x14ac:dyDescent="0.3">
      <c r="A240" s="831" t="s">
        <v>4784</v>
      </c>
      <c r="B240" s="832" t="s">
        <v>4785</v>
      </c>
      <c r="C240" s="832" t="s">
        <v>3529</v>
      </c>
      <c r="D240" s="832" t="s">
        <v>4860</v>
      </c>
      <c r="E240" s="832" t="s">
        <v>4862</v>
      </c>
      <c r="F240" s="849">
        <v>1</v>
      </c>
      <c r="G240" s="849">
        <v>4164</v>
      </c>
      <c r="H240" s="849"/>
      <c r="I240" s="849">
        <v>4164</v>
      </c>
      <c r="J240" s="849"/>
      <c r="K240" s="849"/>
      <c r="L240" s="849"/>
      <c r="M240" s="849"/>
      <c r="N240" s="849">
        <v>1</v>
      </c>
      <c r="O240" s="849">
        <v>4166</v>
      </c>
      <c r="P240" s="837"/>
      <c r="Q240" s="850">
        <v>4166</v>
      </c>
    </row>
    <row r="241" spans="1:17" ht="14.4" customHeight="1" x14ac:dyDescent="0.3">
      <c r="A241" s="831" t="s">
        <v>4784</v>
      </c>
      <c r="B241" s="832" t="s">
        <v>4785</v>
      </c>
      <c r="C241" s="832" t="s">
        <v>3529</v>
      </c>
      <c r="D241" s="832" t="s">
        <v>4863</v>
      </c>
      <c r="E241" s="832" t="s">
        <v>4864</v>
      </c>
      <c r="F241" s="849">
        <v>4</v>
      </c>
      <c r="G241" s="849">
        <v>6300</v>
      </c>
      <c r="H241" s="849">
        <v>0.66666666666666663</v>
      </c>
      <c r="I241" s="849">
        <v>1575</v>
      </c>
      <c r="J241" s="849">
        <v>6</v>
      </c>
      <c r="K241" s="849">
        <v>9450</v>
      </c>
      <c r="L241" s="849">
        <v>1</v>
      </c>
      <c r="M241" s="849">
        <v>1575</v>
      </c>
      <c r="N241" s="849">
        <v>1</v>
      </c>
      <c r="O241" s="849">
        <v>1577</v>
      </c>
      <c r="P241" s="837">
        <v>0.16687830687830688</v>
      </c>
      <c r="Q241" s="850">
        <v>1577</v>
      </c>
    </row>
    <row r="242" spans="1:17" ht="14.4" customHeight="1" x14ac:dyDescent="0.3">
      <c r="A242" s="831" t="s">
        <v>4784</v>
      </c>
      <c r="B242" s="832" t="s">
        <v>4785</v>
      </c>
      <c r="C242" s="832" t="s">
        <v>3529</v>
      </c>
      <c r="D242" s="832" t="s">
        <v>4865</v>
      </c>
      <c r="E242" s="832" t="s">
        <v>4866</v>
      </c>
      <c r="F242" s="849">
        <v>4</v>
      </c>
      <c r="G242" s="849">
        <v>15440</v>
      </c>
      <c r="H242" s="849">
        <v>1.3333333333333333</v>
      </c>
      <c r="I242" s="849">
        <v>3860</v>
      </c>
      <c r="J242" s="849">
        <v>3</v>
      </c>
      <c r="K242" s="849">
        <v>11580</v>
      </c>
      <c r="L242" s="849">
        <v>1</v>
      </c>
      <c r="M242" s="849">
        <v>3860</v>
      </c>
      <c r="N242" s="849">
        <v>3</v>
      </c>
      <c r="O242" s="849">
        <v>11586</v>
      </c>
      <c r="P242" s="837">
        <v>1.0005181347150258</v>
      </c>
      <c r="Q242" s="850">
        <v>3862</v>
      </c>
    </row>
    <row r="243" spans="1:17" ht="14.4" customHeight="1" x14ac:dyDescent="0.3">
      <c r="A243" s="831" t="s">
        <v>4784</v>
      </c>
      <c r="B243" s="832" t="s">
        <v>4785</v>
      </c>
      <c r="C243" s="832" t="s">
        <v>3529</v>
      </c>
      <c r="D243" s="832" t="s">
        <v>4867</v>
      </c>
      <c r="E243" s="832" t="s">
        <v>4868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1294</v>
      </c>
      <c r="P243" s="837"/>
      <c r="Q243" s="850">
        <v>1294</v>
      </c>
    </row>
    <row r="244" spans="1:17" ht="14.4" customHeight="1" x14ac:dyDescent="0.3">
      <c r="A244" s="831" t="s">
        <v>4784</v>
      </c>
      <c r="B244" s="832" t="s">
        <v>4785</v>
      </c>
      <c r="C244" s="832" t="s">
        <v>3529</v>
      </c>
      <c r="D244" s="832" t="s">
        <v>4869</v>
      </c>
      <c r="E244" s="832" t="s">
        <v>4870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1178</v>
      </c>
      <c r="P244" s="837"/>
      <c r="Q244" s="850">
        <v>1178</v>
      </c>
    </row>
    <row r="245" spans="1:17" ht="14.4" customHeight="1" x14ac:dyDescent="0.3">
      <c r="A245" s="831" t="s">
        <v>4784</v>
      </c>
      <c r="B245" s="832" t="s">
        <v>4785</v>
      </c>
      <c r="C245" s="832" t="s">
        <v>3529</v>
      </c>
      <c r="D245" s="832" t="s">
        <v>4871</v>
      </c>
      <c r="E245" s="832" t="s">
        <v>4872</v>
      </c>
      <c r="F245" s="849">
        <v>5</v>
      </c>
      <c r="G245" s="849">
        <v>25785</v>
      </c>
      <c r="H245" s="849">
        <v>0.625</v>
      </c>
      <c r="I245" s="849">
        <v>5157</v>
      </c>
      <c r="J245" s="849">
        <v>8</v>
      </c>
      <c r="K245" s="849">
        <v>41256</v>
      </c>
      <c r="L245" s="849">
        <v>1</v>
      </c>
      <c r="M245" s="849">
        <v>5157</v>
      </c>
      <c r="N245" s="849">
        <v>8</v>
      </c>
      <c r="O245" s="849">
        <v>41264</v>
      </c>
      <c r="P245" s="837">
        <v>1.0001939111886755</v>
      </c>
      <c r="Q245" s="850">
        <v>5158</v>
      </c>
    </row>
    <row r="246" spans="1:17" ht="14.4" customHeight="1" x14ac:dyDescent="0.3">
      <c r="A246" s="831" t="s">
        <v>4784</v>
      </c>
      <c r="B246" s="832" t="s">
        <v>4785</v>
      </c>
      <c r="C246" s="832" t="s">
        <v>3529</v>
      </c>
      <c r="D246" s="832" t="s">
        <v>4873</v>
      </c>
      <c r="E246" s="832" t="s">
        <v>4874</v>
      </c>
      <c r="F246" s="849">
        <v>1</v>
      </c>
      <c r="G246" s="849">
        <v>5620</v>
      </c>
      <c r="H246" s="849">
        <v>1</v>
      </c>
      <c r="I246" s="849">
        <v>5620</v>
      </c>
      <c r="J246" s="849">
        <v>1</v>
      </c>
      <c r="K246" s="849">
        <v>5620</v>
      </c>
      <c r="L246" s="849">
        <v>1</v>
      </c>
      <c r="M246" s="849">
        <v>5620</v>
      </c>
      <c r="N246" s="849"/>
      <c r="O246" s="849"/>
      <c r="P246" s="837"/>
      <c r="Q246" s="850"/>
    </row>
    <row r="247" spans="1:17" ht="14.4" customHeight="1" x14ac:dyDescent="0.3">
      <c r="A247" s="831" t="s">
        <v>4784</v>
      </c>
      <c r="B247" s="832" t="s">
        <v>4785</v>
      </c>
      <c r="C247" s="832" t="s">
        <v>3529</v>
      </c>
      <c r="D247" s="832" t="s">
        <v>4873</v>
      </c>
      <c r="E247" s="832" t="s">
        <v>4875</v>
      </c>
      <c r="F247" s="849"/>
      <c r="G247" s="849"/>
      <c r="H247" s="849"/>
      <c r="I247" s="849"/>
      <c r="J247" s="849">
        <v>1</v>
      </c>
      <c r="K247" s="849">
        <v>5620</v>
      </c>
      <c r="L247" s="849">
        <v>1</v>
      </c>
      <c r="M247" s="849">
        <v>5620</v>
      </c>
      <c r="N247" s="849">
        <v>2</v>
      </c>
      <c r="O247" s="849">
        <v>11242</v>
      </c>
      <c r="P247" s="837">
        <v>2.000355871886121</v>
      </c>
      <c r="Q247" s="850">
        <v>5621</v>
      </c>
    </row>
    <row r="248" spans="1:17" ht="14.4" customHeight="1" x14ac:dyDescent="0.3">
      <c r="A248" s="831" t="s">
        <v>4784</v>
      </c>
      <c r="B248" s="832" t="s">
        <v>4785</v>
      </c>
      <c r="C248" s="832" t="s">
        <v>3529</v>
      </c>
      <c r="D248" s="832" t="s">
        <v>4876</v>
      </c>
      <c r="E248" s="832" t="s">
        <v>4877</v>
      </c>
      <c r="F248" s="849">
        <v>55</v>
      </c>
      <c r="G248" s="849">
        <v>9735</v>
      </c>
      <c r="H248" s="849">
        <v>0.91666666666666663</v>
      </c>
      <c r="I248" s="849">
        <v>177</v>
      </c>
      <c r="J248" s="849">
        <v>60</v>
      </c>
      <c r="K248" s="849">
        <v>10620</v>
      </c>
      <c r="L248" s="849">
        <v>1</v>
      </c>
      <c r="M248" s="849">
        <v>177</v>
      </c>
      <c r="N248" s="849">
        <v>62</v>
      </c>
      <c r="O248" s="849">
        <v>11036</v>
      </c>
      <c r="P248" s="837">
        <v>1.0391713747645952</v>
      </c>
      <c r="Q248" s="850">
        <v>178</v>
      </c>
    </row>
    <row r="249" spans="1:17" ht="14.4" customHeight="1" x14ac:dyDescent="0.3">
      <c r="A249" s="831" t="s">
        <v>4784</v>
      </c>
      <c r="B249" s="832" t="s">
        <v>4785</v>
      </c>
      <c r="C249" s="832" t="s">
        <v>3529</v>
      </c>
      <c r="D249" s="832" t="s">
        <v>4876</v>
      </c>
      <c r="E249" s="832" t="s">
        <v>4878</v>
      </c>
      <c r="F249" s="849">
        <v>5</v>
      </c>
      <c r="G249" s="849">
        <v>885</v>
      </c>
      <c r="H249" s="849">
        <v>0.41666666666666669</v>
      </c>
      <c r="I249" s="849">
        <v>177</v>
      </c>
      <c r="J249" s="849">
        <v>12</v>
      </c>
      <c r="K249" s="849">
        <v>2124</v>
      </c>
      <c r="L249" s="849">
        <v>1</v>
      </c>
      <c r="M249" s="849">
        <v>177</v>
      </c>
      <c r="N249" s="849">
        <v>10</v>
      </c>
      <c r="O249" s="849">
        <v>1780</v>
      </c>
      <c r="P249" s="837">
        <v>0.83804143126177022</v>
      </c>
      <c r="Q249" s="850">
        <v>178</v>
      </c>
    </row>
    <row r="250" spans="1:17" ht="14.4" customHeight="1" x14ac:dyDescent="0.3">
      <c r="A250" s="831" t="s">
        <v>4784</v>
      </c>
      <c r="B250" s="832" t="s">
        <v>4785</v>
      </c>
      <c r="C250" s="832" t="s">
        <v>3529</v>
      </c>
      <c r="D250" s="832" t="s">
        <v>4879</v>
      </c>
      <c r="E250" s="832" t="s">
        <v>4880</v>
      </c>
      <c r="F250" s="849">
        <v>25</v>
      </c>
      <c r="G250" s="849">
        <v>51200</v>
      </c>
      <c r="H250" s="849">
        <v>1.3882110514614174</v>
      </c>
      <c r="I250" s="849">
        <v>2048</v>
      </c>
      <c r="J250" s="849">
        <v>18</v>
      </c>
      <c r="K250" s="849">
        <v>36882</v>
      </c>
      <c r="L250" s="849">
        <v>1</v>
      </c>
      <c r="M250" s="849">
        <v>2049</v>
      </c>
      <c r="N250" s="849">
        <v>26</v>
      </c>
      <c r="O250" s="849">
        <v>53300</v>
      </c>
      <c r="P250" s="837">
        <v>1.4451493953690147</v>
      </c>
      <c r="Q250" s="850">
        <v>2050</v>
      </c>
    </row>
    <row r="251" spans="1:17" ht="14.4" customHeight="1" x14ac:dyDescent="0.3">
      <c r="A251" s="831" t="s">
        <v>4784</v>
      </c>
      <c r="B251" s="832" t="s">
        <v>4785</v>
      </c>
      <c r="C251" s="832" t="s">
        <v>3529</v>
      </c>
      <c r="D251" s="832" t="s">
        <v>4881</v>
      </c>
      <c r="E251" s="832" t="s">
        <v>4882</v>
      </c>
      <c r="F251" s="849"/>
      <c r="G251" s="849"/>
      <c r="H251" s="849"/>
      <c r="I251" s="849"/>
      <c r="J251" s="849">
        <v>1</v>
      </c>
      <c r="K251" s="849">
        <v>2737</v>
      </c>
      <c r="L251" s="849">
        <v>1</v>
      </c>
      <c r="M251" s="849">
        <v>2737</v>
      </c>
      <c r="N251" s="849">
        <v>1</v>
      </c>
      <c r="O251" s="849">
        <v>2737</v>
      </c>
      <c r="P251" s="837">
        <v>1</v>
      </c>
      <c r="Q251" s="850">
        <v>2737</v>
      </c>
    </row>
    <row r="252" spans="1:17" ht="14.4" customHeight="1" x14ac:dyDescent="0.3">
      <c r="A252" s="831" t="s">
        <v>4784</v>
      </c>
      <c r="B252" s="832" t="s">
        <v>4785</v>
      </c>
      <c r="C252" s="832" t="s">
        <v>3529</v>
      </c>
      <c r="D252" s="832" t="s">
        <v>4881</v>
      </c>
      <c r="E252" s="832" t="s">
        <v>4883</v>
      </c>
      <c r="F252" s="849">
        <v>1</v>
      </c>
      <c r="G252" s="849">
        <v>2736</v>
      </c>
      <c r="H252" s="849">
        <v>0.99963463646328099</v>
      </c>
      <c r="I252" s="849">
        <v>2736</v>
      </c>
      <c r="J252" s="849">
        <v>1</v>
      </c>
      <c r="K252" s="849">
        <v>2737</v>
      </c>
      <c r="L252" s="849">
        <v>1</v>
      </c>
      <c r="M252" s="849">
        <v>2737</v>
      </c>
      <c r="N252" s="849"/>
      <c r="O252" s="849"/>
      <c r="P252" s="837"/>
      <c r="Q252" s="850"/>
    </row>
    <row r="253" spans="1:17" ht="14.4" customHeight="1" x14ac:dyDescent="0.3">
      <c r="A253" s="831" t="s">
        <v>4784</v>
      </c>
      <c r="B253" s="832" t="s">
        <v>4785</v>
      </c>
      <c r="C253" s="832" t="s">
        <v>3529</v>
      </c>
      <c r="D253" s="832" t="s">
        <v>4884</v>
      </c>
      <c r="E253" s="832" t="s">
        <v>4885</v>
      </c>
      <c r="F253" s="849">
        <v>1</v>
      </c>
      <c r="G253" s="849">
        <v>5269</v>
      </c>
      <c r="H253" s="849">
        <v>1</v>
      </c>
      <c r="I253" s="849">
        <v>5269</v>
      </c>
      <c r="J253" s="849">
        <v>1</v>
      </c>
      <c r="K253" s="849">
        <v>5269</v>
      </c>
      <c r="L253" s="849">
        <v>1</v>
      </c>
      <c r="M253" s="849">
        <v>5269</v>
      </c>
      <c r="N253" s="849"/>
      <c r="O253" s="849"/>
      <c r="P253" s="837"/>
      <c r="Q253" s="850"/>
    </row>
    <row r="254" spans="1:17" ht="14.4" customHeight="1" x14ac:dyDescent="0.3">
      <c r="A254" s="831" t="s">
        <v>4784</v>
      </c>
      <c r="B254" s="832" t="s">
        <v>4785</v>
      </c>
      <c r="C254" s="832" t="s">
        <v>3529</v>
      </c>
      <c r="D254" s="832" t="s">
        <v>4886</v>
      </c>
      <c r="E254" s="832" t="s">
        <v>4887</v>
      </c>
      <c r="F254" s="849"/>
      <c r="G254" s="849"/>
      <c r="H254" s="849"/>
      <c r="I254" s="849"/>
      <c r="J254" s="849">
        <v>1</v>
      </c>
      <c r="K254" s="849">
        <v>199</v>
      </c>
      <c r="L254" s="849">
        <v>1</v>
      </c>
      <c r="M254" s="849">
        <v>199</v>
      </c>
      <c r="N254" s="849"/>
      <c r="O254" s="849"/>
      <c r="P254" s="837"/>
      <c r="Q254" s="850"/>
    </row>
    <row r="255" spans="1:17" ht="14.4" customHeight="1" x14ac:dyDescent="0.3">
      <c r="A255" s="831" t="s">
        <v>4784</v>
      </c>
      <c r="B255" s="832" t="s">
        <v>4785</v>
      </c>
      <c r="C255" s="832" t="s">
        <v>3529</v>
      </c>
      <c r="D255" s="832" t="s">
        <v>4888</v>
      </c>
      <c r="E255" s="832" t="s">
        <v>4889</v>
      </c>
      <c r="F255" s="849"/>
      <c r="G255" s="849"/>
      <c r="H255" s="849"/>
      <c r="I255" s="849"/>
      <c r="J255" s="849">
        <v>3</v>
      </c>
      <c r="K255" s="849">
        <v>612</v>
      </c>
      <c r="L255" s="849">
        <v>1</v>
      </c>
      <c r="M255" s="849">
        <v>204</v>
      </c>
      <c r="N255" s="849"/>
      <c r="O255" s="849"/>
      <c r="P255" s="837"/>
      <c r="Q255" s="850"/>
    </row>
    <row r="256" spans="1:17" ht="14.4" customHeight="1" x14ac:dyDescent="0.3">
      <c r="A256" s="831" t="s">
        <v>4784</v>
      </c>
      <c r="B256" s="832" t="s">
        <v>4785</v>
      </c>
      <c r="C256" s="832" t="s">
        <v>3529</v>
      </c>
      <c r="D256" s="832" t="s">
        <v>4890</v>
      </c>
      <c r="E256" s="832" t="s">
        <v>4891</v>
      </c>
      <c r="F256" s="849">
        <v>2</v>
      </c>
      <c r="G256" s="849">
        <v>852</v>
      </c>
      <c r="H256" s="849">
        <v>0.125</v>
      </c>
      <c r="I256" s="849">
        <v>426</v>
      </c>
      <c r="J256" s="849">
        <v>16</v>
      </c>
      <c r="K256" s="849">
        <v>6816</v>
      </c>
      <c r="L256" s="849">
        <v>1</v>
      </c>
      <c r="M256" s="849">
        <v>426</v>
      </c>
      <c r="N256" s="849">
        <v>8</v>
      </c>
      <c r="O256" s="849">
        <v>3416</v>
      </c>
      <c r="P256" s="837">
        <v>0.50117370892018775</v>
      </c>
      <c r="Q256" s="850">
        <v>427</v>
      </c>
    </row>
    <row r="257" spans="1:17" ht="14.4" customHeight="1" x14ac:dyDescent="0.3">
      <c r="A257" s="831" t="s">
        <v>4784</v>
      </c>
      <c r="B257" s="832" t="s">
        <v>4785</v>
      </c>
      <c r="C257" s="832" t="s">
        <v>3529</v>
      </c>
      <c r="D257" s="832" t="s">
        <v>4890</v>
      </c>
      <c r="E257" s="832" t="s">
        <v>4892</v>
      </c>
      <c r="F257" s="849">
        <v>8</v>
      </c>
      <c r="G257" s="849">
        <v>3408</v>
      </c>
      <c r="H257" s="849">
        <v>0.72727272727272729</v>
      </c>
      <c r="I257" s="849">
        <v>426</v>
      </c>
      <c r="J257" s="849">
        <v>11</v>
      </c>
      <c r="K257" s="849">
        <v>4686</v>
      </c>
      <c r="L257" s="849">
        <v>1</v>
      </c>
      <c r="M257" s="849">
        <v>426</v>
      </c>
      <c r="N257" s="849">
        <v>1</v>
      </c>
      <c r="O257" s="849">
        <v>427</v>
      </c>
      <c r="P257" s="837">
        <v>9.1122492530943233E-2</v>
      </c>
      <c r="Q257" s="850">
        <v>427</v>
      </c>
    </row>
    <row r="258" spans="1:17" ht="14.4" customHeight="1" x14ac:dyDescent="0.3">
      <c r="A258" s="831" t="s">
        <v>4784</v>
      </c>
      <c r="B258" s="832" t="s">
        <v>4785</v>
      </c>
      <c r="C258" s="832" t="s">
        <v>3529</v>
      </c>
      <c r="D258" s="832" t="s">
        <v>4893</v>
      </c>
      <c r="E258" s="832" t="s">
        <v>4894</v>
      </c>
      <c r="F258" s="849"/>
      <c r="G258" s="849"/>
      <c r="H258" s="849"/>
      <c r="I258" s="849"/>
      <c r="J258" s="849">
        <v>1</v>
      </c>
      <c r="K258" s="849">
        <v>163</v>
      </c>
      <c r="L258" s="849">
        <v>1</v>
      </c>
      <c r="M258" s="849">
        <v>163</v>
      </c>
      <c r="N258" s="849"/>
      <c r="O258" s="849"/>
      <c r="P258" s="837"/>
      <c r="Q258" s="850"/>
    </row>
    <row r="259" spans="1:17" ht="14.4" customHeight="1" x14ac:dyDescent="0.3">
      <c r="A259" s="831" t="s">
        <v>4784</v>
      </c>
      <c r="B259" s="832" t="s">
        <v>4785</v>
      </c>
      <c r="C259" s="832" t="s">
        <v>3529</v>
      </c>
      <c r="D259" s="832" t="s">
        <v>4895</v>
      </c>
      <c r="E259" s="832" t="s">
        <v>4896</v>
      </c>
      <c r="F259" s="849">
        <v>1</v>
      </c>
      <c r="G259" s="849">
        <v>436</v>
      </c>
      <c r="H259" s="849"/>
      <c r="I259" s="849">
        <v>436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4784</v>
      </c>
      <c r="B260" s="832" t="s">
        <v>4785</v>
      </c>
      <c r="C260" s="832" t="s">
        <v>3529</v>
      </c>
      <c r="D260" s="832" t="s">
        <v>4897</v>
      </c>
      <c r="E260" s="832" t="s">
        <v>4898</v>
      </c>
      <c r="F260" s="849">
        <v>2</v>
      </c>
      <c r="G260" s="849">
        <v>4308</v>
      </c>
      <c r="H260" s="849"/>
      <c r="I260" s="849">
        <v>2154</v>
      </c>
      <c r="J260" s="849"/>
      <c r="K260" s="849"/>
      <c r="L260" s="849"/>
      <c r="M260" s="849"/>
      <c r="N260" s="849">
        <v>3</v>
      </c>
      <c r="O260" s="849">
        <v>6468</v>
      </c>
      <c r="P260" s="837"/>
      <c r="Q260" s="850">
        <v>2156</v>
      </c>
    </row>
    <row r="261" spans="1:17" ht="14.4" customHeight="1" x14ac:dyDescent="0.3">
      <c r="A261" s="831" t="s">
        <v>4784</v>
      </c>
      <c r="B261" s="832" t="s">
        <v>4785</v>
      </c>
      <c r="C261" s="832" t="s">
        <v>3529</v>
      </c>
      <c r="D261" s="832" t="s">
        <v>4897</v>
      </c>
      <c r="E261" s="832" t="s">
        <v>4899</v>
      </c>
      <c r="F261" s="849">
        <v>24</v>
      </c>
      <c r="G261" s="849">
        <v>51696</v>
      </c>
      <c r="H261" s="849">
        <v>0.95955452436194899</v>
      </c>
      <c r="I261" s="849">
        <v>2154</v>
      </c>
      <c r="J261" s="849">
        <v>25</v>
      </c>
      <c r="K261" s="849">
        <v>53875</v>
      </c>
      <c r="L261" s="849">
        <v>1</v>
      </c>
      <c r="M261" s="849">
        <v>2155</v>
      </c>
      <c r="N261" s="849">
        <v>31</v>
      </c>
      <c r="O261" s="849">
        <v>66836</v>
      </c>
      <c r="P261" s="837">
        <v>1.2405754060324825</v>
      </c>
      <c r="Q261" s="850">
        <v>2156</v>
      </c>
    </row>
    <row r="262" spans="1:17" ht="14.4" customHeight="1" x14ac:dyDescent="0.3">
      <c r="A262" s="831" t="s">
        <v>4784</v>
      </c>
      <c r="B262" s="832" t="s">
        <v>4785</v>
      </c>
      <c r="C262" s="832" t="s">
        <v>3529</v>
      </c>
      <c r="D262" s="832" t="s">
        <v>4900</v>
      </c>
      <c r="E262" s="832" t="s">
        <v>4866</v>
      </c>
      <c r="F262" s="849">
        <v>4</v>
      </c>
      <c r="G262" s="849">
        <v>7552</v>
      </c>
      <c r="H262" s="849">
        <v>0.99947061937533088</v>
      </c>
      <c r="I262" s="849">
        <v>1888</v>
      </c>
      <c r="J262" s="849">
        <v>4</v>
      </c>
      <c r="K262" s="849">
        <v>7556</v>
      </c>
      <c r="L262" s="849">
        <v>1</v>
      </c>
      <c r="M262" s="849">
        <v>1889</v>
      </c>
      <c r="N262" s="849">
        <v>4</v>
      </c>
      <c r="O262" s="849">
        <v>7556</v>
      </c>
      <c r="P262" s="837">
        <v>1</v>
      </c>
      <c r="Q262" s="850">
        <v>1889</v>
      </c>
    </row>
    <row r="263" spans="1:17" ht="14.4" customHeight="1" x14ac:dyDescent="0.3">
      <c r="A263" s="831" t="s">
        <v>4784</v>
      </c>
      <c r="B263" s="832" t="s">
        <v>4785</v>
      </c>
      <c r="C263" s="832" t="s">
        <v>3529</v>
      </c>
      <c r="D263" s="832" t="s">
        <v>4901</v>
      </c>
      <c r="E263" s="832" t="s">
        <v>4902</v>
      </c>
      <c r="F263" s="849"/>
      <c r="G263" s="849"/>
      <c r="H263" s="849"/>
      <c r="I263" s="849"/>
      <c r="J263" s="849">
        <v>3</v>
      </c>
      <c r="K263" s="849">
        <v>25380</v>
      </c>
      <c r="L263" s="849">
        <v>1</v>
      </c>
      <c r="M263" s="849">
        <v>8460</v>
      </c>
      <c r="N263" s="849"/>
      <c r="O263" s="849"/>
      <c r="P263" s="837"/>
      <c r="Q263" s="850"/>
    </row>
    <row r="264" spans="1:17" ht="14.4" customHeight="1" x14ac:dyDescent="0.3">
      <c r="A264" s="831" t="s">
        <v>4784</v>
      </c>
      <c r="B264" s="832" t="s">
        <v>4785</v>
      </c>
      <c r="C264" s="832" t="s">
        <v>3529</v>
      </c>
      <c r="D264" s="832" t="s">
        <v>4901</v>
      </c>
      <c r="E264" s="832" t="s">
        <v>4903</v>
      </c>
      <c r="F264" s="849">
        <v>2</v>
      </c>
      <c r="G264" s="849">
        <v>16918</v>
      </c>
      <c r="H264" s="849"/>
      <c r="I264" s="849">
        <v>8459</v>
      </c>
      <c r="J264" s="849"/>
      <c r="K264" s="849"/>
      <c r="L264" s="849"/>
      <c r="M264" s="849"/>
      <c r="N264" s="849">
        <v>3</v>
      </c>
      <c r="O264" s="849">
        <v>25386</v>
      </c>
      <c r="P264" s="837"/>
      <c r="Q264" s="850">
        <v>8462</v>
      </c>
    </row>
    <row r="265" spans="1:17" ht="14.4" customHeight="1" x14ac:dyDescent="0.3">
      <c r="A265" s="831" t="s">
        <v>4784</v>
      </c>
      <c r="B265" s="832" t="s">
        <v>4785</v>
      </c>
      <c r="C265" s="832" t="s">
        <v>3529</v>
      </c>
      <c r="D265" s="832" t="s">
        <v>4904</v>
      </c>
      <c r="E265" s="832" t="s">
        <v>4905</v>
      </c>
      <c r="F265" s="849">
        <v>1</v>
      </c>
      <c r="G265" s="849">
        <v>373</v>
      </c>
      <c r="H265" s="849"/>
      <c r="I265" s="849">
        <v>373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4906</v>
      </c>
      <c r="B266" s="832" t="s">
        <v>4907</v>
      </c>
      <c r="C266" s="832" t="s">
        <v>3529</v>
      </c>
      <c r="D266" s="832" t="s">
        <v>4908</v>
      </c>
      <c r="E266" s="832" t="s">
        <v>4909</v>
      </c>
      <c r="F266" s="849">
        <v>6</v>
      </c>
      <c r="G266" s="849">
        <v>1266</v>
      </c>
      <c r="H266" s="849">
        <v>0.75</v>
      </c>
      <c r="I266" s="849">
        <v>211</v>
      </c>
      <c r="J266" s="849">
        <v>8</v>
      </c>
      <c r="K266" s="849">
        <v>1688</v>
      </c>
      <c r="L266" s="849">
        <v>1</v>
      </c>
      <c r="M266" s="849">
        <v>211</v>
      </c>
      <c r="N266" s="849">
        <v>6</v>
      </c>
      <c r="O266" s="849">
        <v>1272</v>
      </c>
      <c r="P266" s="837">
        <v>0.75355450236966826</v>
      </c>
      <c r="Q266" s="850">
        <v>212</v>
      </c>
    </row>
    <row r="267" spans="1:17" ht="14.4" customHeight="1" x14ac:dyDescent="0.3">
      <c r="A267" s="831" t="s">
        <v>4906</v>
      </c>
      <c r="B267" s="832" t="s">
        <v>4907</v>
      </c>
      <c r="C267" s="832" t="s">
        <v>3529</v>
      </c>
      <c r="D267" s="832" t="s">
        <v>4910</v>
      </c>
      <c r="E267" s="832" t="s">
        <v>4911</v>
      </c>
      <c r="F267" s="849">
        <v>40</v>
      </c>
      <c r="G267" s="849">
        <v>12040</v>
      </c>
      <c r="H267" s="849">
        <v>0.60606060606060608</v>
      </c>
      <c r="I267" s="849">
        <v>301</v>
      </c>
      <c r="J267" s="849">
        <v>66</v>
      </c>
      <c r="K267" s="849">
        <v>19866</v>
      </c>
      <c r="L267" s="849">
        <v>1</v>
      </c>
      <c r="M267" s="849">
        <v>301</v>
      </c>
      <c r="N267" s="849">
        <v>39</v>
      </c>
      <c r="O267" s="849">
        <v>11778</v>
      </c>
      <c r="P267" s="837">
        <v>0.59287224403503469</v>
      </c>
      <c r="Q267" s="850">
        <v>302</v>
      </c>
    </row>
    <row r="268" spans="1:17" ht="14.4" customHeight="1" x14ac:dyDescent="0.3">
      <c r="A268" s="831" t="s">
        <v>4906</v>
      </c>
      <c r="B268" s="832" t="s">
        <v>4907</v>
      </c>
      <c r="C268" s="832" t="s">
        <v>3529</v>
      </c>
      <c r="D268" s="832" t="s">
        <v>4912</v>
      </c>
      <c r="E268" s="832" t="s">
        <v>4913</v>
      </c>
      <c r="F268" s="849"/>
      <c r="G268" s="849"/>
      <c r="H268" s="849"/>
      <c r="I268" s="849"/>
      <c r="J268" s="849">
        <v>3</v>
      </c>
      <c r="K268" s="849">
        <v>297</v>
      </c>
      <c r="L268" s="849">
        <v>1</v>
      </c>
      <c r="M268" s="849">
        <v>99</v>
      </c>
      <c r="N268" s="849"/>
      <c r="O268" s="849"/>
      <c r="P268" s="837"/>
      <c r="Q268" s="850"/>
    </row>
    <row r="269" spans="1:17" ht="14.4" customHeight="1" x14ac:dyDescent="0.3">
      <c r="A269" s="831" t="s">
        <v>4906</v>
      </c>
      <c r="B269" s="832" t="s">
        <v>4907</v>
      </c>
      <c r="C269" s="832" t="s">
        <v>3529</v>
      </c>
      <c r="D269" s="832" t="s">
        <v>4914</v>
      </c>
      <c r="E269" s="832" t="s">
        <v>4915</v>
      </c>
      <c r="F269" s="849">
        <v>22</v>
      </c>
      <c r="G269" s="849">
        <v>3014</v>
      </c>
      <c r="H269" s="849">
        <v>1.2941176470588236</v>
      </c>
      <c r="I269" s="849">
        <v>137</v>
      </c>
      <c r="J269" s="849">
        <v>17</v>
      </c>
      <c r="K269" s="849">
        <v>2329</v>
      </c>
      <c r="L269" s="849">
        <v>1</v>
      </c>
      <c r="M269" s="849">
        <v>137</v>
      </c>
      <c r="N269" s="849">
        <v>25</v>
      </c>
      <c r="O269" s="849">
        <v>3425</v>
      </c>
      <c r="P269" s="837">
        <v>1.4705882352941178</v>
      </c>
      <c r="Q269" s="850">
        <v>137</v>
      </c>
    </row>
    <row r="270" spans="1:17" ht="14.4" customHeight="1" x14ac:dyDescent="0.3">
      <c r="A270" s="831" t="s">
        <v>4906</v>
      </c>
      <c r="B270" s="832" t="s">
        <v>4907</v>
      </c>
      <c r="C270" s="832" t="s">
        <v>3529</v>
      </c>
      <c r="D270" s="832" t="s">
        <v>4916</v>
      </c>
      <c r="E270" s="832" t="s">
        <v>4917</v>
      </c>
      <c r="F270" s="849"/>
      <c r="G270" s="849"/>
      <c r="H270" s="849"/>
      <c r="I270" s="849"/>
      <c r="J270" s="849">
        <v>1</v>
      </c>
      <c r="K270" s="849">
        <v>639</v>
      </c>
      <c r="L270" s="849">
        <v>1</v>
      </c>
      <c r="M270" s="849">
        <v>639</v>
      </c>
      <c r="N270" s="849">
        <v>1</v>
      </c>
      <c r="O270" s="849">
        <v>640</v>
      </c>
      <c r="P270" s="837">
        <v>1.0015649452269171</v>
      </c>
      <c r="Q270" s="850">
        <v>640</v>
      </c>
    </row>
    <row r="271" spans="1:17" ht="14.4" customHeight="1" x14ac:dyDescent="0.3">
      <c r="A271" s="831" t="s">
        <v>4906</v>
      </c>
      <c r="B271" s="832" t="s">
        <v>4907</v>
      </c>
      <c r="C271" s="832" t="s">
        <v>3529</v>
      </c>
      <c r="D271" s="832" t="s">
        <v>4918</v>
      </c>
      <c r="E271" s="832" t="s">
        <v>4919</v>
      </c>
      <c r="F271" s="849">
        <v>1</v>
      </c>
      <c r="G271" s="849">
        <v>173</v>
      </c>
      <c r="H271" s="849">
        <v>0.5</v>
      </c>
      <c r="I271" s="849">
        <v>173</v>
      </c>
      <c r="J271" s="849">
        <v>2</v>
      </c>
      <c r="K271" s="849">
        <v>346</v>
      </c>
      <c r="L271" s="849">
        <v>1</v>
      </c>
      <c r="M271" s="849">
        <v>173</v>
      </c>
      <c r="N271" s="849">
        <v>2</v>
      </c>
      <c r="O271" s="849">
        <v>348</v>
      </c>
      <c r="P271" s="837">
        <v>1.0057803468208093</v>
      </c>
      <c r="Q271" s="850">
        <v>174</v>
      </c>
    </row>
    <row r="272" spans="1:17" ht="14.4" customHeight="1" x14ac:dyDescent="0.3">
      <c r="A272" s="831" t="s">
        <v>4906</v>
      </c>
      <c r="B272" s="832" t="s">
        <v>4907</v>
      </c>
      <c r="C272" s="832" t="s">
        <v>3529</v>
      </c>
      <c r="D272" s="832" t="s">
        <v>4920</v>
      </c>
      <c r="E272" s="832" t="s">
        <v>4921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274</v>
      </c>
      <c r="P272" s="837"/>
      <c r="Q272" s="850">
        <v>274</v>
      </c>
    </row>
    <row r="273" spans="1:17" ht="14.4" customHeight="1" x14ac:dyDescent="0.3">
      <c r="A273" s="831" t="s">
        <v>4906</v>
      </c>
      <c r="B273" s="832" t="s">
        <v>4907</v>
      </c>
      <c r="C273" s="832" t="s">
        <v>3529</v>
      </c>
      <c r="D273" s="832" t="s">
        <v>4920</v>
      </c>
      <c r="E273" s="832" t="s">
        <v>4922</v>
      </c>
      <c r="F273" s="849">
        <v>2</v>
      </c>
      <c r="G273" s="849">
        <v>546</v>
      </c>
      <c r="H273" s="849"/>
      <c r="I273" s="849">
        <v>273</v>
      </c>
      <c r="J273" s="849"/>
      <c r="K273" s="849"/>
      <c r="L273" s="849"/>
      <c r="M273" s="849"/>
      <c r="N273" s="849">
        <v>2</v>
      </c>
      <c r="O273" s="849">
        <v>548</v>
      </c>
      <c r="P273" s="837"/>
      <c r="Q273" s="850">
        <v>274</v>
      </c>
    </row>
    <row r="274" spans="1:17" ht="14.4" customHeight="1" x14ac:dyDescent="0.3">
      <c r="A274" s="831" t="s">
        <v>4906</v>
      </c>
      <c r="B274" s="832" t="s">
        <v>4907</v>
      </c>
      <c r="C274" s="832" t="s">
        <v>3529</v>
      </c>
      <c r="D274" s="832" t="s">
        <v>4923</v>
      </c>
      <c r="E274" s="832" t="s">
        <v>4924</v>
      </c>
      <c r="F274" s="849">
        <v>2</v>
      </c>
      <c r="G274" s="849">
        <v>284</v>
      </c>
      <c r="H274" s="849">
        <v>0.66666666666666663</v>
      </c>
      <c r="I274" s="849">
        <v>142</v>
      </c>
      <c r="J274" s="849">
        <v>3</v>
      </c>
      <c r="K274" s="849">
        <v>426</v>
      </c>
      <c r="L274" s="849">
        <v>1</v>
      </c>
      <c r="M274" s="849">
        <v>142</v>
      </c>
      <c r="N274" s="849">
        <v>3</v>
      </c>
      <c r="O274" s="849">
        <v>426</v>
      </c>
      <c r="P274" s="837">
        <v>1</v>
      </c>
      <c r="Q274" s="850">
        <v>142</v>
      </c>
    </row>
    <row r="275" spans="1:17" ht="14.4" customHeight="1" x14ac:dyDescent="0.3">
      <c r="A275" s="831" t="s">
        <v>4906</v>
      </c>
      <c r="B275" s="832" t="s">
        <v>4907</v>
      </c>
      <c r="C275" s="832" t="s">
        <v>3529</v>
      </c>
      <c r="D275" s="832" t="s">
        <v>4925</v>
      </c>
      <c r="E275" s="832" t="s">
        <v>4924</v>
      </c>
      <c r="F275" s="849">
        <v>22</v>
      </c>
      <c r="G275" s="849">
        <v>1716</v>
      </c>
      <c r="H275" s="849">
        <v>1.2941176470588236</v>
      </c>
      <c r="I275" s="849">
        <v>78</v>
      </c>
      <c r="J275" s="849">
        <v>17</v>
      </c>
      <c r="K275" s="849">
        <v>1326</v>
      </c>
      <c r="L275" s="849">
        <v>1</v>
      </c>
      <c r="M275" s="849">
        <v>78</v>
      </c>
      <c r="N275" s="849">
        <v>25</v>
      </c>
      <c r="O275" s="849">
        <v>1950</v>
      </c>
      <c r="P275" s="837">
        <v>1.4705882352941178</v>
      </c>
      <c r="Q275" s="850">
        <v>78</v>
      </c>
    </row>
    <row r="276" spans="1:17" ht="14.4" customHeight="1" x14ac:dyDescent="0.3">
      <c r="A276" s="831" t="s">
        <v>4906</v>
      </c>
      <c r="B276" s="832" t="s">
        <v>4907</v>
      </c>
      <c r="C276" s="832" t="s">
        <v>3529</v>
      </c>
      <c r="D276" s="832" t="s">
        <v>4926</v>
      </c>
      <c r="E276" s="832" t="s">
        <v>4927</v>
      </c>
      <c r="F276" s="849">
        <v>2</v>
      </c>
      <c r="G276" s="849">
        <v>626</v>
      </c>
      <c r="H276" s="849">
        <v>0.66454352441613584</v>
      </c>
      <c r="I276" s="849">
        <v>313</v>
      </c>
      <c r="J276" s="849">
        <v>3</v>
      </c>
      <c r="K276" s="849">
        <v>942</v>
      </c>
      <c r="L276" s="849">
        <v>1</v>
      </c>
      <c r="M276" s="849">
        <v>314</v>
      </c>
      <c r="N276" s="849">
        <v>3</v>
      </c>
      <c r="O276" s="849">
        <v>942</v>
      </c>
      <c r="P276" s="837">
        <v>1</v>
      </c>
      <c r="Q276" s="850">
        <v>314</v>
      </c>
    </row>
    <row r="277" spans="1:17" ht="14.4" customHeight="1" x14ac:dyDescent="0.3">
      <c r="A277" s="831" t="s">
        <v>4906</v>
      </c>
      <c r="B277" s="832" t="s">
        <v>4907</v>
      </c>
      <c r="C277" s="832" t="s">
        <v>3529</v>
      </c>
      <c r="D277" s="832" t="s">
        <v>4928</v>
      </c>
      <c r="E277" s="832" t="s">
        <v>4929</v>
      </c>
      <c r="F277" s="849">
        <v>17</v>
      </c>
      <c r="G277" s="849">
        <v>2771</v>
      </c>
      <c r="H277" s="849">
        <v>0.89473684210526316</v>
      </c>
      <c r="I277" s="849">
        <v>163</v>
      </c>
      <c r="J277" s="849">
        <v>19</v>
      </c>
      <c r="K277" s="849">
        <v>3097</v>
      </c>
      <c r="L277" s="849">
        <v>1</v>
      </c>
      <c r="M277" s="849">
        <v>163</v>
      </c>
      <c r="N277" s="849">
        <v>27</v>
      </c>
      <c r="O277" s="849">
        <v>4401</v>
      </c>
      <c r="P277" s="837">
        <v>1.4210526315789473</v>
      </c>
      <c r="Q277" s="850">
        <v>163</v>
      </c>
    </row>
    <row r="278" spans="1:17" ht="14.4" customHeight="1" x14ac:dyDescent="0.3">
      <c r="A278" s="831" t="s">
        <v>4906</v>
      </c>
      <c r="B278" s="832" t="s">
        <v>4907</v>
      </c>
      <c r="C278" s="832" t="s">
        <v>3529</v>
      </c>
      <c r="D278" s="832" t="s">
        <v>4928</v>
      </c>
      <c r="E278" s="832" t="s">
        <v>4930</v>
      </c>
      <c r="F278" s="849"/>
      <c r="G278" s="849"/>
      <c r="H278" s="849"/>
      <c r="I278" s="849"/>
      <c r="J278" s="849">
        <v>1</v>
      </c>
      <c r="K278" s="849">
        <v>163</v>
      </c>
      <c r="L278" s="849">
        <v>1</v>
      </c>
      <c r="M278" s="849">
        <v>163</v>
      </c>
      <c r="N278" s="849"/>
      <c r="O278" s="849"/>
      <c r="P278" s="837"/>
      <c r="Q278" s="850"/>
    </row>
    <row r="279" spans="1:17" ht="14.4" customHeight="1" x14ac:dyDescent="0.3">
      <c r="A279" s="831" t="s">
        <v>4906</v>
      </c>
      <c r="B279" s="832" t="s">
        <v>4907</v>
      </c>
      <c r="C279" s="832" t="s">
        <v>3529</v>
      </c>
      <c r="D279" s="832" t="s">
        <v>4931</v>
      </c>
      <c r="E279" s="832" t="s">
        <v>4909</v>
      </c>
      <c r="F279" s="849">
        <v>53</v>
      </c>
      <c r="G279" s="849">
        <v>3816</v>
      </c>
      <c r="H279" s="849">
        <v>0.98148148148148151</v>
      </c>
      <c r="I279" s="849">
        <v>72</v>
      </c>
      <c r="J279" s="849">
        <v>54</v>
      </c>
      <c r="K279" s="849">
        <v>3888</v>
      </c>
      <c r="L279" s="849">
        <v>1</v>
      </c>
      <c r="M279" s="849">
        <v>72</v>
      </c>
      <c r="N279" s="849">
        <v>59</v>
      </c>
      <c r="O279" s="849">
        <v>4248</v>
      </c>
      <c r="P279" s="837">
        <v>1.0925925925925926</v>
      </c>
      <c r="Q279" s="850">
        <v>72</v>
      </c>
    </row>
    <row r="280" spans="1:17" ht="14.4" customHeight="1" x14ac:dyDescent="0.3">
      <c r="A280" s="831" t="s">
        <v>4906</v>
      </c>
      <c r="B280" s="832" t="s">
        <v>4907</v>
      </c>
      <c r="C280" s="832" t="s">
        <v>3529</v>
      </c>
      <c r="D280" s="832" t="s">
        <v>4932</v>
      </c>
      <c r="E280" s="832" t="s">
        <v>4933</v>
      </c>
      <c r="F280" s="849">
        <v>3</v>
      </c>
      <c r="G280" s="849">
        <v>3633</v>
      </c>
      <c r="H280" s="849">
        <v>0.6</v>
      </c>
      <c r="I280" s="849">
        <v>1211</v>
      </c>
      <c r="J280" s="849">
        <v>5</v>
      </c>
      <c r="K280" s="849">
        <v>6055</v>
      </c>
      <c r="L280" s="849">
        <v>1</v>
      </c>
      <c r="M280" s="849">
        <v>1211</v>
      </c>
      <c r="N280" s="849">
        <v>3</v>
      </c>
      <c r="O280" s="849">
        <v>3636</v>
      </c>
      <c r="P280" s="837">
        <v>0.60049545829892648</v>
      </c>
      <c r="Q280" s="850">
        <v>1212</v>
      </c>
    </row>
    <row r="281" spans="1:17" ht="14.4" customHeight="1" x14ac:dyDescent="0.3">
      <c r="A281" s="831" t="s">
        <v>4906</v>
      </c>
      <c r="B281" s="832" t="s">
        <v>4907</v>
      </c>
      <c r="C281" s="832" t="s">
        <v>3529</v>
      </c>
      <c r="D281" s="832" t="s">
        <v>4934</v>
      </c>
      <c r="E281" s="832" t="s">
        <v>4935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115</v>
      </c>
      <c r="P281" s="837"/>
      <c r="Q281" s="850">
        <v>115</v>
      </c>
    </row>
    <row r="282" spans="1:17" ht="14.4" customHeight="1" x14ac:dyDescent="0.3">
      <c r="A282" s="831" t="s">
        <v>4906</v>
      </c>
      <c r="B282" s="832" t="s">
        <v>4907</v>
      </c>
      <c r="C282" s="832" t="s">
        <v>3529</v>
      </c>
      <c r="D282" s="832" t="s">
        <v>4934</v>
      </c>
      <c r="E282" s="832" t="s">
        <v>4936</v>
      </c>
      <c r="F282" s="849">
        <v>1</v>
      </c>
      <c r="G282" s="849">
        <v>114</v>
      </c>
      <c r="H282" s="849">
        <v>0.5</v>
      </c>
      <c r="I282" s="849">
        <v>114</v>
      </c>
      <c r="J282" s="849">
        <v>2</v>
      </c>
      <c r="K282" s="849">
        <v>228</v>
      </c>
      <c r="L282" s="849">
        <v>1</v>
      </c>
      <c r="M282" s="849">
        <v>114</v>
      </c>
      <c r="N282" s="849">
        <v>1</v>
      </c>
      <c r="O282" s="849">
        <v>115</v>
      </c>
      <c r="P282" s="837">
        <v>0.50438596491228072</v>
      </c>
      <c r="Q282" s="850">
        <v>115</v>
      </c>
    </row>
    <row r="283" spans="1:17" ht="14.4" customHeight="1" x14ac:dyDescent="0.3">
      <c r="A283" s="831" t="s">
        <v>4906</v>
      </c>
      <c r="B283" s="832" t="s">
        <v>4907</v>
      </c>
      <c r="C283" s="832" t="s">
        <v>3529</v>
      </c>
      <c r="D283" s="832" t="s">
        <v>4937</v>
      </c>
      <c r="E283" s="832" t="s">
        <v>4938</v>
      </c>
      <c r="F283" s="849"/>
      <c r="G283" s="849"/>
      <c r="H283" s="849"/>
      <c r="I283" s="849"/>
      <c r="J283" s="849">
        <v>1</v>
      </c>
      <c r="K283" s="849">
        <v>347</v>
      </c>
      <c r="L283" s="849">
        <v>1</v>
      </c>
      <c r="M283" s="849">
        <v>347</v>
      </c>
      <c r="N283" s="849"/>
      <c r="O283" s="849"/>
      <c r="P283" s="837"/>
      <c r="Q283" s="850"/>
    </row>
    <row r="284" spans="1:17" ht="14.4" customHeight="1" x14ac:dyDescent="0.3">
      <c r="A284" s="831" t="s">
        <v>4906</v>
      </c>
      <c r="B284" s="832" t="s">
        <v>4907</v>
      </c>
      <c r="C284" s="832" t="s">
        <v>3529</v>
      </c>
      <c r="D284" s="832" t="s">
        <v>4939</v>
      </c>
      <c r="E284" s="832" t="s">
        <v>4940</v>
      </c>
      <c r="F284" s="849"/>
      <c r="G284" s="849"/>
      <c r="H284" s="849"/>
      <c r="I284" s="849"/>
      <c r="J284" s="849">
        <v>1</v>
      </c>
      <c r="K284" s="849">
        <v>302</v>
      </c>
      <c r="L284" s="849">
        <v>1</v>
      </c>
      <c r="M284" s="849">
        <v>302</v>
      </c>
      <c r="N284" s="849"/>
      <c r="O284" s="849"/>
      <c r="P284" s="837"/>
      <c r="Q284" s="850"/>
    </row>
    <row r="285" spans="1:17" ht="14.4" customHeight="1" x14ac:dyDescent="0.3">
      <c r="A285" s="831" t="s">
        <v>4941</v>
      </c>
      <c r="B285" s="832" t="s">
        <v>4942</v>
      </c>
      <c r="C285" s="832" t="s">
        <v>3529</v>
      </c>
      <c r="D285" s="832" t="s">
        <v>4943</v>
      </c>
      <c r="E285" s="832" t="s">
        <v>4944</v>
      </c>
      <c r="F285" s="849">
        <v>616</v>
      </c>
      <c r="G285" s="849">
        <v>35728</v>
      </c>
      <c r="H285" s="849">
        <v>1.6253298153034301</v>
      </c>
      <c r="I285" s="849">
        <v>58</v>
      </c>
      <c r="J285" s="849">
        <v>379</v>
      </c>
      <c r="K285" s="849">
        <v>21982</v>
      </c>
      <c r="L285" s="849">
        <v>1</v>
      </c>
      <c r="M285" s="849">
        <v>58</v>
      </c>
      <c r="N285" s="849">
        <v>262</v>
      </c>
      <c r="O285" s="849">
        <v>15196</v>
      </c>
      <c r="P285" s="837">
        <v>0.69129287598944589</v>
      </c>
      <c r="Q285" s="850">
        <v>58</v>
      </c>
    </row>
    <row r="286" spans="1:17" ht="14.4" customHeight="1" x14ac:dyDescent="0.3">
      <c r="A286" s="831" t="s">
        <v>4941</v>
      </c>
      <c r="B286" s="832" t="s">
        <v>4942</v>
      </c>
      <c r="C286" s="832" t="s">
        <v>3529</v>
      </c>
      <c r="D286" s="832" t="s">
        <v>4945</v>
      </c>
      <c r="E286" s="832" t="s">
        <v>4946</v>
      </c>
      <c r="F286" s="849">
        <v>244</v>
      </c>
      <c r="G286" s="849">
        <v>31964</v>
      </c>
      <c r="H286" s="849">
        <v>2.0504201680672267</v>
      </c>
      <c r="I286" s="849">
        <v>131</v>
      </c>
      <c r="J286" s="849">
        <v>119</v>
      </c>
      <c r="K286" s="849">
        <v>15589</v>
      </c>
      <c r="L286" s="849">
        <v>1</v>
      </c>
      <c r="M286" s="849">
        <v>131</v>
      </c>
      <c r="N286" s="849">
        <v>144</v>
      </c>
      <c r="O286" s="849">
        <v>19008</v>
      </c>
      <c r="P286" s="837">
        <v>1.2193213163127847</v>
      </c>
      <c r="Q286" s="850">
        <v>132</v>
      </c>
    </row>
    <row r="287" spans="1:17" ht="14.4" customHeight="1" x14ac:dyDescent="0.3">
      <c r="A287" s="831" t="s">
        <v>4941</v>
      </c>
      <c r="B287" s="832" t="s">
        <v>4942</v>
      </c>
      <c r="C287" s="832" t="s">
        <v>3529</v>
      </c>
      <c r="D287" s="832" t="s">
        <v>4947</v>
      </c>
      <c r="E287" s="832" t="s">
        <v>4948</v>
      </c>
      <c r="F287" s="849">
        <v>10</v>
      </c>
      <c r="G287" s="849">
        <v>1890</v>
      </c>
      <c r="H287" s="849">
        <v>0.5</v>
      </c>
      <c r="I287" s="849">
        <v>189</v>
      </c>
      <c r="J287" s="849">
        <v>20</v>
      </c>
      <c r="K287" s="849">
        <v>3780</v>
      </c>
      <c r="L287" s="849">
        <v>1</v>
      </c>
      <c r="M287" s="849">
        <v>189</v>
      </c>
      <c r="N287" s="849">
        <v>15</v>
      </c>
      <c r="O287" s="849">
        <v>2850</v>
      </c>
      <c r="P287" s="837">
        <v>0.75396825396825395</v>
      </c>
      <c r="Q287" s="850">
        <v>190</v>
      </c>
    </row>
    <row r="288" spans="1:17" ht="14.4" customHeight="1" x14ac:dyDescent="0.3">
      <c r="A288" s="831" t="s">
        <v>4941</v>
      </c>
      <c r="B288" s="832" t="s">
        <v>4942</v>
      </c>
      <c r="C288" s="832" t="s">
        <v>3529</v>
      </c>
      <c r="D288" s="832" t="s">
        <v>4949</v>
      </c>
      <c r="E288" s="832" t="s">
        <v>4950</v>
      </c>
      <c r="F288" s="849">
        <v>73</v>
      </c>
      <c r="G288" s="849">
        <v>29711</v>
      </c>
      <c r="H288" s="849">
        <v>1.174533523086654</v>
      </c>
      <c r="I288" s="849">
        <v>407</v>
      </c>
      <c r="J288" s="849">
        <v>62</v>
      </c>
      <c r="K288" s="849">
        <v>25296</v>
      </c>
      <c r="L288" s="849">
        <v>1</v>
      </c>
      <c r="M288" s="849">
        <v>408</v>
      </c>
      <c r="N288" s="849">
        <v>37</v>
      </c>
      <c r="O288" s="849">
        <v>15096</v>
      </c>
      <c r="P288" s="837">
        <v>0.59677419354838712</v>
      </c>
      <c r="Q288" s="850">
        <v>408</v>
      </c>
    </row>
    <row r="289" spans="1:17" ht="14.4" customHeight="1" x14ac:dyDescent="0.3">
      <c r="A289" s="831" t="s">
        <v>4941</v>
      </c>
      <c r="B289" s="832" t="s">
        <v>4942</v>
      </c>
      <c r="C289" s="832" t="s">
        <v>3529</v>
      </c>
      <c r="D289" s="832" t="s">
        <v>4951</v>
      </c>
      <c r="E289" s="832" t="s">
        <v>4952</v>
      </c>
      <c r="F289" s="849">
        <v>73</v>
      </c>
      <c r="G289" s="849">
        <v>13067</v>
      </c>
      <c r="H289" s="849">
        <v>1.190072859744991</v>
      </c>
      <c r="I289" s="849">
        <v>179</v>
      </c>
      <c r="J289" s="849">
        <v>61</v>
      </c>
      <c r="K289" s="849">
        <v>10980</v>
      </c>
      <c r="L289" s="849">
        <v>1</v>
      </c>
      <c r="M289" s="849">
        <v>180</v>
      </c>
      <c r="N289" s="849">
        <v>41</v>
      </c>
      <c r="O289" s="849">
        <v>7380</v>
      </c>
      <c r="P289" s="837">
        <v>0.67213114754098358</v>
      </c>
      <c r="Q289" s="850">
        <v>180</v>
      </c>
    </row>
    <row r="290" spans="1:17" ht="14.4" customHeight="1" x14ac:dyDescent="0.3">
      <c r="A290" s="831" t="s">
        <v>4941</v>
      </c>
      <c r="B290" s="832" t="s">
        <v>4942</v>
      </c>
      <c r="C290" s="832" t="s">
        <v>3529</v>
      </c>
      <c r="D290" s="832" t="s">
        <v>4953</v>
      </c>
      <c r="E290" s="832" t="s">
        <v>4954</v>
      </c>
      <c r="F290" s="849">
        <v>47</v>
      </c>
      <c r="G290" s="849">
        <v>15745</v>
      </c>
      <c r="H290" s="849">
        <v>1.3782387955182074</v>
      </c>
      <c r="I290" s="849">
        <v>335</v>
      </c>
      <c r="J290" s="849">
        <v>34</v>
      </c>
      <c r="K290" s="849">
        <v>11424</v>
      </c>
      <c r="L290" s="849">
        <v>1</v>
      </c>
      <c r="M290" s="849">
        <v>336</v>
      </c>
      <c r="N290" s="849">
        <v>31</v>
      </c>
      <c r="O290" s="849">
        <v>10447</v>
      </c>
      <c r="P290" s="837">
        <v>0.91447829131652658</v>
      </c>
      <c r="Q290" s="850">
        <v>337</v>
      </c>
    </row>
    <row r="291" spans="1:17" ht="14.4" customHeight="1" x14ac:dyDescent="0.3">
      <c r="A291" s="831" t="s">
        <v>4941</v>
      </c>
      <c r="B291" s="832" t="s">
        <v>4942</v>
      </c>
      <c r="C291" s="832" t="s">
        <v>3529</v>
      </c>
      <c r="D291" s="832" t="s">
        <v>4955</v>
      </c>
      <c r="E291" s="832" t="s">
        <v>4956</v>
      </c>
      <c r="F291" s="849">
        <v>54</v>
      </c>
      <c r="G291" s="849">
        <v>18846</v>
      </c>
      <c r="H291" s="849">
        <v>5.4</v>
      </c>
      <c r="I291" s="849">
        <v>349</v>
      </c>
      <c r="J291" s="849">
        <v>10</v>
      </c>
      <c r="K291" s="849">
        <v>3490</v>
      </c>
      <c r="L291" s="849">
        <v>1</v>
      </c>
      <c r="M291" s="849">
        <v>349</v>
      </c>
      <c r="N291" s="849"/>
      <c r="O291" s="849"/>
      <c r="P291" s="837"/>
      <c r="Q291" s="850"/>
    </row>
    <row r="292" spans="1:17" ht="14.4" customHeight="1" x14ac:dyDescent="0.3">
      <c r="A292" s="831" t="s">
        <v>4941</v>
      </c>
      <c r="B292" s="832" t="s">
        <v>4942</v>
      </c>
      <c r="C292" s="832" t="s">
        <v>3529</v>
      </c>
      <c r="D292" s="832" t="s">
        <v>4955</v>
      </c>
      <c r="E292" s="832" t="s">
        <v>4957</v>
      </c>
      <c r="F292" s="849">
        <v>345</v>
      </c>
      <c r="G292" s="849">
        <v>120405</v>
      </c>
      <c r="H292" s="849">
        <v>0.55825242718446599</v>
      </c>
      <c r="I292" s="849">
        <v>349</v>
      </c>
      <c r="J292" s="849">
        <v>618</v>
      </c>
      <c r="K292" s="849">
        <v>215682</v>
      </c>
      <c r="L292" s="849">
        <v>1</v>
      </c>
      <c r="M292" s="849">
        <v>349</v>
      </c>
      <c r="N292" s="849">
        <v>592</v>
      </c>
      <c r="O292" s="849">
        <v>207200</v>
      </c>
      <c r="P292" s="837">
        <v>0.96067358425830618</v>
      </c>
      <c r="Q292" s="850">
        <v>350</v>
      </c>
    </row>
    <row r="293" spans="1:17" ht="14.4" customHeight="1" x14ac:dyDescent="0.3">
      <c r="A293" s="831" t="s">
        <v>4941</v>
      </c>
      <c r="B293" s="832" t="s">
        <v>4942</v>
      </c>
      <c r="C293" s="832" t="s">
        <v>3529</v>
      </c>
      <c r="D293" s="832" t="s">
        <v>4958</v>
      </c>
      <c r="E293" s="832" t="s">
        <v>4959</v>
      </c>
      <c r="F293" s="849">
        <v>13</v>
      </c>
      <c r="G293" s="849">
        <v>1521</v>
      </c>
      <c r="H293" s="849">
        <v>1.8571428571428572</v>
      </c>
      <c r="I293" s="849">
        <v>117</v>
      </c>
      <c r="J293" s="849">
        <v>7</v>
      </c>
      <c r="K293" s="849">
        <v>819</v>
      </c>
      <c r="L293" s="849">
        <v>1</v>
      </c>
      <c r="M293" s="849">
        <v>117</v>
      </c>
      <c r="N293" s="849"/>
      <c r="O293" s="849"/>
      <c r="P293" s="837"/>
      <c r="Q293" s="850"/>
    </row>
    <row r="294" spans="1:17" ht="14.4" customHeight="1" x14ac:dyDescent="0.3">
      <c r="A294" s="831" t="s">
        <v>4941</v>
      </c>
      <c r="B294" s="832" t="s">
        <v>4942</v>
      </c>
      <c r="C294" s="832" t="s">
        <v>3529</v>
      </c>
      <c r="D294" s="832" t="s">
        <v>4958</v>
      </c>
      <c r="E294" s="832" t="s">
        <v>4960</v>
      </c>
      <c r="F294" s="849">
        <v>25</v>
      </c>
      <c r="G294" s="849">
        <v>2925</v>
      </c>
      <c r="H294" s="849">
        <v>1.0416666666666667</v>
      </c>
      <c r="I294" s="849">
        <v>117</v>
      </c>
      <c r="J294" s="849">
        <v>24</v>
      </c>
      <c r="K294" s="849">
        <v>2808</v>
      </c>
      <c r="L294" s="849">
        <v>1</v>
      </c>
      <c r="M294" s="849">
        <v>117</v>
      </c>
      <c r="N294" s="849">
        <v>31</v>
      </c>
      <c r="O294" s="849">
        <v>3627</v>
      </c>
      <c r="P294" s="837">
        <v>1.2916666666666667</v>
      </c>
      <c r="Q294" s="850">
        <v>117</v>
      </c>
    </row>
    <row r="295" spans="1:17" ht="14.4" customHeight="1" x14ac:dyDescent="0.3">
      <c r="A295" s="831" t="s">
        <v>4941</v>
      </c>
      <c r="B295" s="832" t="s">
        <v>4942</v>
      </c>
      <c r="C295" s="832" t="s">
        <v>3529</v>
      </c>
      <c r="D295" s="832" t="s">
        <v>4961</v>
      </c>
      <c r="E295" s="832" t="s">
        <v>4962</v>
      </c>
      <c r="F295" s="849">
        <v>2</v>
      </c>
      <c r="G295" s="849">
        <v>98</v>
      </c>
      <c r="H295" s="849">
        <v>1</v>
      </c>
      <c r="I295" s="849">
        <v>49</v>
      </c>
      <c r="J295" s="849">
        <v>2</v>
      </c>
      <c r="K295" s="849">
        <v>98</v>
      </c>
      <c r="L295" s="849">
        <v>1</v>
      </c>
      <c r="M295" s="849">
        <v>49</v>
      </c>
      <c r="N295" s="849"/>
      <c r="O295" s="849"/>
      <c r="P295" s="837"/>
      <c r="Q295" s="850"/>
    </row>
    <row r="296" spans="1:17" ht="14.4" customHeight="1" x14ac:dyDescent="0.3">
      <c r="A296" s="831" t="s">
        <v>4941</v>
      </c>
      <c r="B296" s="832" t="s">
        <v>4942</v>
      </c>
      <c r="C296" s="832" t="s">
        <v>3529</v>
      </c>
      <c r="D296" s="832" t="s">
        <v>4963</v>
      </c>
      <c r="E296" s="832" t="s">
        <v>4964</v>
      </c>
      <c r="F296" s="849">
        <v>1</v>
      </c>
      <c r="G296" s="849">
        <v>387</v>
      </c>
      <c r="H296" s="849"/>
      <c r="I296" s="849">
        <v>387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4941</v>
      </c>
      <c r="B297" s="832" t="s">
        <v>4942</v>
      </c>
      <c r="C297" s="832" t="s">
        <v>3529</v>
      </c>
      <c r="D297" s="832" t="s">
        <v>4965</v>
      </c>
      <c r="E297" s="832" t="s">
        <v>4966</v>
      </c>
      <c r="F297" s="849">
        <v>23</v>
      </c>
      <c r="G297" s="849">
        <v>874</v>
      </c>
      <c r="H297" s="849">
        <v>0.76666666666666672</v>
      </c>
      <c r="I297" s="849">
        <v>38</v>
      </c>
      <c r="J297" s="849">
        <v>30</v>
      </c>
      <c r="K297" s="849">
        <v>1140</v>
      </c>
      <c r="L297" s="849">
        <v>1</v>
      </c>
      <c r="M297" s="849">
        <v>38</v>
      </c>
      <c r="N297" s="849">
        <v>24</v>
      </c>
      <c r="O297" s="849">
        <v>912</v>
      </c>
      <c r="P297" s="837">
        <v>0.8</v>
      </c>
      <c r="Q297" s="850">
        <v>38</v>
      </c>
    </row>
    <row r="298" spans="1:17" ht="14.4" customHeight="1" x14ac:dyDescent="0.3">
      <c r="A298" s="831" t="s">
        <v>4941</v>
      </c>
      <c r="B298" s="832" t="s">
        <v>4942</v>
      </c>
      <c r="C298" s="832" t="s">
        <v>3529</v>
      </c>
      <c r="D298" s="832" t="s">
        <v>4965</v>
      </c>
      <c r="E298" s="832" t="s">
        <v>4967</v>
      </c>
      <c r="F298" s="849">
        <v>10</v>
      </c>
      <c r="G298" s="849">
        <v>380</v>
      </c>
      <c r="H298" s="849">
        <v>5</v>
      </c>
      <c r="I298" s="849">
        <v>38</v>
      </c>
      <c r="J298" s="849">
        <v>2</v>
      </c>
      <c r="K298" s="849">
        <v>76</v>
      </c>
      <c r="L298" s="849">
        <v>1</v>
      </c>
      <c r="M298" s="849">
        <v>38</v>
      </c>
      <c r="N298" s="849"/>
      <c r="O298" s="849"/>
      <c r="P298" s="837"/>
      <c r="Q298" s="850"/>
    </row>
    <row r="299" spans="1:17" ht="14.4" customHeight="1" x14ac:dyDescent="0.3">
      <c r="A299" s="831" t="s">
        <v>4941</v>
      </c>
      <c r="B299" s="832" t="s">
        <v>4942</v>
      </c>
      <c r="C299" s="832" t="s">
        <v>3529</v>
      </c>
      <c r="D299" s="832" t="s">
        <v>4968</v>
      </c>
      <c r="E299" s="832" t="s">
        <v>4969</v>
      </c>
      <c r="F299" s="849"/>
      <c r="G299" s="849"/>
      <c r="H299" s="849"/>
      <c r="I299" s="849"/>
      <c r="J299" s="849">
        <v>1</v>
      </c>
      <c r="K299" s="849">
        <v>265</v>
      </c>
      <c r="L299" s="849">
        <v>1</v>
      </c>
      <c r="M299" s="849">
        <v>265</v>
      </c>
      <c r="N299" s="849"/>
      <c r="O299" s="849"/>
      <c r="P299" s="837"/>
      <c r="Q299" s="850"/>
    </row>
    <row r="300" spans="1:17" ht="14.4" customHeight="1" x14ac:dyDescent="0.3">
      <c r="A300" s="831" t="s">
        <v>4941</v>
      </c>
      <c r="B300" s="832" t="s">
        <v>4942</v>
      </c>
      <c r="C300" s="832" t="s">
        <v>3529</v>
      </c>
      <c r="D300" s="832" t="s">
        <v>4460</v>
      </c>
      <c r="E300" s="832" t="s">
        <v>4461</v>
      </c>
      <c r="F300" s="849">
        <v>1</v>
      </c>
      <c r="G300" s="849">
        <v>704</v>
      </c>
      <c r="H300" s="849">
        <v>0.99858156028368794</v>
      </c>
      <c r="I300" s="849">
        <v>704</v>
      </c>
      <c r="J300" s="849">
        <v>1</v>
      </c>
      <c r="K300" s="849">
        <v>705</v>
      </c>
      <c r="L300" s="849">
        <v>1</v>
      </c>
      <c r="M300" s="849">
        <v>705</v>
      </c>
      <c r="N300" s="849"/>
      <c r="O300" s="849"/>
      <c r="P300" s="837"/>
      <c r="Q300" s="850"/>
    </row>
    <row r="301" spans="1:17" ht="14.4" customHeight="1" x14ac:dyDescent="0.3">
      <c r="A301" s="831" t="s">
        <v>4941</v>
      </c>
      <c r="B301" s="832" t="s">
        <v>4942</v>
      </c>
      <c r="C301" s="832" t="s">
        <v>3529</v>
      </c>
      <c r="D301" s="832" t="s">
        <v>4970</v>
      </c>
      <c r="E301" s="832" t="s">
        <v>4971</v>
      </c>
      <c r="F301" s="849">
        <v>1</v>
      </c>
      <c r="G301" s="849">
        <v>147</v>
      </c>
      <c r="H301" s="849"/>
      <c r="I301" s="849">
        <v>147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4941</v>
      </c>
      <c r="B302" s="832" t="s">
        <v>4942</v>
      </c>
      <c r="C302" s="832" t="s">
        <v>3529</v>
      </c>
      <c r="D302" s="832" t="s">
        <v>4972</v>
      </c>
      <c r="E302" s="832" t="s">
        <v>4973</v>
      </c>
      <c r="F302" s="849">
        <v>364</v>
      </c>
      <c r="G302" s="849">
        <v>110656</v>
      </c>
      <c r="H302" s="849">
        <v>0.79913338629305986</v>
      </c>
      <c r="I302" s="849">
        <v>304</v>
      </c>
      <c r="J302" s="849">
        <v>454</v>
      </c>
      <c r="K302" s="849">
        <v>138470</v>
      </c>
      <c r="L302" s="849">
        <v>1</v>
      </c>
      <c r="M302" s="849">
        <v>305</v>
      </c>
      <c r="N302" s="849">
        <v>367</v>
      </c>
      <c r="O302" s="849">
        <v>111935</v>
      </c>
      <c r="P302" s="837">
        <v>0.80837004405286339</v>
      </c>
      <c r="Q302" s="850">
        <v>305</v>
      </c>
    </row>
    <row r="303" spans="1:17" ht="14.4" customHeight="1" x14ac:dyDescent="0.3">
      <c r="A303" s="831" t="s">
        <v>4941</v>
      </c>
      <c r="B303" s="832" t="s">
        <v>4942</v>
      </c>
      <c r="C303" s="832" t="s">
        <v>3529</v>
      </c>
      <c r="D303" s="832" t="s">
        <v>4974</v>
      </c>
      <c r="E303" s="832" t="s">
        <v>4975</v>
      </c>
      <c r="F303" s="849">
        <v>159</v>
      </c>
      <c r="G303" s="849">
        <v>78546</v>
      </c>
      <c r="H303" s="849">
        <v>0.97546012269938653</v>
      </c>
      <c r="I303" s="849">
        <v>494</v>
      </c>
      <c r="J303" s="849">
        <v>163</v>
      </c>
      <c r="K303" s="849">
        <v>80522</v>
      </c>
      <c r="L303" s="849">
        <v>1</v>
      </c>
      <c r="M303" s="849">
        <v>494</v>
      </c>
      <c r="N303" s="849">
        <v>240</v>
      </c>
      <c r="O303" s="849">
        <v>118800</v>
      </c>
      <c r="P303" s="837">
        <v>1.4753731899356697</v>
      </c>
      <c r="Q303" s="850">
        <v>495</v>
      </c>
    </row>
    <row r="304" spans="1:17" ht="14.4" customHeight="1" x14ac:dyDescent="0.3">
      <c r="A304" s="831" t="s">
        <v>4941</v>
      </c>
      <c r="B304" s="832" t="s">
        <v>4942</v>
      </c>
      <c r="C304" s="832" t="s">
        <v>3529</v>
      </c>
      <c r="D304" s="832" t="s">
        <v>4976</v>
      </c>
      <c r="E304" s="832" t="s">
        <v>4977</v>
      </c>
      <c r="F304" s="849">
        <v>444</v>
      </c>
      <c r="G304" s="849">
        <v>164280</v>
      </c>
      <c r="H304" s="849">
        <v>0.90427698574338089</v>
      </c>
      <c r="I304" s="849">
        <v>370</v>
      </c>
      <c r="J304" s="849">
        <v>491</v>
      </c>
      <c r="K304" s="849">
        <v>181670</v>
      </c>
      <c r="L304" s="849">
        <v>1</v>
      </c>
      <c r="M304" s="849">
        <v>370</v>
      </c>
      <c r="N304" s="849">
        <v>528</v>
      </c>
      <c r="O304" s="849">
        <v>195888</v>
      </c>
      <c r="P304" s="837">
        <v>1.0782627841690977</v>
      </c>
      <c r="Q304" s="850">
        <v>371</v>
      </c>
    </row>
    <row r="305" spans="1:17" ht="14.4" customHeight="1" x14ac:dyDescent="0.3">
      <c r="A305" s="831" t="s">
        <v>4941</v>
      </c>
      <c r="B305" s="832" t="s">
        <v>4942</v>
      </c>
      <c r="C305" s="832" t="s">
        <v>3529</v>
      </c>
      <c r="D305" s="832" t="s">
        <v>4978</v>
      </c>
      <c r="E305" s="832" t="s">
        <v>4979</v>
      </c>
      <c r="F305" s="849"/>
      <c r="G305" s="849"/>
      <c r="H305" s="849"/>
      <c r="I305" s="849"/>
      <c r="J305" s="849"/>
      <c r="K305" s="849"/>
      <c r="L305" s="849"/>
      <c r="M305" s="849"/>
      <c r="N305" s="849">
        <v>5</v>
      </c>
      <c r="O305" s="849">
        <v>60</v>
      </c>
      <c r="P305" s="837"/>
      <c r="Q305" s="850">
        <v>12</v>
      </c>
    </row>
    <row r="306" spans="1:17" ht="14.4" customHeight="1" x14ac:dyDescent="0.3">
      <c r="A306" s="831" t="s">
        <v>4941</v>
      </c>
      <c r="B306" s="832" t="s">
        <v>4942</v>
      </c>
      <c r="C306" s="832" t="s">
        <v>3529</v>
      </c>
      <c r="D306" s="832" t="s">
        <v>4978</v>
      </c>
      <c r="E306" s="832" t="s">
        <v>4980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12</v>
      </c>
      <c r="P306" s="837"/>
      <c r="Q306" s="850">
        <v>12</v>
      </c>
    </row>
    <row r="307" spans="1:17" ht="14.4" customHeight="1" x14ac:dyDescent="0.3">
      <c r="A307" s="831" t="s">
        <v>4941</v>
      </c>
      <c r="B307" s="832" t="s">
        <v>4942</v>
      </c>
      <c r="C307" s="832" t="s">
        <v>3529</v>
      </c>
      <c r="D307" s="832" t="s">
        <v>4981</v>
      </c>
      <c r="E307" s="832" t="s">
        <v>4982</v>
      </c>
      <c r="F307" s="849">
        <v>9</v>
      </c>
      <c r="G307" s="849">
        <v>999</v>
      </c>
      <c r="H307" s="849">
        <v>0.9</v>
      </c>
      <c r="I307" s="849">
        <v>111</v>
      </c>
      <c r="J307" s="849">
        <v>10</v>
      </c>
      <c r="K307" s="849">
        <v>1110</v>
      </c>
      <c r="L307" s="849">
        <v>1</v>
      </c>
      <c r="M307" s="849">
        <v>111</v>
      </c>
      <c r="N307" s="849">
        <v>21</v>
      </c>
      <c r="O307" s="849">
        <v>2352</v>
      </c>
      <c r="P307" s="837">
        <v>2.118918918918919</v>
      </c>
      <c r="Q307" s="850">
        <v>112</v>
      </c>
    </row>
    <row r="308" spans="1:17" ht="14.4" customHeight="1" x14ac:dyDescent="0.3">
      <c r="A308" s="831" t="s">
        <v>4941</v>
      </c>
      <c r="B308" s="832" t="s">
        <v>4942</v>
      </c>
      <c r="C308" s="832" t="s">
        <v>3529</v>
      </c>
      <c r="D308" s="832" t="s">
        <v>4983</v>
      </c>
      <c r="E308" s="832" t="s">
        <v>4984</v>
      </c>
      <c r="F308" s="849">
        <v>6</v>
      </c>
      <c r="G308" s="849">
        <v>750</v>
      </c>
      <c r="H308" s="849">
        <v>0.8571428571428571</v>
      </c>
      <c r="I308" s="849">
        <v>125</v>
      </c>
      <c r="J308" s="849">
        <v>7</v>
      </c>
      <c r="K308" s="849">
        <v>875</v>
      </c>
      <c r="L308" s="849">
        <v>1</v>
      </c>
      <c r="M308" s="849">
        <v>125</v>
      </c>
      <c r="N308" s="849">
        <v>6</v>
      </c>
      <c r="O308" s="849">
        <v>756</v>
      </c>
      <c r="P308" s="837">
        <v>0.86399999999999999</v>
      </c>
      <c r="Q308" s="850">
        <v>126</v>
      </c>
    </row>
    <row r="309" spans="1:17" ht="14.4" customHeight="1" x14ac:dyDescent="0.3">
      <c r="A309" s="831" t="s">
        <v>4941</v>
      </c>
      <c r="B309" s="832" t="s">
        <v>4942</v>
      </c>
      <c r="C309" s="832" t="s">
        <v>3529</v>
      </c>
      <c r="D309" s="832" t="s">
        <v>4983</v>
      </c>
      <c r="E309" s="832" t="s">
        <v>4985</v>
      </c>
      <c r="F309" s="849">
        <v>10</v>
      </c>
      <c r="G309" s="849">
        <v>1250</v>
      </c>
      <c r="H309" s="849"/>
      <c r="I309" s="849">
        <v>125</v>
      </c>
      <c r="J309" s="849"/>
      <c r="K309" s="849"/>
      <c r="L309" s="849"/>
      <c r="M309" s="849"/>
      <c r="N309" s="849">
        <v>2</v>
      </c>
      <c r="O309" s="849">
        <v>252</v>
      </c>
      <c r="P309" s="837"/>
      <c r="Q309" s="850">
        <v>126</v>
      </c>
    </row>
    <row r="310" spans="1:17" ht="14.4" customHeight="1" x14ac:dyDescent="0.3">
      <c r="A310" s="831" t="s">
        <v>4941</v>
      </c>
      <c r="B310" s="832" t="s">
        <v>4942</v>
      </c>
      <c r="C310" s="832" t="s">
        <v>3529</v>
      </c>
      <c r="D310" s="832" t="s">
        <v>4462</v>
      </c>
      <c r="E310" s="832" t="s">
        <v>4463</v>
      </c>
      <c r="F310" s="849">
        <v>54</v>
      </c>
      <c r="G310" s="849">
        <v>26730</v>
      </c>
      <c r="H310" s="849">
        <v>1.2272727272727273</v>
      </c>
      <c r="I310" s="849">
        <v>495</v>
      </c>
      <c r="J310" s="849">
        <v>44</v>
      </c>
      <c r="K310" s="849">
        <v>21780</v>
      </c>
      <c r="L310" s="849">
        <v>1</v>
      </c>
      <c r="M310" s="849">
        <v>495</v>
      </c>
      <c r="N310" s="849">
        <v>30</v>
      </c>
      <c r="O310" s="849">
        <v>14880</v>
      </c>
      <c r="P310" s="837">
        <v>0.6831955922865014</v>
      </c>
      <c r="Q310" s="850">
        <v>496</v>
      </c>
    </row>
    <row r="311" spans="1:17" ht="14.4" customHeight="1" x14ac:dyDescent="0.3">
      <c r="A311" s="831" t="s">
        <v>4941</v>
      </c>
      <c r="B311" s="832" t="s">
        <v>4942</v>
      </c>
      <c r="C311" s="832" t="s">
        <v>3529</v>
      </c>
      <c r="D311" s="832" t="s">
        <v>4502</v>
      </c>
      <c r="E311" s="832" t="s">
        <v>4503</v>
      </c>
      <c r="F311" s="849"/>
      <c r="G311" s="849"/>
      <c r="H311" s="849"/>
      <c r="I311" s="849"/>
      <c r="J311" s="849">
        <v>4</v>
      </c>
      <c r="K311" s="849">
        <v>5140</v>
      </c>
      <c r="L311" s="849">
        <v>1</v>
      </c>
      <c r="M311" s="849">
        <v>1285</v>
      </c>
      <c r="N311" s="849"/>
      <c r="O311" s="849"/>
      <c r="P311" s="837"/>
      <c r="Q311" s="850"/>
    </row>
    <row r="312" spans="1:17" ht="14.4" customHeight="1" x14ac:dyDescent="0.3">
      <c r="A312" s="831" t="s">
        <v>4941</v>
      </c>
      <c r="B312" s="832" t="s">
        <v>4942</v>
      </c>
      <c r="C312" s="832" t="s">
        <v>3529</v>
      </c>
      <c r="D312" s="832" t="s">
        <v>4986</v>
      </c>
      <c r="E312" s="832" t="s">
        <v>4987</v>
      </c>
      <c r="F312" s="849">
        <v>40</v>
      </c>
      <c r="G312" s="849">
        <v>18240</v>
      </c>
      <c r="H312" s="849">
        <v>1.1428571428571428</v>
      </c>
      <c r="I312" s="849">
        <v>456</v>
      </c>
      <c r="J312" s="849">
        <v>35</v>
      </c>
      <c r="K312" s="849">
        <v>15960</v>
      </c>
      <c r="L312" s="849">
        <v>1</v>
      </c>
      <c r="M312" s="849">
        <v>456</v>
      </c>
      <c r="N312" s="849">
        <v>17</v>
      </c>
      <c r="O312" s="849">
        <v>7786</v>
      </c>
      <c r="P312" s="837">
        <v>0.48784461152882208</v>
      </c>
      <c r="Q312" s="850">
        <v>458</v>
      </c>
    </row>
    <row r="313" spans="1:17" ht="14.4" customHeight="1" x14ac:dyDescent="0.3">
      <c r="A313" s="831" t="s">
        <v>4941</v>
      </c>
      <c r="B313" s="832" t="s">
        <v>4942</v>
      </c>
      <c r="C313" s="832" t="s">
        <v>3529</v>
      </c>
      <c r="D313" s="832" t="s">
        <v>4988</v>
      </c>
      <c r="E313" s="832" t="s">
        <v>4989</v>
      </c>
      <c r="F313" s="849">
        <v>360</v>
      </c>
      <c r="G313" s="849">
        <v>20880</v>
      </c>
      <c r="H313" s="849">
        <v>1.5126050420168067</v>
      </c>
      <c r="I313" s="849">
        <v>58</v>
      </c>
      <c r="J313" s="849">
        <v>238</v>
      </c>
      <c r="K313" s="849">
        <v>13804</v>
      </c>
      <c r="L313" s="849">
        <v>1</v>
      </c>
      <c r="M313" s="849">
        <v>58</v>
      </c>
      <c r="N313" s="849">
        <v>249</v>
      </c>
      <c r="O313" s="849">
        <v>14442</v>
      </c>
      <c r="P313" s="837">
        <v>1.046218487394958</v>
      </c>
      <c r="Q313" s="850">
        <v>58</v>
      </c>
    </row>
    <row r="314" spans="1:17" ht="14.4" customHeight="1" x14ac:dyDescent="0.3">
      <c r="A314" s="831" t="s">
        <v>4941</v>
      </c>
      <c r="B314" s="832" t="s">
        <v>4942</v>
      </c>
      <c r="C314" s="832" t="s">
        <v>3529</v>
      </c>
      <c r="D314" s="832" t="s">
        <v>4990</v>
      </c>
      <c r="E314" s="832" t="s">
        <v>4991</v>
      </c>
      <c r="F314" s="849"/>
      <c r="G314" s="849"/>
      <c r="H314" s="849"/>
      <c r="I314" s="849"/>
      <c r="J314" s="849">
        <v>2</v>
      </c>
      <c r="K314" s="849">
        <v>4346</v>
      </c>
      <c r="L314" s="849">
        <v>1</v>
      </c>
      <c r="M314" s="849">
        <v>2173</v>
      </c>
      <c r="N314" s="849"/>
      <c r="O314" s="849"/>
      <c r="P314" s="837"/>
      <c r="Q314" s="850"/>
    </row>
    <row r="315" spans="1:17" ht="14.4" customHeight="1" x14ac:dyDescent="0.3">
      <c r="A315" s="831" t="s">
        <v>4941</v>
      </c>
      <c r="B315" s="832" t="s">
        <v>4942</v>
      </c>
      <c r="C315" s="832" t="s">
        <v>3529</v>
      </c>
      <c r="D315" s="832" t="s">
        <v>4504</v>
      </c>
      <c r="E315" s="832" t="s">
        <v>4505</v>
      </c>
      <c r="F315" s="849"/>
      <c r="G315" s="849"/>
      <c r="H315" s="849"/>
      <c r="I315" s="849"/>
      <c r="J315" s="849">
        <v>12</v>
      </c>
      <c r="K315" s="849">
        <v>117144</v>
      </c>
      <c r="L315" s="849">
        <v>1</v>
      </c>
      <c r="M315" s="849">
        <v>9762</v>
      </c>
      <c r="N315" s="849"/>
      <c r="O315" s="849"/>
      <c r="P315" s="837"/>
      <c r="Q315" s="850"/>
    </row>
    <row r="316" spans="1:17" ht="14.4" customHeight="1" x14ac:dyDescent="0.3">
      <c r="A316" s="831" t="s">
        <v>4941</v>
      </c>
      <c r="B316" s="832" t="s">
        <v>4942</v>
      </c>
      <c r="C316" s="832" t="s">
        <v>3529</v>
      </c>
      <c r="D316" s="832" t="s">
        <v>4504</v>
      </c>
      <c r="E316" s="832" t="s">
        <v>4506</v>
      </c>
      <c r="F316" s="849"/>
      <c r="G316" s="849"/>
      <c r="H316" s="849"/>
      <c r="I316" s="849"/>
      <c r="J316" s="849">
        <v>4</v>
      </c>
      <c r="K316" s="849">
        <v>39048</v>
      </c>
      <c r="L316" s="849">
        <v>1</v>
      </c>
      <c r="M316" s="849">
        <v>9762</v>
      </c>
      <c r="N316" s="849">
        <v>4</v>
      </c>
      <c r="O316" s="849">
        <v>41868</v>
      </c>
      <c r="P316" s="837">
        <v>1.072218807621389</v>
      </c>
      <c r="Q316" s="850">
        <v>10467</v>
      </c>
    </row>
    <row r="317" spans="1:17" ht="14.4" customHeight="1" x14ac:dyDescent="0.3">
      <c r="A317" s="831" t="s">
        <v>4941</v>
      </c>
      <c r="B317" s="832" t="s">
        <v>4942</v>
      </c>
      <c r="C317" s="832" t="s">
        <v>3529</v>
      </c>
      <c r="D317" s="832" t="s">
        <v>4992</v>
      </c>
      <c r="E317" s="832" t="s">
        <v>4993</v>
      </c>
      <c r="F317" s="849">
        <v>950</v>
      </c>
      <c r="G317" s="849">
        <v>166250</v>
      </c>
      <c r="H317" s="849">
        <v>0.83667163217650375</v>
      </c>
      <c r="I317" s="849">
        <v>175</v>
      </c>
      <c r="J317" s="849">
        <v>1129</v>
      </c>
      <c r="K317" s="849">
        <v>198704</v>
      </c>
      <c r="L317" s="849">
        <v>1</v>
      </c>
      <c r="M317" s="849">
        <v>176</v>
      </c>
      <c r="N317" s="849">
        <v>1248</v>
      </c>
      <c r="O317" s="849">
        <v>219648</v>
      </c>
      <c r="P317" s="837">
        <v>1.1054030115146147</v>
      </c>
      <c r="Q317" s="850">
        <v>176</v>
      </c>
    </row>
    <row r="318" spans="1:17" ht="14.4" customHeight="1" x14ac:dyDescent="0.3">
      <c r="A318" s="831" t="s">
        <v>4941</v>
      </c>
      <c r="B318" s="832" t="s">
        <v>4942</v>
      </c>
      <c r="C318" s="832" t="s">
        <v>3529</v>
      </c>
      <c r="D318" s="832" t="s">
        <v>4464</v>
      </c>
      <c r="E318" s="832" t="s">
        <v>4465</v>
      </c>
      <c r="F318" s="849">
        <v>19</v>
      </c>
      <c r="G318" s="849">
        <v>1615</v>
      </c>
      <c r="H318" s="849">
        <v>0.6333333333333333</v>
      </c>
      <c r="I318" s="849">
        <v>85</v>
      </c>
      <c r="J318" s="849">
        <v>30</v>
      </c>
      <c r="K318" s="849">
        <v>2550</v>
      </c>
      <c r="L318" s="849">
        <v>1</v>
      </c>
      <c r="M318" s="849">
        <v>85</v>
      </c>
      <c r="N318" s="849">
        <v>4</v>
      </c>
      <c r="O318" s="849">
        <v>344</v>
      </c>
      <c r="P318" s="837">
        <v>0.13490196078431371</v>
      </c>
      <c r="Q318" s="850">
        <v>86</v>
      </c>
    </row>
    <row r="319" spans="1:17" ht="14.4" customHeight="1" x14ac:dyDescent="0.3">
      <c r="A319" s="831" t="s">
        <v>4941</v>
      </c>
      <c r="B319" s="832" t="s">
        <v>4942</v>
      </c>
      <c r="C319" s="832" t="s">
        <v>3529</v>
      </c>
      <c r="D319" s="832" t="s">
        <v>4466</v>
      </c>
      <c r="E319" s="832" t="s">
        <v>4467</v>
      </c>
      <c r="F319" s="849"/>
      <c r="G319" s="849"/>
      <c r="H319" s="849"/>
      <c r="I319" s="849"/>
      <c r="J319" s="849">
        <v>1</v>
      </c>
      <c r="K319" s="849">
        <v>178</v>
      </c>
      <c r="L319" s="849">
        <v>1</v>
      </c>
      <c r="M319" s="849">
        <v>178</v>
      </c>
      <c r="N319" s="849"/>
      <c r="O319" s="849"/>
      <c r="P319" s="837"/>
      <c r="Q319" s="850"/>
    </row>
    <row r="320" spans="1:17" ht="14.4" customHeight="1" x14ac:dyDescent="0.3">
      <c r="A320" s="831" t="s">
        <v>4941</v>
      </c>
      <c r="B320" s="832" t="s">
        <v>4942</v>
      </c>
      <c r="C320" s="832" t="s">
        <v>3529</v>
      </c>
      <c r="D320" s="832" t="s">
        <v>4466</v>
      </c>
      <c r="E320" s="832" t="s">
        <v>4468</v>
      </c>
      <c r="F320" s="849">
        <v>4</v>
      </c>
      <c r="G320" s="849">
        <v>712</v>
      </c>
      <c r="H320" s="849"/>
      <c r="I320" s="849">
        <v>178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4941</v>
      </c>
      <c r="B321" s="832" t="s">
        <v>4942</v>
      </c>
      <c r="C321" s="832" t="s">
        <v>3529</v>
      </c>
      <c r="D321" s="832" t="s">
        <v>4994</v>
      </c>
      <c r="E321" s="832" t="s">
        <v>4995</v>
      </c>
      <c r="F321" s="849">
        <v>11</v>
      </c>
      <c r="G321" s="849">
        <v>1859</v>
      </c>
      <c r="H321" s="849">
        <v>0.607516339869281</v>
      </c>
      <c r="I321" s="849">
        <v>169</v>
      </c>
      <c r="J321" s="849">
        <v>18</v>
      </c>
      <c r="K321" s="849">
        <v>3060</v>
      </c>
      <c r="L321" s="849">
        <v>1</v>
      </c>
      <c r="M321" s="849">
        <v>170</v>
      </c>
      <c r="N321" s="849">
        <v>11</v>
      </c>
      <c r="O321" s="849">
        <v>1870</v>
      </c>
      <c r="P321" s="837">
        <v>0.61111111111111116</v>
      </c>
      <c r="Q321" s="850">
        <v>170</v>
      </c>
    </row>
    <row r="322" spans="1:17" ht="14.4" customHeight="1" x14ac:dyDescent="0.3">
      <c r="A322" s="831" t="s">
        <v>4941</v>
      </c>
      <c r="B322" s="832" t="s">
        <v>4942</v>
      </c>
      <c r="C322" s="832" t="s">
        <v>3529</v>
      </c>
      <c r="D322" s="832" t="s">
        <v>4996</v>
      </c>
      <c r="E322" s="832" t="s">
        <v>4997</v>
      </c>
      <c r="F322" s="849">
        <v>4</v>
      </c>
      <c r="G322" s="849">
        <v>116</v>
      </c>
      <c r="H322" s="849">
        <v>1</v>
      </c>
      <c r="I322" s="849">
        <v>29</v>
      </c>
      <c r="J322" s="849">
        <v>4</v>
      </c>
      <c r="K322" s="849">
        <v>116</v>
      </c>
      <c r="L322" s="849">
        <v>1</v>
      </c>
      <c r="M322" s="849">
        <v>29</v>
      </c>
      <c r="N322" s="849">
        <v>2</v>
      </c>
      <c r="O322" s="849">
        <v>58</v>
      </c>
      <c r="P322" s="837">
        <v>0.5</v>
      </c>
      <c r="Q322" s="850">
        <v>29</v>
      </c>
    </row>
    <row r="323" spans="1:17" ht="14.4" customHeight="1" x14ac:dyDescent="0.3">
      <c r="A323" s="831" t="s">
        <v>4941</v>
      </c>
      <c r="B323" s="832" t="s">
        <v>4942</v>
      </c>
      <c r="C323" s="832" t="s">
        <v>3529</v>
      </c>
      <c r="D323" s="832" t="s">
        <v>4998</v>
      </c>
      <c r="E323" s="832" t="s">
        <v>4999</v>
      </c>
      <c r="F323" s="849"/>
      <c r="G323" s="849"/>
      <c r="H323" s="849"/>
      <c r="I323" s="849"/>
      <c r="J323" s="849">
        <v>17</v>
      </c>
      <c r="K323" s="849">
        <v>17204</v>
      </c>
      <c r="L323" s="849">
        <v>1</v>
      </c>
      <c r="M323" s="849">
        <v>1012</v>
      </c>
      <c r="N323" s="849"/>
      <c r="O323" s="849"/>
      <c r="P323" s="837"/>
      <c r="Q323" s="850"/>
    </row>
    <row r="324" spans="1:17" ht="14.4" customHeight="1" x14ac:dyDescent="0.3">
      <c r="A324" s="831" t="s">
        <v>4941</v>
      </c>
      <c r="B324" s="832" t="s">
        <v>4942</v>
      </c>
      <c r="C324" s="832" t="s">
        <v>3529</v>
      </c>
      <c r="D324" s="832" t="s">
        <v>4469</v>
      </c>
      <c r="E324" s="832" t="s">
        <v>4470</v>
      </c>
      <c r="F324" s="849">
        <v>5</v>
      </c>
      <c r="G324" s="849">
        <v>880</v>
      </c>
      <c r="H324" s="849">
        <v>1.25</v>
      </c>
      <c r="I324" s="849">
        <v>176</v>
      </c>
      <c r="J324" s="849">
        <v>4</v>
      </c>
      <c r="K324" s="849">
        <v>704</v>
      </c>
      <c r="L324" s="849">
        <v>1</v>
      </c>
      <c r="M324" s="849">
        <v>176</v>
      </c>
      <c r="N324" s="849"/>
      <c r="O324" s="849"/>
      <c r="P324" s="837"/>
      <c r="Q324" s="850"/>
    </row>
    <row r="325" spans="1:17" ht="14.4" customHeight="1" x14ac:dyDescent="0.3">
      <c r="A325" s="831" t="s">
        <v>4941</v>
      </c>
      <c r="B325" s="832" t="s">
        <v>4942</v>
      </c>
      <c r="C325" s="832" t="s">
        <v>3529</v>
      </c>
      <c r="D325" s="832" t="s">
        <v>4509</v>
      </c>
      <c r="E325" s="832" t="s">
        <v>4510</v>
      </c>
      <c r="F325" s="849"/>
      <c r="G325" s="849"/>
      <c r="H325" s="849"/>
      <c r="I325" s="849"/>
      <c r="J325" s="849">
        <v>17</v>
      </c>
      <c r="K325" s="849">
        <v>39049</v>
      </c>
      <c r="L325" s="849">
        <v>1</v>
      </c>
      <c r="M325" s="849">
        <v>2297</v>
      </c>
      <c r="N325" s="849"/>
      <c r="O325" s="849"/>
      <c r="P325" s="837"/>
      <c r="Q325" s="850"/>
    </row>
    <row r="326" spans="1:17" ht="14.4" customHeight="1" x14ac:dyDescent="0.3">
      <c r="A326" s="831" t="s">
        <v>4941</v>
      </c>
      <c r="B326" s="832" t="s">
        <v>4942</v>
      </c>
      <c r="C326" s="832" t="s">
        <v>3529</v>
      </c>
      <c r="D326" s="832" t="s">
        <v>4471</v>
      </c>
      <c r="E326" s="832" t="s">
        <v>4472</v>
      </c>
      <c r="F326" s="849">
        <v>7</v>
      </c>
      <c r="G326" s="849">
        <v>1841</v>
      </c>
      <c r="H326" s="849">
        <v>1.1622474747474747</v>
      </c>
      <c r="I326" s="849">
        <v>263</v>
      </c>
      <c r="J326" s="849">
        <v>6</v>
      </c>
      <c r="K326" s="849">
        <v>1584</v>
      </c>
      <c r="L326" s="849">
        <v>1</v>
      </c>
      <c r="M326" s="849">
        <v>264</v>
      </c>
      <c r="N326" s="849">
        <v>6</v>
      </c>
      <c r="O326" s="849">
        <v>1584</v>
      </c>
      <c r="P326" s="837">
        <v>1</v>
      </c>
      <c r="Q326" s="850">
        <v>264</v>
      </c>
    </row>
    <row r="327" spans="1:17" ht="14.4" customHeight="1" x14ac:dyDescent="0.3">
      <c r="A327" s="831" t="s">
        <v>4941</v>
      </c>
      <c r="B327" s="832" t="s">
        <v>4942</v>
      </c>
      <c r="C327" s="832" t="s">
        <v>3529</v>
      </c>
      <c r="D327" s="832" t="s">
        <v>5000</v>
      </c>
      <c r="E327" s="832" t="s">
        <v>5001</v>
      </c>
      <c r="F327" s="849">
        <v>5</v>
      </c>
      <c r="G327" s="849">
        <v>10650</v>
      </c>
      <c r="H327" s="849">
        <v>0.71395052624522359</v>
      </c>
      <c r="I327" s="849">
        <v>2130</v>
      </c>
      <c r="J327" s="849">
        <v>7</v>
      </c>
      <c r="K327" s="849">
        <v>14917</v>
      </c>
      <c r="L327" s="849">
        <v>1</v>
      </c>
      <c r="M327" s="849">
        <v>2131</v>
      </c>
      <c r="N327" s="849"/>
      <c r="O327" s="849"/>
      <c r="P327" s="837"/>
      <c r="Q327" s="850"/>
    </row>
    <row r="328" spans="1:17" ht="14.4" customHeight="1" x14ac:dyDescent="0.3">
      <c r="A328" s="831" t="s">
        <v>4941</v>
      </c>
      <c r="B328" s="832" t="s">
        <v>4942</v>
      </c>
      <c r="C328" s="832" t="s">
        <v>3529</v>
      </c>
      <c r="D328" s="832" t="s">
        <v>5002</v>
      </c>
      <c r="E328" s="832" t="s">
        <v>5003</v>
      </c>
      <c r="F328" s="849">
        <v>57</v>
      </c>
      <c r="G328" s="849">
        <v>13794</v>
      </c>
      <c r="H328" s="849">
        <v>1.1875</v>
      </c>
      <c r="I328" s="849">
        <v>242</v>
      </c>
      <c r="J328" s="849">
        <v>48</v>
      </c>
      <c r="K328" s="849">
        <v>11616</v>
      </c>
      <c r="L328" s="849">
        <v>1</v>
      </c>
      <c r="M328" s="849">
        <v>242</v>
      </c>
      <c r="N328" s="849">
        <v>36</v>
      </c>
      <c r="O328" s="849">
        <v>8748</v>
      </c>
      <c r="P328" s="837">
        <v>0.75309917355371903</v>
      </c>
      <c r="Q328" s="850">
        <v>243</v>
      </c>
    </row>
    <row r="329" spans="1:17" ht="14.4" customHeight="1" x14ac:dyDescent="0.3">
      <c r="A329" s="831" t="s">
        <v>4941</v>
      </c>
      <c r="B329" s="832" t="s">
        <v>4942</v>
      </c>
      <c r="C329" s="832" t="s">
        <v>3529</v>
      </c>
      <c r="D329" s="832" t="s">
        <v>5004</v>
      </c>
      <c r="E329" s="832" t="s">
        <v>5005</v>
      </c>
      <c r="F329" s="849"/>
      <c r="G329" s="849"/>
      <c r="H329" s="849"/>
      <c r="I329" s="849"/>
      <c r="J329" s="849">
        <v>1</v>
      </c>
      <c r="K329" s="849">
        <v>424</v>
      </c>
      <c r="L329" s="849">
        <v>1</v>
      </c>
      <c r="M329" s="849">
        <v>424</v>
      </c>
      <c r="N329" s="849"/>
      <c r="O329" s="849"/>
      <c r="P329" s="837"/>
      <c r="Q329" s="850"/>
    </row>
    <row r="330" spans="1:17" ht="14.4" customHeight="1" x14ac:dyDescent="0.3">
      <c r="A330" s="831" t="s">
        <v>4941</v>
      </c>
      <c r="B330" s="832" t="s">
        <v>4942</v>
      </c>
      <c r="C330" s="832" t="s">
        <v>3529</v>
      </c>
      <c r="D330" s="832" t="s">
        <v>5006</v>
      </c>
      <c r="E330" s="832" t="s">
        <v>4944</v>
      </c>
      <c r="F330" s="849"/>
      <c r="G330" s="849"/>
      <c r="H330" s="849"/>
      <c r="I330" s="849"/>
      <c r="J330" s="849">
        <v>1</v>
      </c>
      <c r="K330" s="849">
        <v>37</v>
      </c>
      <c r="L330" s="849">
        <v>1</v>
      </c>
      <c r="M330" s="849">
        <v>37</v>
      </c>
      <c r="N330" s="849"/>
      <c r="O330" s="849"/>
      <c r="P330" s="837"/>
      <c r="Q330" s="850"/>
    </row>
    <row r="331" spans="1:17" ht="14.4" customHeight="1" x14ac:dyDescent="0.3">
      <c r="A331" s="831" t="s">
        <v>4941</v>
      </c>
      <c r="B331" s="832" t="s">
        <v>4942</v>
      </c>
      <c r="C331" s="832" t="s">
        <v>3529</v>
      </c>
      <c r="D331" s="832" t="s">
        <v>5007</v>
      </c>
      <c r="E331" s="832" t="s">
        <v>5008</v>
      </c>
      <c r="F331" s="849">
        <v>1</v>
      </c>
      <c r="G331" s="849">
        <v>1055</v>
      </c>
      <c r="H331" s="849"/>
      <c r="I331" s="849">
        <v>1055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4941</v>
      </c>
      <c r="B332" s="832" t="s">
        <v>4942</v>
      </c>
      <c r="C332" s="832" t="s">
        <v>3529</v>
      </c>
      <c r="D332" s="832" t="s">
        <v>5009</v>
      </c>
      <c r="E332" s="832" t="s">
        <v>5010</v>
      </c>
      <c r="F332" s="849"/>
      <c r="G332" s="849"/>
      <c r="H332" s="849"/>
      <c r="I332" s="849"/>
      <c r="J332" s="849">
        <v>1</v>
      </c>
      <c r="K332" s="849">
        <v>289</v>
      </c>
      <c r="L332" s="849">
        <v>1</v>
      </c>
      <c r="M332" s="849">
        <v>289</v>
      </c>
      <c r="N332" s="849">
        <v>1</v>
      </c>
      <c r="O332" s="849">
        <v>289</v>
      </c>
      <c r="P332" s="837">
        <v>1</v>
      </c>
      <c r="Q332" s="850">
        <v>289</v>
      </c>
    </row>
    <row r="333" spans="1:17" ht="14.4" customHeight="1" x14ac:dyDescent="0.3">
      <c r="A333" s="831" t="s">
        <v>4941</v>
      </c>
      <c r="B333" s="832" t="s">
        <v>4942</v>
      </c>
      <c r="C333" s="832" t="s">
        <v>3529</v>
      </c>
      <c r="D333" s="832" t="s">
        <v>5011</v>
      </c>
      <c r="E333" s="832" t="s">
        <v>5012</v>
      </c>
      <c r="F333" s="849"/>
      <c r="G333" s="849"/>
      <c r="H333" s="849"/>
      <c r="I333" s="849"/>
      <c r="J333" s="849">
        <v>1</v>
      </c>
      <c r="K333" s="849">
        <v>107</v>
      </c>
      <c r="L333" s="849">
        <v>1</v>
      </c>
      <c r="M333" s="849">
        <v>107</v>
      </c>
      <c r="N333" s="849"/>
      <c r="O333" s="849"/>
      <c r="P333" s="837"/>
      <c r="Q333" s="850"/>
    </row>
    <row r="334" spans="1:17" ht="14.4" customHeight="1" x14ac:dyDescent="0.3">
      <c r="A334" s="831" t="s">
        <v>4941</v>
      </c>
      <c r="B334" s="832" t="s">
        <v>4942</v>
      </c>
      <c r="C334" s="832" t="s">
        <v>3529</v>
      </c>
      <c r="D334" s="832" t="s">
        <v>5013</v>
      </c>
      <c r="E334" s="832" t="s">
        <v>5014</v>
      </c>
      <c r="F334" s="849"/>
      <c r="G334" s="849"/>
      <c r="H334" s="849"/>
      <c r="I334" s="849"/>
      <c r="J334" s="849">
        <v>1</v>
      </c>
      <c r="K334" s="849">
        <v>0</v>
      </c>
      <c r="L334" s="849"/>
      <c r="M334" s="849">
        <v>0</v>
      </c>
      <c r="N334" s="849"/>
      <c r="O334" s="849"/>
      <c r="P334" s="837"/>
      <c r="Q334" s="850"/>
    </row>
    <row r="335" spans="1:17" ht="14.4" customHeight="1" x14ac:dyDescent="0.3">
      <c r="A335" s="831" t="s">
        <v>4941</v>
      </c>
      <c r="B335" s="832" t="s">
        <v>4942</v>
      </c>
      <c r="C335" s="832" t="s">
        <v>3529</v>
      </c>
      <c r="D335" s="832" t="s">
        <v>5015</v>
      </c>
      <c r="E335" s="832" t="s">
        <v>5016</v>
      </c>
      <c r="F335" s="849"/>
      <c r="G335" s="849"/>
      <c r="H335" s="849"/>
      <c r="I335" s="849"/>
      <c r="J335" s="849"/>
      <c r="K335" s="849"/>
      <c r="L335" s="849"/>
      <c r="M335" s="849"/>
      <c r="N335" s="849">
        <v>26</v>
      </c>
      <c r="O335" s="849">
        <v>124254</v>
      </c>
      <c r="P335" s="837"/>
      <c r="Q335" s="850">
        <v>4779</v>
      </c>
    </row>
    <row r="336" spans="1:17" ht="14.4" customHeight="1" x14ac:dyDescent="0.3">
      <c r="A336" s="831" t="s">
        <v>4941</v>
      </c>
      <c r="B336" s="832" t="s">
        <v>4942</v>
      </c>
      <c r="C336" s="832" t="s">
        <v>3529</v>
      </c>
      <c r="D336" s="832" t="s">
        <v>5017</v>
      </c>
      <c r="E336" s="832" t="s">
        <v>5018</v>
      </c>
      <c r="F336" s="849"/>
      <c r="G336" s="849"/>
      <c r="H336" s="849"/>
      <c r="I336" s="849"/>
      <c r="J336" s="849"/>
      <c r="K336" s="849"/>
      <c r="L336" s="849"/>
      <c r="M336" s="849"/>
      <c r="N336" s="849">
        <v>8</v>
      </c>
      <c r="O336" s="849">
        <v>4872</v>
      </c>
      <c r="P336" s="837"/>
      <c r="Q336" s="850">
        <v>609</v>
      </c>
    </row>
    <row r="337" spans="1:17" ht="14.4" customHeight="1" x14ac:dyDescent="0.3">
      <c r="A337" s="831" t="s">
        <v>4941</v>
      </c>
      <c r="B337" s="832" t="s">
        <v>4942</v>
      </c>
      <c r="C337" s="832" t="s">
        <v>3529</v>
      </c>
      <c r="D337" s="832" t="s">
        <v>5019</v>
      </c>
      <c r="E337" s="832" t="s">
        <v>5020</v>
      </c>
      <c r="F337" s="849"/>
      <c r="G337" s="849"/>
      <c r="H337" s="849"/>
      <c r="I337" s="849"/>
      <c r="J337" s="849"/>
      <c r="K337" s="849"/>
      <c r="L337" s="849"/>
      <c r="M337" s="849"/>
      <c r="N337" s="849">
        <v>4</v>
      </c>
      <c r="O337" s="849">
        <v>30300</v>
      </c>
      <c r="P337" s="837"/>
      <c r="Q337" s="850">
        <v>7575</v>
      </c>
    </row>
    <row r="338" spans="1:17" ht="14.4" customHeight="1" x14ac:dyDescent="0.3">
      <c r="A338" s="831" t="s">
        <v>5021</v>
      </c>
      <c r="B338" s="832" t="s">
        <v>5022</v>
      </c>
      <c r="C338" s="832" t="s">
        <v>3529</v>
      </c>
      <c r="D338" s="832" t="s">
        <v>5023</v>
      </c>
      <c r="E338" s="832" t="s">
        <v>5024</v>
      </c>
      <c r="F338" s="849">
        <v>138</v>
      </c>
      <c r="G338" s="849">
        <v>23874</v>
      </c>
      <c r="H338" s="849">
        <v>0.85185185185185186</v>
      </c>
      <c r="I338" s="849">
        <v>173</v>
      </c>
      <c r="J338" s="849">
        <v>162</v>
      </c>
      <c r="K338" s="849">
        <v>28026</v>
      </c>
      <c r="L338" s="849">
        <v>1</v>
      </c>
      <c r="M338" s="849">
        <v>173</v>
      </c>
      <c r="N338" s="849">
        <v>122</v>
      </c>
      <c r="O338" s="849">
        <v>21228</v>
      </c>
      <c r="P338" s="837">
        <v>0.75743952044530083</v>
      </c>
      <c r="Q338" s="850">
        <v>174</v>
      </c>
    </row>
    <row r="339" spans="1:17" ht="14.4" customHeight="1" x14ac:dyDescent="0.3">
      <c r="A339" s="831" t="s">
        <v>5021</v>
      </c>
      <c r="B339" s="832" t="s">
        <v>5022</v>
      </c>
      <c r="C339" s="832" t="s">
        <v>3529</v>
      </c>
      <c r="D339" s="832" t="s">
        <v>5025</v>
      </c>
      <c r="E339" s="832" t="s">
        <v>5026</v>
      </c>
      <c r="F339" s="849"/>
      <c r="G339" s="849"/>
      <c r="H339" s="849"/>
      <c r="I339" s="849"/>
      <c r="J339" s="849">
        <v>2</v>
      </c>
      <c r="K339" s="849">
        <v>2140</v>
      </c>
      <c r="L339" s="849">
        <v>1</v>
      </c>
      <c r="M339" s="849">
        <v>1070</v>
      </c>
      <c r="N339" s="849">
        <v>2</v>
      </c>
      <c r="O339" s="849">
        <v>2140</v>
      </c>
      <c r="P339" s="837">
        <v>1</v>
      </c>
      <c r="Q339" s="850">
        <v>1070</v>
      </c>
    </row>
    <row r="340" spans="1:17" ht="14.4" customHeight="1" x14ac:dyDescent="0.3">
      <c r="A340" s="831" t="s">
        <v>5021</v>
      </c>
      <c r="B340" s="832" t="s">
        <v>5022</v>
      </c>
      <c r="C340" s="832" t="s">
        <v>3529</v>
      </c>
      <c r="D340" s="832" t="s">
        <v>5027</v>
      </c>
      <c r="E340" s="832" t="s">
        <v>5028</v>
      </c>
      <c r="F340" s="849">
        <v>32</v>
      </c>
      <c r="G340" s="849">
        <v>1312</v>
      </c>
      <c r="H340" s="849">
        <v>0.50038138825324185</v>
      </c>
      <c r="I340" s="849">
        <v>41</v>
      </c>
      <c r="J340" s="849">
        <v>57</v>
      </c>
      <c r="K340" s="849">
        <v>2622</v>
      </c>
      <c r="L340" s="849">
        <v>1</v>
      </c>
      <c r="M340" s="849">
        <v>46</v>
      </c>
      <c r="N340" s="849">
        <v>25</v>
      </c>
      <c r="O340" s="849">
        <v>1150</v>
      </c>
      <c r="P340" s="837">
        <v>0.43859649122807015</v>
      </c>
      <c r="Q340" s="850">
        <v>46</v>
      </c>
    </row>
    <row r="341" spans="1:17" ht="14.4" customHeight="1" x14ac:dyDescent="0.3">
      <c r="A341" s="831" t="s">
        <v>5021</v>
      </c>
      <c r="B341" s="832" t="s">
        <v>5022</v>
      </c>
      <c r="C341" s="832" t="s">
        <v>3529</v>
      </c>
      <c r="D341" s="832" t="s">
        <v>5027</v>
      </c>
      <c r="E341" s="832" t="s">
        <v>5029</v>
      </c>
      <c r="F341" s="849"/>
      <c r="G341" s="849"/>
      <c r="H341" s="849"/>
      <c r="I341" s="849"/>
      <c r="J341" s="849">
        <v>9</v>
      </c>
      <c r="K341" s="849">
        <v>414</v>
      </c>
      <c r="L341" s="849">
        <v>1</v>
      </c>
      <c r="M341" s="849">
        <v>46</v>
      </c>
      <c r="N341" s="849">
        <v>19</v>
      </c>
      <c r="O341" s="849">
        <v>874</v>
      </c>
      <c r="P341" s="837">
        <v>2.1111111111111112</v>
      </c>
      <c r="Q341" s="850">
        <v>46</v>
      </c>
    </row>
    <row r="342" spans="1:17" ht="14.4" customHeight="1" x14ac:dyDescent="0.3">
      <c r="A342" s="831" t="s">
        <v>5021</v>
      </c>
      <c r="B342" s="832" t="s">
        <v>5022</v>
      </c>
      <c r="C342" s="832" t="s">
        <v>3529</v>
      </c>
      <c r="D342" s="832" t="s">
        <v>5030</v>
      </c>
      <c r="E342" s="832" t="s">
        <v>5031</v>
      </c>
      <c r="F342" s="849">
        <v>7</v>
      </c>
      <c r="G342" s="849">
        <v>2688</v>
      </c>
      <c r="H342" s="849">
        <v>1.5492795389048992</v>
      </c>
      <c r="I342" s="849">
        <v>384</v>
      </c>
      <c r="J342" s="849">
        <v>5</v>
      </c>
      <c r="K342" s="849">
        <v>1735</v>
      </c>
      <c r="L342" s="849">
        <v>1</v>
      </c>
      <c r="M342" s="849">
        <v>347</v>
      </c>
      <c r="N342" s="849">
        <v>13</v>
      </c>
      <c r="O342" s="849">
        <v>4511</v>
      </c>
      <c r="P342" s="837">
        <v>2.6</v>
      </c>
      <c r="Q342" s="850">
        <v>347</v>
      </c>
    </row>
    <row r="343" spans="1:17" ht="14.4" customHeight="1" x14ac:dyDescent="0.3">
      <c r="A343" s="831" t="s">
        <v>5021</v>
      </c>
      <c r="B343" s="832" t="s">
        <v>5022</v>
      </c>
      <c r="C343" s="832" t="s">
        <v>3529</v>
      </c>
      <c r="D343" s="832" t="s">
        <v>5032</v>
      </c>
      <c r="E343" s="832" t="s">
        <v>5033</v>
      </c>
      <c r="F343" s="849"/>
      <c r="G343" s="849"/>
      <c r="H343" s="849"/>
      <c r="I343" s="849"/>
      <c r="J343" s="849">
        <v>4</v>
      </c>
      <c r="K343" s="849">
        <v>204</v>
      </c>
      <c r="L343" s="849">
        <v>1</v>
      </c>
      <c r="M343" s="849">
        <v>51</v>
      </c>
      <c r="N343" s="849">
        <v>1</v>
      </c>
      <c r="O343" s="849">
        <v>51</v>
      </c>
      <c r="P343" s="837">
        <v>0.25</v>
      </c>
      <c r="Q343" s="850">
        <v>51</v>
      </c>
    </row>
    <row r="344" spans="1:17" ht="14.4" customHeight="1" x14ac:dyDescent="0.3">
      <c r="A344" s="831" t="s">
        <v>5021</v>
      </c>
      <c r="B344" s="832" t="s">
        <v>5022</v>
      </c>
      <c r="C344" s="832" t="s">
        <v>3529</v>
      </c>
      <c r="D344" s="832" t="s">
        <v>5034</v>
      </c>
      <c r="E344" s="832" t="s">
        <v>5035</v>
      </c>
      <c r="F344" s="849">
        <v>3</v>
      </c>
      <c r="G344" s="849">
        <v>1338</v>
      </c>
      <c r="H344" s="849">
        <v>0.16900341038272074</v>
      </c>
      <c r="I344" s="849">
        <v>446</v>
      </c>
      <c r="J344" s="849">
        <v>21</v>
      </c>
      <c r="K344" s="849">
        <v>7917</v>
      </c>
      <c r="L344" s="849">
        <v>1</v>
      </c>
      <c r="M344" s="849">
        <v>377</v>
      </c>
      <c r="N344" s="849">
        <v>46</v>
      </c>
      <c r="O344" s="849">
        <v>17342</v>
      </c>
      <c r="P344" s="837">
        <v>2.1904761904761907</v>
      </c>
      <c r="Q344" s="850">
        <v>377</v>
      </c>
    </row>
    <row r="345" spans="1:17" ht="14.4" customHeight="1" x14ac:dyDescent="0.3">
      <c r="A345" s="831" t="s">
        <v>5021</v>
      </c>
      <c r="B345" s="832" t="s">
        <v>5022</v>
      </c>
      <c r="C345" s="832" t="s">
        <v>3529</v>
      </c>
      <c r="D345" s="832" t="s">
        <v>5036</v>
      </c>
      <c r="E345" s="832" t="s">
        <v>5037</v>
      </c>
      <c r="F345" s="849">
        <v>5</v>
      </c>
      <c r="G345" s="849">
        <v>2460</v>
      </c>
      <c r="H345" s="849"/>
      <c r="I345" s="849">
        <v>492</v>
      </c>
      <c r="J345" s="849"/>
      <c r="K345" s="849"/>
      <c r="L345" s="849"/>
      <c r="M345" s="849"/>
      <c r="N345" s="849">
        <v>1</v>
      </c>
      <c r="O345" s="849">
        <v>524</v>
      </c>
      <c r="P345" s="837"/>
      <c r="Q345" s="850">
        <v>524</v>
      </c>
    </row>
    <row r="346" spans="1:17" ht="14.4" customHeight="1" x14ac:dyDescent="0.3">
      <c r="A346" s="831" t="s">
        <v>5021</v>
      </c>
      <c r="B346" s="832" t="s">
        <v>5022</v>
      </c>
      <c r="C346" s="832" t="s">
        <v>3529</v>
      </c>
      <c r="D346" s="832" t="s">
        <v>5038</v>
      </c>
      <c r="E346" s="832" t="s">
        <v>5039</v>
      </c>
      <c r="F346" s="849">
        <v>6</v>
      </c>
      <c r="G346" s="849">
        <v>186</v>
      </c>
      <c r="H346" s="849">
        <v>3.263157894736842</v>
      </c>
      <c r="I346" s="849">
        <v>31</v>
      </c>
      <c r="J346" s="849">
        <v>1</v>
      </c>
      <c r="K346" s="849">
        <v>57</v>
      </c>
      <c r="L346" s="849">
        <v>1</v>
      </c>
      <c r="M346" s="849">
        <v>57</v>
      </c>
      <c r="N346" s="849">
        <v>1</v>
      </c>
      <c r="O346" s="849">
        <v>57</v>
      </c>
      <c r="P346" s="837">
        <v>1</v>
      </c>
      <c r="Q346" s="850">
        <v>57</v>
      </c>
    </row>
    <row r="347" spans="1:17" ht="14.4" customHeight="1" x14ac:dyDescent="0.3">
      <c r="A347" s="831" t="s">
        <v>5021</v>
      </c>
      <c r="B347" s="832" t="s">
        <v>5022</v>
      </c>
      <c r="C347" s="832" t="s">
        <v>3529</v>
      </c>
      <c r="D347" s="832" t="s">
        <v>5040</v>
      </c>
      <c r="E347" s="832" t="s">
        <v>5041</v>
      </c>
      <c r="F347" s="849">
        <v>3</v>
      </c>
      <c r="G347" s="849">
        <v>624</v>
      </c>
      <c r="H347" s="849">
        <v>1.3928571428571428</v>
      </c>
      <c r="I347" s="849">
        <v>208</v>
      </c>
      <c r="J347" s="849">
        <v>2</v>
      </c>
      <c r="K347" s="849">
        <v>448</v>
      </c>
      <c r="L347" s="849">
        <v>1</v>
      </c>
      <c r="M347" s="849">
        <v>224</v>
      </c>
      <c r="N347" s="849">
        <v>3</v>
      </c>
      <c r="O347" s="849">
        <v>675</v>
      </c>
      <c r="P347" s="837">
        <v>1.5066964285714286</v>
      </c>
      <c r="Q347" s="850">
        <v>225</v>
      </c>
    </row>
    <row r="348" spans="1:17" ht="14.4" customHeight="1" x14ac:dyDescent="0.3">
      <c r="A348" s="831" t="s">
        <v>5021</v>
      </c>
      <c r="B348" s="832" t="s">
        <v>5022</v>
      </c>
      <c r="C348" s="832" t="s">
        <v>3529</v>
      </c>
      <c r="D348" s="832" t="s">
        <v>5040</v>
      </c>
      <c r="E348" s="832" t="s">
        <v>5042</v>
      </c>
      <c r="F348" s="849">
        <v>1</v>
      </c>
      <c r="G348" s="849">
        <v>208</v>
      </c>
      <c r="H348" s="849">
        <v>0.18571428571428572</v>
      </c>
      <c r="I348" s="849">
        <v>208</v>
      </c>
      <c r="J348" s="849">
        <v>5</v>
      </c>
      <c r="K348" s="849">
        <v>1120</v>
      </c>
      <c r="L348" s="849">
        <v>1</v>
      </c>
      <c r="M348" s="849">
        <v>224</v>
      </c>
      <c r="N348" s="849">
        <v>2</v>
      </c>
      <c r="O348" s="849">
        <v>450</v>
      </c>
      <c r="P348" s="837">
        <v>0.4017857142857143</v>
      </c>
      <c r="Q348" s="850">
        <v>225</v>
      </c>
    </row>
    <row r="349" spans="1:17" ht="14.4" customHeight="1" x14ac:dyDescent="0.3">
      <c r="A349" s="831" t="s">
        <v>5021</v>
      </c>
      <c r="B349" s="832" t="s">
        <v>5022</v>
      </c>
      <c r="C349" s="832" t="s">
        <v>3529</v>
      </c>
      <c r="D349" s="832" t="s">
        <v>5043</v>
      </c>
      <c r="E349" s="832" t="s">
        <v>5044</v>
      </c>
      <c r="F349" s="849">
        <v>4</v>
      </c>
      <c r="G349" s="849">
        <v>1536</v>
      </c>
      <c r="H349" s="849">
        <v>0.39679669336088869</v>
      </c>
      <c r="I349" s="849">
        <v>384</v>
      </c>
      <c r="J349" s="849">
        <v>7</v>
      </c>
      <c r="K349" s="849">
        <v>3871</v>
      </c>
      <c r="L349" s="849">
        <v>1</v>
      </c>
      <c r="M349" s="849">
        <v>553</v>
      </c>
      <c r="N349" s="849">
        <v>5</v>
      </c>
      <c r="O349" s="849">
        <v>2770</v>
      </c>
      <c r="P349" s="837">
        <v>0.71557737018858181</v>
      </c>
      <c r="Q349" s="850">
        <v>554</v>
      </c>
    </row>
    <row r="350" spans="1:17" ht="14.4" customHeight="1" x14ac:dyDescent="0.3">
      <c r="A350" s="831" t="s">
        <v>5021</v>
      </c>
      <c r="B350" s="832" t="s">
        <v>5022</v>
      </c>
      <c r="C350" s="832" t="s">
        <v>3529</v>
      </c>
      <c r="D350" s="832" t="s">
        <v>5045</v>
      </c>
      <c r="E350" s="832" t="s">
        <v>5046</v>
      </c>
      <c r="F350" s="849"/>
      <c r="G350" s="849"/>
      <c r="H350" s="849"/>
      <c r="I350" s="849"/>
      <c r="J350" s="849">
        <v>1</v>
      </c>
      <c r="K350" s="849">
        <v>143</v>
      </c>
      <c r="L350" s="849">
        <v>1</v>
      </c>
      <c r="M350" s="849">
        <v>143</v>
      </c>
      <c r="N350" s="849">
        <v>1</v>
      </c>
      <c r="O350" s="849">
        <v>143</v>
      </c>
      <c r="P350" s="837">
        <v>1</v>
      </c>
      <c r="Q350" s="850">
        <v>143</v>
      </c>
    </row>
    <row r="351" spans="1:17" ht="14.4" customHeight="1" x14ac:dyDescent="0.3">
      <c r="A351" s="831" t="s">
        <v>5021</v>
      </c>
      <c r="B351" s="832" t="s">
        <v>5022</v>
      </c>
      <c r="C351" s="832" t="s">
        <v>3529</v>
      </c>
      <c r="D351" s="832" t="s">
        <v>5045</v>
      </c>
      <c r="E351" s="832" t="s">
        <v>5047</v>
      </c>
      <c r="F351" s="849">
        <v>3</v>
      </c>
      <c r="G351" s="849">
        <v>417</v>
      </c>
      <c r="H351" s="849">
        <v>0.72902097902097907</v>
      </c>
      <c r="I351" s="849">
        <v>139</v>
      </c>
      <c r="J351" s="849">
        <v>4</v>
      </c>
      <c r="K351" s="849">
        <v>572</v>
      </c>
      <c r="L351" s="849">
        <v>1</v>
      </c>
      <c r="M351" s="849">
        <v>143</v>
      </c>
      <c r="N351" s="849">
        <v>4</v>
      </c>
      <c r="O351" s="849">
        <v>572</v>
      </c>
      <c r="P351" s="837">
        <v>1</v>
      </c>
      <c r="Q351" s="850">
        <v>143</v>
      </c>
    </row>
    <row r="352" spans="1:17" ht="14.4" customHeight="1" x14ac:dyDescent="0.3">
      <c r="A352" s="831" t="s">
        <v>5021</v>
      </c>
      <c r="B352" s="832" t="s">
        <v>5022</v>
      </c>
      <c r="C352" s="832" t="s">
        <v>3529</v>
      </c>
      <c r="D352" s="832" t="s">
        <v>5048</v>
      </c>
      <c r="E352" s="832" t="s">
        <v>5049</v>
      </c>
      <c r="F352" s="849"/>
      <c r="G352" s="849"/>
      <c r="H352" s="849"/>
      <c r="I352" s="849"/>
      <c r="J352" s="849">
        <v>3</v>
      </c>
      <c r="K352" s="849">
        <v>195</v>
      </c>
      <c r="L352" s="849">
        <v>1</v>
      </c>
      <c r="M352" s="849">
        <v>65</v>
      </c>
      <c r="N352" s="849"/>
      <c r="O352" s="849"/>
      <c r="P352" s="837"/>
      <c r="Q352" s="850"/>
    </row>
    <row r="353" spans="1:17" ht="14.4" customHeight="1" x14ac:dyDescent="0.3">
      <c r="A353" s="831" t="s">
        <v>5021</v>
      </c>
      <c r="B353" s="832" t="s">
        <v>5022</v>
      </c>
      <c r="C353" s="832" t="s">
        <v>3529</v>
      </c>
      <c r="D353" s="832" t="s">
        <v>5048</v>
      </c>
      <c r="E353" s="832" t="s">
        <v>5050</v>
      </c>
      <c r="F353" s="849"/>
      <c r="G353" s="849"/>
      <c r="H353" s="849"/>
      <c r="I353" s="849"/>
      <c r="J353" s="849">
        <v>1</v>
      </c>
      <c r="K353" s="849">
        <v>65</v>
      </c>
      <c r="L353" s="849">
        <v>1</v>
      </c>
      <c r="M353" s="849">
        <v>65</v>
      </c>
      <c r="N353" s="849">
        <v>1</v>
      </c>
      <c r="O353" s="849">
        <v>65</v>
      </c>
      <c r="P353" s="837">
        <v>1</v>
      </c>
      <c r="Q353" s="850">
        <v>65</v>
      </c>
    </row>
    <row r="354" spans="1:17" ht="14.4" customHeight="1" x14ac:dyDescent="0.3">
      <c r="A354" s="831" t="s">
        <v>5021</v>
      </c>
      <c r="B354" s="832" t="s">
        <v>5022</v>
      </c>
      <c r="C354" s="832" t="s">
        <v>3529</v>
      </c>
      <c r="D354" s="832" t="s">
        <v>5051</v>
      </c>
      <c r="E354" s="832" t="s">
        <v>5052</v>
      </c>
      <c r="F354" s="849">
        <v>48</v>
      </c>
      <c r="G354" s="849">
        <v>5616</v>
      </c>
      <c r="H354" s="849">
        <v>0.55802861685214622</v>
      </c>
      <c r="I354" s="849">
        <v>117</v>
      </c>
      <c r="J354" s="849">
        <v>74</v>
      </c>
      <c r="K354" s="849">
        <v>10064</v>
      </c>
      <c r="L354" s="849">
        <v>1</v>
      </c>
      <c r="M354" s="849">
        <v>136</v>
      </c>
      <c r="N354" s="849">
        <v>49</v>
      </c>
      <c r="O354" s="849">
        <v>6713</v>
      </c>
      <c r="P354" s="837">
        <v>0.66703100158982509</v>
      </c>
      <c r="Q354" s="850">
        <v>137</v>
      </c>
    </row>
    <row r="355" spans="1:17" ht="14.4" customHeight="1" x14ac:dyDescent="0.3">
      <c r="A355" s="831" t="s">
        <v>5021</v>
      </c>
      <c r="B355" s="832" t="s">
        <v>5022</v>
      </c>
      <c r="C355" s="832" t="s">
        <v>3529</v>
      </c>
      <c r="D355" s="832" t="s">
        <v>5051</v>
      </c>
      <c r="E355" s="832" t="s">
        <v>5053</v>
      </c>
      <c r="F355" s="849"/>
      <c r="G355" s="849"/>
      <c r="H355" s="849"/>
      <c r="I355" s="849"/>
      <c r="J355" s="849">
        <v>10</v>
      </c>
      <c r="K355" s="849">
        <v>1360</v>
      </c>
      <c r="L355" s="849">
        <v>1</v>
      </c>
      <c r="M355" s="849">
        <v>136</v>
      </c>
      <c r="N355" s="849">
        <v>2</v>
      </c>
      <c r="O355" s="849">
        <v>274</v>
      </c>
      <c r="P355" s="837">
        <v>0.20147058823529412</v>
      </c>
      <c r="Q355" s="850">
        <v>137</v>
      </c>
    </row>
    <row r="356" spans="1:17" ht="14.4" customHeight="1" x14ac:dyDescent="0.3">
      <c r="A356" s="831" t="s">
        <v>5021</v>
      </c>
      <c r="B356" s="832" t="s">
        <v>5022</v>
      </c>
      <c r="C356" s="832" t="s">
        <v>3529</v>
      </c>
      <c r="D356" s="832" t="s">
        <v>5054</v>
      </c>
      <c r="E356" s="832" t="s">
        <v>5055</v>
      </c>
      <c r="F356" s="849">
        <v>7</v>
      </c>
      <c r="G356" s="849">
        <v>637</v>
      </c>
      <c r="H356" s="849">
        <v>1</v>
      </c>
      <c r="I356" s="849">
        <v>91</v>
      </c>
      <c r="J356" s="849">
        <v>7</v>
      </c>
      <c r="K356" s="849">
        <v>637</v>
      </c>
      <c r="L356" s="849">
        <v>1</v>
      </c>
      <c r="M356" s="849">
        <v>91</v>
      </c>
      <c r="N356" s="849">
        <v>9</v>
      </c>
      <c r="O356" s="849">
        <v>819</v>
      </c>
      <c r="P356" s="837">
        <v>1.2857142857142858</v>
      </c>
      <c r="Q356" s="850">
        <v>91</v>
      </c>
    </row>
    <row r="357" spans="1:17" ht="14.4" customHeight="1" x14ac:dyDescent="0.3">
      <c r="A357" s="831" t="s">
        <v>5021</v>
      </c>
      <c r="B357" s="832" t="s">
        <v>5022</v>
      </c>
      <c r="C357" s="832" t="s">
        <v>3529</v>
      </c>
      <c r="D357" s="832" t="s">
        <v>5056</v>
      </c>
      <c r="E357" s="832" t="s">
        <v>5057</v>
      </c>
      <c r="F357" s="849">
        <v>2</v>
      </c>
      <c r="G357" s="849">
        <v>42</v>
      </c>
      <c r="H357" s="849">
        <v>0.31818181818181818</v>
      </c>
      <c r="I357" s="849">
        <v>21</v>
      </c>
      <c r="J357" s="849">
        <v>2</v>
      </c>
      <c r="K357" s="849">
        <v>132</v>
      </c>
      <c r="L357" s="849">
        <v>1</v>
      </c>
      <c r="M357" s="849">
        <v>66</v>
      </c>
      <c r="N357" s="849">
        <v>2</v>
      </c>
      <c r="O357" s="849">
        <v>132</v>
      </c>
      <c r="P357" s="837">
        <v>1</v>
      </c>
      <c r="Q357" s="850">
        <v>66</v>
      </c>
    </row>
    <row r="358" spans="1:17" ht="14.4" customHeight="1" x14ac:dyDescent="0.3">
      <c r="A358" s="831" t="s">
        <v>5021</v>
      </c>
      <c r="B358" s="832" t="s">
        <v>5022</v>
      </c>
      <c r="C358" s="832" t="s">
        <v>3529</v>
      </c>
      <c r="D358" s="832" t="s">
        <v>5056</v>
      </c>
      <c r="E358" s="832" t="s">
        <v>5058</v>
      </c>
      <c r="F358" s="849"/>
      <c r="G358" s="849"/>
      <c r="H358" s="849"/>
      <c r="I358" s="849"/>
      <c r="J358" s="849">
        <v>2</v>
      </c>
      <c r="K358" s="849">
        <v>132</v>
      </c>
      <c r="L358" s="849">
        <v>1</v>
      </c>
      <c r="M358" s="849">
        <v>66</v>
      </c>
      <c r="N358" s="849"/>
      <c r="O358" s="849"/>
      <c r="P358" s="837"/>
      <c r="Q358" s="850"/>
    </row>
    <row r="359" spans="1:17" ht="14.4" customHeight="1" x14ac:dyDescent="0.3">
      <c r="A359" s="831" t="s">
        <v>5021</v>
      </c>
      <c r="B359" s="832" t="s">
        <v>5022</v>
      </c>
      <c r="C359" s="832" t="s">
        <v>3529</v>
      </c>
      <c r="D359" s="832" t="s">
        <v>5059</v>
      </c>
      <c r="E359" s="832" t="s">
        <v>5060</v>
      </c>
      <c r="F359" s="849">
        <v>9</v>
      </c>
      <c r="G359" s="849">
        <v>4392</v>
      </c>
      <c r="H359" s="849">
        <v>1.4878048780487805</v>
      </c>
      <c r="I359" s="849">
        <v>488</v>
      </c>
      <c r="J359" s="849">
        <v>9</v>
      </c>
      <c r="K359" s="849">
        <v>2952</v>
      </c>
      <c r="L359" s="849">
        <v>1</v>
      </c>
      <c r="M359" s="849">
        <v>328</v>
      </c>
      <c r="N359" s="849">
        <v>21</v>
      </c>
      <c r="O359" s="849">
        <v>6888</v>
      </c>
      <c r="P359" s="837">
        <v>2.3333333333333335</v>
      </c>
      <c r="Q359" s="850">
        <v>328</v>
      </c>
    </row>
    <row r="360" spans="1:17" ht="14.4" customHeight="1" x14ac:dyDescent="0.3">
      <c r="A360" s="831" t="s">
        <v>5021</v>
      </c>
      <c r="B360" s="832" t="s">
        <v>5022</v>
      </c>
      <c r="C360" s="832" t="s">
        <v>3529</v>
      </c>
      <c r="D360" s="832" t="s">
        <v>5061</v>
      </c>
      <c r="E360" s="832" t="s">
        <v>5062</v>
      </c>
      <c r="F360" s="849">
        <v>25</v>
      </c>
      <c r="G360" s="849">
        <v>1025</v>
      </c>
      <c r="H360" s="849">
        <v>1.4355742296918768</v>
      </c>
      <c r="I360" s="849">
        <v>41</v>
      </c>
      <c r="J360" s="849">
        <v>14</v>
      </c>
      <c r="K360" s="849">
        <v>714</v>
      </c>
      <c r="L360" s="849">
        <v>1</v>
      </c>
      <c r="M360" s="849">
        <v>51</v>
      </c>
      <c r="N360" s="849">
        <v>19</v>
      </c>
      <c r="O360" s="849">
        <v>969</v>
      </c>
      <c r="P360" s="837">
        <v>1.3571428571428572</v>
      </c>
      <c r="Q360" s="850">
        <v>51</v>
      </c>
    </row>
    <row r="361" spans="1:17" ht="14.4" customHeight="1" x14ac:dyDescent="0.3">
      <c r="A361" s="831" t="s">
        <v>5021</v>
      </c>
      <c r="B361" s="832" t="s">
        <v>5022</v>
      </c>
      <c r="C361" s="832" t="s">
        <v>3529</v>
      </c>
      <c r="D361" s="832" t="s">
        <v>5061</v>
      </c>
      <c r="E361" s="832" t="s">
        <v>5063</v>
      </c>
      <c r="F361" s="849"/>
      <c r="G361" s="849"/>
      <c r="H361" s="849"/>
      <c r="I361" s="849"/>
      <c r="J361" s="849">
        <v>1</v>
      </c>
      <c r="K361" s="849">
        <v>51</v>
      </c>
      <c r="L361" s="849">
        <v>1</v>
      </c>
      <c r="M361" s="849">
        <v>51</v>
      </c>
      <c r="N361" s="849"/>
      <c r="O361" s="849"/>
      <c r="P361" s="837"/>
      <c r="Q361" s="850"/>
    </row>
    <row r="362" spans="1:17" ht="14.4" customHeight="1" x14ac:dyDescent="0.3">
      <c r="A362" s="831" t="s">
        <v>5021</v>
      </c>
      <c r="B362" s="832" t="s">
        <v>5022</v>
      </c>
      <c r="C362" s="832" t="s">
        <v>3529</v>
      </c>
      <c r="D362" s="832" t="s">
        <v>5064</v>
      </c>
      <c r="E362" s="832" t="s">
        <v>5065</v>
      </c>
      <c r="F362" s="849">
        <v>1</v>
      </c>
      <c r="G362" s="849">
        <v>223</v>
      </c>
      <c r="H362" s="849">
        <v>1.0772946859903381</v>
      </c>
      <c r="I362" s="849">
        <v>223</v>
      </c>
      <c r="J362" s="849">
        <v>1</v>
      </c>
      <c r="K362" s="849">
        <v>207</v>
      </c>
      <c r="L362" s="849">
        <v>1</v>
      </c>
      <c r="M362" s="849">
        <v>207</v>
      </c>
      <c r="N362" s="849">
        <v>3</v>
      </c>
      <c r="O362" s="849">
        <v>621</v>
      </c>
      <c r="P362" s="837">
        <v>3</v>
      </c>
      <c r="Q362" s="850">
        <v>207</v>
      </c>
    </row>
    <row r="363" spans="1:17" ht="14.4" customHeight="1" x14ac:dyDescent="0.3">
      <c r="A363" s="831" t="s">
        <v>5021</v>
      </c>
      <c r="B363" s="832" t="s">
        <v>5022</v>
      </c>
      <c r="C363" s="832" t="s">
        <v>3529</v>
      </c>
      <c r="D363" s="832" t="s">
        <v>5066</v>
      </c>
      <c r="E363" s="832" t="s">
        <v>5067</v>
      </c>
      <c r="F363" s="849">
        <v>1</v>
      </c>
      <c r="G363" s="849">
        <v>2112</v>
      </c>
      <c r="H363" s="849"/>
      <c r="I363" s="849">
        <v>2112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5021</v>
      </c>
      <c r="B364" s="832" t="s">
        <v>5022</v>
      </c>
      <c r="C364" s="832" t="s">
        <v>3529</v>
      </c>
      <c r="D364" s="832" t="s">
        <v>5068</v>
      </c>
      <c r="E364" s="832" t="s">
        <v>5069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612</v>
      </c>
      <c r="P364" s="837"/>
      <c r="Q364" s="850">
        <v>612</v>
      </c>
    </row>
    <row r="365" spans="1:17" ht="14.4" customHeight="1" x14ac:dyDescent="0.3">
      <c r="A365" s="831" t="s">
        <v>5021</v>
      </c>
      <c r="B365" s="832" t="s">
        <v>5022</v>
      </c>
      <c r="C365" s="832" t="s">
        <v>3529</v>
      </c>
      <c r="D365" s="832" t="s">
        <v>5070</v>
      </c>
      <c r="E365" s="832" t="s">
        <v>5071</v>
      </c>
      <c r="F365" s="849"/>
      <c r="G365" s="849"/>
      <c r="H365" s="849"/>
      <c r="I365" s="849"/>
      <c r="J365" s="849">
        <v>2</v>
      </c>
      <c r="K365" s="849">
        <v>654</v>
      </c>
      <c r="L365" s="849">
        <v>1</v>
      </c>
      <c r="M365" s="849">
        <v>327</v>
      </c>
      <c r="N365" s="849">
        <v>1</v>
      </c>
      <c r="O365" s="849">
        <v>327</v>
      </c>
      <c r="P365" s="837">
        <v>0.5</v>
      </c>
      <c r="Q365" s="850">
        <v>327</v>
      </c>
    </row>
    <row r="366" spans="1:17" ht="14.4" customHeight="1" x14ac:dyDescent="0.3">
      <c r="A366" s="831" t="s">
        <v>5021</v>
      </c>
      <c r="B366" s="832" t="s">
        <v>5022</v>
      </c>
      <c r="C366" s="832" t="s">
        <v>3529</v>
      </c>
      <c r="D366" s="832" t="s">
        <v>5072</v>
      </c>
      <c r="E366" s="832" t="s">
        <v>5073</v>
      </c>
      <c r="F366" s="849"/>
      <c r="G366" s="849"/>
      <c r="H366" s="849"/>
      <c r="I366" s="849"/>
      <c r="J366" s="849">
        <v>16</v>
      </c>
      <c r="K366" s="849">
        <v>4160</v>
      </c>
      <c r="L366" s="849">
        <v>1</v>
      </c>
      <c r="M366" s="849">
        <v>260</v>
      </c>
      <c r="N366" s="849"/>
      <c r="O366" s="849"/>
      <c r="P366" s="837"/>
      <c r="Q366" s="850"/>
    </row>
    <row r="367" spans="1:17" ht="14.4" customHeight="1" x14ac:dyDescent="0.3">
      <c r="A367" s="831" t="s">
        <v>5021</v>
      </c>
      <c r="B367" s="832" t="s">
        <v>5022</v>
      </c>
      <c r="C367" s="832" t="s">
        <v>3529</v>
      </c>
      <c r="D367" s="832" t="s">
        <v>5072</v>
      </c>
      <c r="E367" s="832" t="s">
        <v>5074</v>
      </c>
      <c r="F367" s="849"/>
      <c r="G367" s="849"/>
      <c r="H367" s="849"/>
      <c r="I367" s="849"/>
      <c r="J367" s="849"/>
      <c r="K367" s="849"/>
      <c r="L367" s="849"/>
      <c r="M367" s="849"/>
      <c r="N367" s="849">
        <v>52</v>
      </c>
      <c r="O367" s="849">
        <v>13572</v>
      </c>
      <c r="P367" s="837"/>
      <c r="Q367" s="850">
        <v>261</v>
      </c>
    </row>
    <row r="368" spans="1:17" ht="14.4" customHeight="1" x14ac:dyDescent="0.3">
      <c r="A368" s="831" t="s">
        <v>5021</v>
      </c>
      <c r="B368" s="832" t="s">
        <v>5022</v>
      </c>
      <c r="C368" s="832" t="s">
        <v>3529</v>
      </c>
      <c r="D368" s="832" t="s">
        <v>5075</v>
      </c>
      <c r="E368" s="832" t="s">
        <v>5076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152</v>
      </c>
      <c r="P368" s="837"/>
      <c r="Q368" s="850">
        <v>152</v>
      </c>
    </row>
    <row r="369" spans="1:17" ht="14.4" customHeight="1" x14ac:dyDescent="0.3">
      <c r="A369" s="831" t="s">
        <v>5021</v>
      </c>
      <c r="B369" s="832" t="s">
        <v>5022</v>
      </c>
      <c r="C369" s="832" t="s">
        <v>3529</v>
      </c>
      <c r="D369" s="832" t="s">
        <v>5075</v>
      </c>
      <c r="E369" s="832" t="s">
        <v>5077</v>
      </c>
      <c r="F369" s="849"/>
      <c r="G369" s="849"/>
      <c r="H369" s="849"/>
      <c r="I369" s="849"/>
      <c r="J369" s="849"/>
      <c r="K369" s="849"/>
      <c r="L369" s="849"/>
      <c r="M369" s="849"/>
      <c r="N369" s="849">
        <v>2</v>
      </c>
      <c r="O369" s="849">
        <v>304</v>
      </c>
      <c r="P369" s="837"/>
      <c r="Q369" s="850">
        <v>152</v>
      </c>
    </row>
    <row r="370" spans="1:17" ht="14.4" customHeight="1" x14ac:dyDescent="0.3">
      <c r="A370" s="831" t="s">
        <v>5078</v>
      </c>
      <c r="B370" s="832" t="s">
        <v>5079</v>
      </c>
      <c r="C370" s="832" t="s">
        <v>3529</v>
      </c>
      <c r="D370" s="832" t="s">
        <v>5080</v>
      </c>
      <c r="E370" s="832" t="s">
        <v>5081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1483</v>
      </c>
      <c r="P370" s="837"/>
      <c r="Q370" s="850">
        <v>1483</v>
      </c>
    </row>
    <row r="371" spans="1:17" ht="14.4" customHeight="1" x14ac:dyDescent="0.3">
      <c r="A371" s="831" t="s">
        <v>5078</v>
      </c>
      <c r="B371" s="832" t="s">
        <v>5079</v>
      </c>
      <c r="C371" s="832" t="s">
        <v>3529</v>
      </c>
      <c r="D371" s="832" t="s">
        <v>5082</v>
      </c>
      <c r="E371" s="832" t="s">
        <v>5083</v>
      </c>
      <c r="F371" s="849"/>
      <c r="G371" s="849"/>
      <c r="H371" s="849"/>
      <c r="I371" s="849"/>
      <c r="J371" s="849"/>
      <c r="K371" s="849"/>
      <c r="L371" s="849"/>
      <c r="M371" s="849"/>
      <c r="N371" s="849">
        <v>4</v>
      </c>
      <c r="O371" s="849">
        <v>1604</v>
      </c>
      <c r="P371" s="837"/>
      <c r="Q371" s="850">
        <v>401</v>
      </c>
    </row>
    <row r="372" spans="1:17" ht="14.4" customHeight="1" x14ac:dyDescent="0.3">
      <c r="A372" s="831" t="s">
        <v>5078</v>
      </c>
      <c r="B372" s="832" t="s">
        <v>5079</v>
      </c>
      <c r="C372" s="832" t="s">
        <v>3529</v>
      </c>
      <c r="D372" s="832" t="s">
        <v>5084</v>
      </c>
      <c r="E372" s="832" t="s">
        <v>5085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574</v>
      </c>
      <c r="P372" s="837"/>
      <c r="Q372" s="850">
        <v>574</v>
      </c>
    </row>
    <row r="373" spans="1:17" ht="14.4" customHeight="1" x14ac:dyDescent="0.3">
      <c r="A373" s="831" t="s">
        <v>5086</v>
      </c>
      <c r="B373" s="832" t="s">
        <v>4499</v>
      </c>
      <c r="C373" s="832" t="s">
        <v>3529</v>
      </c>
      <c r="D373" s="832" t="s">
        <v>4504</v>
      </c>
      <c r="E373" s="832" t="s">
        <v>4505</v>
      </c>
      <c r="F373" s="849"/>
      <c r="G373" s="849"/>
      <c r="H373" s="849"/>
      <c r="I373" s="849"/>
      <c r="J373" s="849">
        <v>7</v>
      </c>
      <c r="K373" s="849">
        <v>68334</v>
      </c>
      <c r="L373" s="849">
        <v>1</v>
      </c>
      <c r="M373" s="849">
        <v>9762</v>
      </c>
      <c r="N373" s="849"/>
      <c r="O373" s="849"/>
      <c r="P373" s="837"/>
      <c r="Q373" s="850"/>
    </row>
    <row r="374" spans="1:17" ht="14.4" customHeight="1" x14ac:dyDescent="0.3">
      <c r="A374" s="831" t="s">
        <v>5086</v>
      </c>
      <c r="B374" s="832" t="s">
        <v>4499</v>
      </c>
      <c r="C374" s="832" t="s">
        <v>3529</v>
      </c>
      <c r="D374" s="832" t="s">
        <v>4747</v>
      </c>
      <c r="E374" s="832" t="s">
        <v>5087</v>
      </c>
      <c r="F374" s="849"/>
      <c r="G374" s="849"/>
      <c r="H374" s="849"/>
      <c r="I374" s="849"/>
      <c r="J374" s="849">
        <v>3</v>
      </c>
      <c r="K374" s="849">
        <v>1737</v>
      </c>
      <c r="L374" s="849">
        <v>1</v>
      </c>
      <c r="M374" s="849">
        <v>579</v>
      </c>
      <c r="N374" s="849"/>
      <c r="O374" s="849"/>
      <c r="P374" s="837"/>
      <c r="Q374" s="850"/>
    </row>
    <row r="375" spans="1:17" ht="14.4" customHeight="1" x14ac:dyDescent="0.3">
      <c r="A375" s="831" t="s">
        <v>5086</v>
      </c>
      <c r="B375" s="832" t="s">
        <v>4499</v>
      </c>
      <c r="C375" s="832" t="s">
        <v>3529</v>
      </c>
      <c r="D375" s="832" t="s">
        <v>5088</v>
      </c>
      <c r="E375" s="832" t="s">
        <v>5089</v>
      </c>
      <c r="F375" s="849"/>
      <c r="G375" s="849"/>
      <c r="H375" s="849"/>
      <c r="I375" s="849"/>
      <c r="J375" s="849">
        <v>4</v>
      </c>
      <c r="K375" s="849">
        <v>30224</v>
      </c>
      <c r="L375" s="849">
        <v>1</v>
      </c>
      <c r="M375" s="849">
        <v>7556</v>
      </c>
      <c r="N375" s="849"/>
      <c r="O375" s="849"/>
      <c r="P375" s="837"/>
      <c r="Q375" s="850"/>
    </row>
    <row r="376" spans="1:17" ht="14.4" customHeight="1" x14ac:dyDescent="0.3">
      <c r="A376" s="831" t="s">
        <v>5086</v>
      </c>
      <c r="B376" s="832" t="s">
        <v>4499</v>
      </c>
      <c r="C376" s="832" t="s">
        <v>3529</v>
      </c>
      <c r="D376" s="832" t="s">
        <v>5090</v>
      </c>
      <c r="E376" s="832" t="s">
        <v>5091</v>
      </c>
      <c r="F376" s="849"/>
      <c r="G376" s="849"/>
      <c r="H376" s="849"/>
      <c r="I376" s="849"/>
      <c r="J376" s="849">
        <v>1</v>
      </c>
      <c r="K376" s="849">
        <v>0</v>
      </c>
      <c r="L376" s="849"/>
      <c r="M376" s="849">
        <v>0</v>
      </c>
      <c r="N376" s="849"/>
      <c r="O376" s="849"/>
      <c r="P376" s="837"/>
      <c r="Q376" s="850"/>
    </row>
    <row r="377" spans="1:17" ht="14.4" customHeight="1" thickBot="1" x14ac:dyDescent="0.35">
      <c r="A377" s="839" t="s">
        <v>5086</v>
      </c>
      <c r="B377" s="840" t="s">
        <v>4499</v>
      </c>
      <c r="C377" s="840" t="s">
        <v>3529</v>
      </c>
      <c r="D377" s="840" t="s">
        <v>5092</v>
      </c>
      <c r="E377" s="840" t="s">
        <v>5093</v>
      </c>
      <c r="F377" s="851"/>
      <c r="G377" s="851"/>
      <c r="H377" s="851"/>
      <c r="I377" s="851"/>
      <c r="J377" s="851">
        <v>3</v>
      </c>
      <c r="K377" s="851">
        <v>0</v>
      </c>
      <c r="L377" s="851"/>
      <c r="M377" s="851">
        <v>0</v>
      </c>
      <c r="N377" s="851"/>
      <c r="O377" s="851"/>
      <c r="P377" s="845"/>
      <c r="Q377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2717</v>
      </c>
      <c r="D3" s="193">
        <f>SUBTOTAL(9,D6:D1048576)</f>
        <v>2790</v>
      </c>
      <c r="E3" s="193">
        <f>SUBTOTAL(9,E6:E1048576)</f>
        <v>2603</v>
      </c>
      <c r="F3" s="194">
        <f>IF(OR(E3=0,D3=0),"",E3/D3)</f>
        <v>0.93297491039426528</v>
      </c>
      <c r="G3" s="388">
        <f>SUBTOTAL(9,G6:G1048576)</f>
        <v>2364.519400000001</v>
      </c>
      <c r="H3" s="389">
        <f>SUBTOTAL(9,H6:H1048576)</f>
        <v>2488.8910399999991</v>
      </c>
      <c r="I3" s="389">
        <f>SUBTOTAL(9,I6:I1048576)</f>
        <v>2341.633679999999</v>
      </c>
      <c r="J3" s="194">
        <f>IF(OR(I3=0,H3=0),"",I3/H3)</f>
        <v>0.94083414756477246</v>
      </c>
      <c r="K3" s="388">
        <f>SUBTOTAL(9,K6:K1048576)</f>
        <v>108.68</v>
      </c>
      <c r="L3" s="389">
        <f>SUBTOTAL(9,L6:L1048576)</f>
        <v>111.6</v>
      </c>
      <c r="M3" s="389">
        <f>SUBTOTAL(9,M6:M1048576)</f>
        <v>104.12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3"/>
      <c r="B5" s="994"/>
      <c r="C5" s="1001">
        <v>2015</v>
      </c>
      <c r="D5" s="1001">
        <v>2017</v>
      </c>
      <c r="E5" s="1001">
        <v>2018</v>
      </c>
      <c r="F5" s="1002" t="s">
        <v>2</v>
      </c>
      <c r="G5" s="1012">
        <v>2015</v>
      </c>
      <c r="H5" s="1001">
        <v>2017</v>
      </c>
      <c r="I5" s="1001">
        <v>2018</v>
      </c>
      <c r="J5" s="1002" t="s">
        <v>2</v>
      </c>
      <c r="K5" s="1012">
        <v>2015</v>
      </c>
      <c r="L5" s="1001">
        <v>2017</v>
      </c>
      <c r="M5" s="1001">
        <v>2018</v>
      </c>
      <c r="N5" s="1013" t="s">
        <v>92</v>
      </c>
    </row>
    <row r="6" spans="1:14" ht="14.4" customHeight="1" x14ac:dyDescent="0.3">
      <c r="A6" s="995" t="s">
        <v>4126</v>
      </c>
      <c r="B6" s="998" t="s">
        <v>5095</v>
      </c>
      <c r="C6" s="1003">
        <v>2717</v>
      </c>
      <c r="D6" s="1004">
        <v>2790</v>
      </c>
      <c r="E6" s="1004">
        <v>2584</v>
      </c>
      <c r="F6" s="1009">
        <v>0.95104895104895104</v>
      </c>
      <c r="G6" s="1003">
        <v>2364.519400000001</v>
      </c>
      <c r="H6" s="1004">
        <v>2488.8910399999991</v>
      </c>
      <c r="I6" s="1004">
        <v>2338.5898799999991</v>
      </c>
      <c r="J6" s="1009">
        <v>0.9890339153064247</v>
      </c>
      <c r="K6" s="1003">
        <v>108.68</v>
      </c>
      <c r="L6" s="1004">
        <v>111.6</v>
      </c>
      <c r="M6" s="1004">
        <v>103.36</v>
      </c>
      <c r="N6" s="1014">
        <v>40</v>
      </c>
    </row>
    <row r="7" spans="1:14" ht="14.4" customHeight="1" x14ac:dyDescent="0.3">
      <c r="A7" s="996" t="s">
        <v>4018</v>
      </c>
      <c r="B7" s="999" t="s">
        <v>5095</v>
      </c>
      <c r="C7" s="1005"/>
      <c r="D7" s="1006"/>
      <c r="E7" s="1006">
        <v>0</v>
      </c>
      <c r="F7" s="1010"/>
      <c r="G7" s="1005"/>
      <c r="H7" s="1006"/>
      <c r="I7" s="1006">
        <v>0</v>
      </c>
      <c r="J7" s="1010"/>
      <c r="K7" s="1005"/>
      <c r="L7" s="1006"/>
      <c r="M7" s="1006">
        <v>0</v>
      </c>
      <c r="N7" s="1015"/>
    </row>
    <row r="8" spans="1:14" ht="14.4" customHeight="1" thickBot="1" x14ac:dyDescent="0.35">
      <c r="A8" s="997" t="s">
        <v>4135</v>
      </c>
      <c r="B8" s="1000" t="s">
        <v>5095</v>
      </c>
      <c r="C8" s="1007"/>
      <c r="D8" s="1008"/>
      <c r="E8" s="1008">
        <v>19</v>
      </c>
      <c r="F8" s="1011"/>
      <c r="G8" s="1007"/>
      <c r="H8" s="1008"/>
      <c r="I8" s="1008">
        <v>3.0438000000000001</v>
      </c>
      <c r="J8" s="1011"/>
      <c r="K8" s="1007"/>
      <c r="L8" s="1008"/>
      <c r="M8" s="1008">
        <v>0.76</v>
      </c>
      <c r="N8" s="101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2018-08-30T07:58:49Z</dcterms:modified>
</cp:coreProperties>
</file>